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28.xml" ContentType="application/vnd.openxmlformats-officedocument.spreadsheetml.pivotTable+xml"/>
  <Override PartName="/xl/pivotTables/pivotTable29.xml" ContentType="application/vnd.openxmlformats-officedocument.spreadsheetml.pivotTable+xml"/>
  <Override PartName="/xl/pivotTables/pivotTable30.xml" ContentType="application/vnd.openxmlformats-officedocument.spreadsheetml.pivotTable+xml"/>
  <Override PartName="/xl/pivotTables/pivotTable31.xml" ContentType="application/vnd.openxmlformats-officedocument.spreadsheetml.pivotTable+xml"/>
  <Override PartName="/xl/pivotTables/pivotTable32.xml" ContentType="application/vnd.openxmlformats-officedocument.spreadsheetml.pivotTable+xml"/>
  <Override PartName="/xl/pivotTables/pivotTable33.xml" ContentType="application/vnd.openxmlformats-officedocument.spreadsheetml.pivotTable+xml"/>
  <Override PartName="/xl/pivotTables/pivotTable34.xml" ContentType="application/vnd.openxmlformats-officedocument.spreadsheetml.pivotTable+xml"/>
  <Override PartName="/xl/pivotTables/pivotTable35.xml" ContentType="application/vnd.openxmlformats-officedocument.spreadsheetml.pivotTable+xml"/>
  <Override PartName="/xl/pivotTables/pivotTable36.xml" ContentType="application/vnd.openxmlformats-officedocument.spreadsheetml.pivotTable+xml"/>
  <Override PartName="/xl/pivotTables/pivotTable37.xml" ContentType="application/vnd.openxmlformats-officedocument.spreadsheetml.pivotTable+xml"/>
  <Override PartName="/xl/pivotTables/pivotTable38.xml" ContentType="application/vnd.openxmlformats-officedocument.spreadsheetml.pivotTable+xml"/>
  <Override PartName="/xl/pivotTables/pivotTable39.xml" ContentType="application/vnd.openxmlformats-officedocument.spreadsheetml.pivotTable+xml"/>
  <Override PartName="/xl/pivotTables/pivotTable40.xml" ContentType="application/vnd.openxmlformats-officedocument.spreadsheetml.pivotTable+xml"/>
  <Override PartName="/xl/pivotTables/pivotTable41.xml" ContentType="application/vnd.openxmlformats-officedocument.spreadsheetml.pivotTable+xml"/>
  <Override PartName="/xl/pivotTables/pivotTable42.xml" ContentType="application/vnd.openxmlformats-officedocument.spreadsheetml.pivotTable+xml"/>
  <Override PartName="/xl/pivotTables/pivotTable43.xml" ContentType="application/vnd.openxmlformats-officedocument.spreadsheetml.pivotTable+xml"/>
  <Override PartName="/xl/pivotTables/pivotTable44.xml" ContentType="application/vnd.openxmlformats-officedocument.spreadsheetml.pivotTable+xml"/>
  <Override PartName="/xl/pivotTables/pivotTable45.xml" ContentType="application/vnd.openxmlformats-officedocument.spreadsheetml.pivotTable+xml"/>
  <Override PartName="/xl/pivotTables/pivotTable46.xml" ContentType="application/vnd.openxmlformats-officedocument.spreadsheetml.pivotTable+xml"/>
  <Override PartName="/xl/pivotTables/pivotTable47.xml" ContentType="application/vnd.openxmlformats-officedocument.spreadsheetml.pivotTable+xml"/>
  <Override PartName="/xl/pivotTables/pivotTable48.xml" ContentType="application/vnd.openxmlformats-officedocument.spreadsheetml.pivotTable+xml"/>
  <Override PartName="/xl/pivotTables/pivotTable49.xml" ContentType="application/vnd.openxmlformats-officedocument.spreadsheetml.pivotTable+xml"/>
  <Override PartName="/xl/pivotTables/pivotTable50.xml" ContentType="application/vnd.openxmlformats-officedocument.spreadsheetml.pivotTable+xml"/>
  <Override PartName="/xl/pivotTables/pivotTable51.xml" ContentType="application/vnd.openxmlformats-officedocument.spreadsheetml.pivotTable+xml"/>
  <Override PartName="/xl/pivotTables/pivotTable52.xml" ContentType="application/vnd.openxmlformats-officedocument.spreadsheetml.pivotTable+xml"/>
  <Override PartName="/xl/pivotTables/pivotTable53.xml" ContentType="application/vnd.openxmlformats-officedocument.spreadsheetml.pivotTable+xml"/>
  <Override PartName="/xl/pivotTables/pivotTable54.xml" ContentType="application/vnd.openxmlformats-officedocument.spreadsheetml.pivotTable+xml"/>
  <Override PartName="/xl/pivotTables/pivotTable55.xml" ContentType="application/vnd.openxmlformats-officedocument.spreadsheetml.pivotTable+xml"/>
  <Override PartName="/xl/pivotTables/pivotTable56.xml" ContentType="application/vnd.openxmlformats-officedocument.spreadsheetml.pivotTable+xml"/>
  <Override PartName="/xl/pivotTables/pivotTable57.xml" ContentType="application/vnd.openxmlformats-officedocument.spreadsheetml.pivotTable+xml"/>
  <Override PartName="/xl/pivotTables/pivotTable58.xml" ContentType="application/vnd.openxmlformats-officedocument.spreadsheetml.pivotTable+xml"/>
  <Override PartName="/xl/pivotTables/pivotTable59.xml" ContentType="application/vnd.openxmlformats-officedocument.spreadsheetml.pivotTable+xml"/>
  <Override PartName="/xl/pivotTables/pivotTable60.xml" ContentType="application/vnd.openxmlformats-officedocument.spreadsheetml.pivotTable+xml"/>
  <Override PartName="/xl/pivotTables/pivotTable61.xml" ContentType="application/vnd.openxmlformats-officedocument.spreadsheetml.pivotTable+xml"/>
  <Override PartName="/xl/pivotTables/pivotTable62.xml" ContentType="application/vnd.openxmlformats-officedocument.spreadsheetml.pivotTable+xml"/>
  <Override PartName="/xl/pivotTables/pivotTable63.xml" ContentType="application/vnd.openxmlformats-officedocument.spreadsheetml.pivotTable+xml"/>
  <Override PartName="/xl/pivotTables/pivotTable64.xml" ContentType="application/vnd.openxmlformats-officedocument.spreadsheetml.pivotTable+xml"/>
  <Override PartName="/xl/pivotTables/pivotTable65.xml" ContentType="application/vnd.openxmlformats-officedocument.spreadsheetml.pivotTable+xml"/>
  <Override PartName="/xl/pivotTables/pivotTable66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hidePivotFieldList="1" defaultThemeVersion="124226"/>
  <xr:revisionPtr revIDLastSave="0" documentId="13_ncr:1_{63E88FBA-EE0F-4E9A-8213-638A7D11B563}" xr6:coauthVersionLast="47" xr6:coauthVersionMax="47" xr10:uidLastSave="{00000000-0000-0000-0000-000000000000}"/>
  <workbookProtection workbookAlgorithmName="SHA-512" workbookHashValue="hXZLwvJKDw2TeRxSM9R/WrfUSYplevWwW6CLc8ZTwTy8NPjP29exl7vzd7K/6AOE4/U5v8C2Lab51/XV7KI3fg==" workbookSaltValue="X9KggjoIADcpzor5cFcQCg==" workbookSpinCount="100000" lockStructure="1"/>
  <bookViews>
    <workbookView xWindow="-120" yWindow="-120" windowWidth="29040" windowHeight="14370" tabRatio="747" firstSheet="1" activeTab="1" xr2:uid="{00000000-000D-0000-FFFF-FFFF00000000}"/>
  </bookViews>
  <sheets>
    <sheet name="config" sheetId="26" state="hidden" r:id="rId1"/>
    <sheet name="Cover_sheet" sheetId="19" r:id="rId2"/>
    <sheet name="Contents" sheetId="20" r:id="rId3"/>
    <sheet name="200910" sheetId="21" state="hidden" r:id="rId4"/>
    <sheet name="Notes" sheetId="27" r:id="rId5"/>
    <sheet name="Data - fatalities" sheetId="4" r:id="rId6"/>
    <sheet name="PopData" sheetId="29" state="hidden" r:id="rId7"/>
    <sheet name="FIRE0503a_raw" sheetId="17" state="hidden" r:id="rId8"/>
    <sheet name="QA_FIRE0503a" sheetId="23" state="hidden" r:id="rId9"/>
    <sheet name="FIRE0503a" sheetId="7" r:id="rId10"/>
    <sheet name="Data - casualties" sheetId="6" r:id="rId11"/>
    <sheet name="FIRE0503b_raw" sheetId="18" state="hidden" r:id="rId12"/>
    <sheet name="QA_FIRE0503b" sheetId="25" state="hidden" r:id="rId13"/>
    <sheet name="FIRE0503b" sheetId="8" r:id="rId14"/>
  </sheets>
  <externalReferences>
    <externalReference r:id="rId15"/>
    <externalReference r:id="rId16"/>
  </externalReferences>
  <definedNames>
    <definedName name="_xlnm._FilterDatabase" localSheetId="10" hidden="1">'Data - casualties'!$A$2:$E$2350</definedName>
    <definedName name="_xlnm._FilterDatabase" localSheetId="5" hidden="1">'Data - fatalities'!$A$1:$E$1</definedName>
    <definedName name="_xlnm._FilterDatabase" localSheetId="9" hidden="1">FIRE0503a!$A$1:$A$4</definedName>
    <definedName name="_xlnm._FilterDatabase" localSheetId="7" hidden="1">FIRE0503a_raw!$A$1:$A$5</definedName>
    <definedName name="_xlnm._FilterDatabase" localSheetId="13" hidden="1">FIRE0503b!$A$1:$A$3</definedName>
    <definedName name="_xlnm._FilterDatabase" localSheetId="11" hidden="1">FIRE0503b_raw!$A$1:$A$4</definedName>
    <definedName name="_xlnm._FilterDatabase" localSheetId="6" hidden="1">PopData!$A$1:$E$859</definedName>
    <definedName name="bb">'[1]Succ apps, retire &amp; resig 0203'!$A$5:$S$58</definedName>
    <definedName name="_xlnm.Print_Area" localSheetId="2">Contents!$A$1:$E$9</definedName>
    <definedName name="qrychiefrepspecservrtaother" localSheetId="0">#REF!</definedName>
    <definedName name="qrychiefrepspecservrtaother">#REF!</definedName>
    <definedName name="qrychiefrepsuccretireresig" localSheetId="0">#REF!</definedName>
    <definedName name="qrychiefrepsuccretireresig">#REF!</definedName>
    <definedName name="qrychiefrepwteststr" localSheetId="0">#REF!</definedName>
    <definedName name="qrychiefrepwteststr">#REF!</definedName>
    <definedName name="qrychiefrepwtgeneth" localSheetId="0">#REF!</definedName>
    <definedName name="qrychiefrepwtgeneth">#REF!</definedName>
    <definedName name="qryEOwtgrandtotalethgen">'[2]Table 1'!$A$4:$F$4</definedName>
    <definedName name="qryffinjuries9900" localSheetId="0">#REF!</definedName>
    <definedName name="qryffinjuries9900">#REF!</definedName>
    <definedName name="qryPI15" localSheetId="0">#REF!</definedName>
    <definedName name="qryPI15">#REF!</definedName>
    <definedName name="qryPI16" localSheetId="0">#REF!</definedName>
    <definedName name="qryPI16">#REF!</definedName>
    <definedName name="qryPIBV145a" localSheetId="0">#REF!</definedName>
    <definedName name="qryPIBV145a">#REF!</definedName>
    <definedName name="qryPIBV145b" localSheetId="0">#REF!</definedName>
    <definedName name="qryPIBV145b">#REF!</definedName>
    <definedName name="qryPIBV145c" localSheetId="0">#REF!</definedName>
    <definedName name="qryPIBV145c">#REF!</definedName>
    <definedName name="qryPIBV15i" localSheetId="0">#REF!</definedName>
    <definedName name="qryPIBV15i">#REF!</definedName>
    <definedName name="qryPIBV15ii" localSheetId="0">#REF!</definedName>
    <definedName name="qryPIBV15ii">#REF!</definedName>
    <definedName name="qryPIctsickness" localSheetId="0">#REF!</definedName>
    <definedName name="qryPIctsickness">#REF!</definedName>
    <definedName name="qryPIriderfactleave" localSheetId="0">#REF!</definedName>
    <definedName name="qryPIriderfactleave">#REF!</definedName>
    <definedName name="qryPIriderfactsick" localSheetId="0">#REF!</definedName>
    <definedName name="qryPIriderfactsick">#REF!</definedName>
    <definedName name="Query1" localSheetId="0">#REF!</definedName>
    <definedName name="Query1">#REF!</definedName>
  </definedNames>
  <calcPr calcId="191029"/>
  <pivotCaches>
    <pivotCache cacheId="127" r:id="rId17"/>
    <pivotCache cacheId="128" r:id="rId1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" i="20" l="1"/>
  <c r="D8" i="20"/>
  <c r="D9" i="20"/>
  <c r="D6" i="20"/>
  <c r="D7" i="20"/>
  <c r="A10" i="19"/>
  <c r="A3" i="19"/>
  <c r="A23" i="27"/>
  <c r="A9" i="19"/>
  <c r="A8" i="19"/>
  <c r="A5" i="19"/>
  <c r="U205" i="25" a="1"/>
  <c r="U199" i="25" a="1"/>
  <c r="U193" i="25" a="1"/>
  <c r="U187" i="25" a="1"/>
  <c r="U181" i="25" a="1"/>
  <c r="U175" i="25" a="1"/>
  <c r="U169" i="25" a="1"/>
  <c r="T169" i="25" s="1"/>
  <c r="U163" i="25" a="1"/>
  <c r="U157" i="25" a="1"/>
  <c r="U151" i="25" a="1"/>
  <c r="U145" i="25" a="1"/>
  <c r="U135" i="25" a="1"/>
  <c r="U129" i="25" a="1"/>
  <c r="U123" i="25" a="1"/>
  <c r="U117" i="25" a="1"/>
  <c r="U111" i="25" a="1"/>
  <c r="U105" i="25" a="1"/>
  <c r="T105" i="25" s="1"/>
  <c r="U99" i="25" a="1"/>
  <c r="U93" i="25" a="1"/>
  <c r="U87" i="25" a="1"/>
  <c r="U81" i="25" a="1"/>
  <c r="U75" i="25" a="1"/>
  <c r="U65" i="25" a="1"/>
  <c r="U59" i="25" a="1"/>
  <c r="U53" i="25" a="1"/>
  <c r="U47" i="25" a="1"/>
  <c r="U41" i="25" a="1"/>
  <c r="U35" i="25" a="1"/>
  <c r="U29" i="25" a="1"/>
  <c r="U23" i="25" a="1"/>
  <c r="U17" i="25" a="1"/>
  <c r="U11" i="25" a="1"/>
  <c r="U5" i="25" a="1"/>
  <c r="T151" i="25" l="1"/>
  <c r="T75" i="25"/>
  <c r="T29" i="25"/>
  <c r="AA138" i="25"/>
  <c r="Z138" i="25"/>
  <c r="Y138" i="25"/>
  <c r="X138" i="25"/>
  <c r="W138" i="25"/>
  <c r="V138" i="25"/>
  <c r="V68" i="25"/>
  <c r="T175" i="25"/>
  <c r="AA68" i="25"/>
  <c r="Z68" i="25"/>
  <c r="W68" i="25"/>
  <c r="X68" i="25"/>
  <c r="T181" i="25"/>
  <c r="Y68" i="25"/>
  <c r="AA208" i="25"/>
  <c r="Z208" i="25"/>
  <c r="X208" i="25"/>
  <c r="Y208" i="25"/>
  <c r="W208" i="25"/>
  <c r="V208" i="25"/>
  <c r="T157" i="25" l="1"/>
  <c r="T87" i="25"/>
  <c r="T17" i="25"/>
  <c r="T117" i="25"/>
  <c r="T199" i="25"/>
  <c r="T53" i="25"/>
  <c r="U68" i="25"/>
  <c r="T65" i="25"/>
  <c r="T11" i="25"/>
  <c r="T23" i="25"/>
  <c r="U138" i="25"/>
  <c r="T135" i="25"/>
  <c r="T59" i="25"/>
  <c r="T163" i="25"/>
  <c r="T111" i="25"/>
  <c r="T35" i="25"/>
  <c r="T41" i="25"/>
  <c r="T193" i="25"/>
  <c r="T47" i="25"/>
  <c r="T5" i="25"/>
  <c r="T145" i="25"/>
  <c r="U208" i="25"/>
  <c r="T205" i="25"/>
  <c r="T99" i="25"/>
  <c r="T81" i="25"/>
  <c r="T187" i="25"/>
  <c r="T93" i="25"/>
  <c r="T129" i="25"/>
  <c r="T123" i="25"/>
  <c r="T68" i="25" l="1"/>
  <c r="T208" i="25"/>
  <c r="T138" i="25"/>
  <c r="U205" i="23" l="1" a="1"/>
  <c r="U199" i="23" a="1"/>
  <c r="U193" i="23" a="1"/>
  <c r="U187" i="23" a="1"/>
  <c r="U181" i="23" a="1"/>
  <c r="U175" i="23" a="1"/>
  <c r="U169" i="23" a="1"/>
  <c r="U163" i="23" a="1"/>
  <c r="U157" i="23" a="1"/>
  <c r="U151" i="23" a="1"/>
  <c r="U145" i="23" a="1"/>
  <c r="U135" i="23" a="1"/>
  <c r="U129" i="23" a="1"/>
  <c r="U123" i="23" a="1"/>
  <c r="U117" i="23" a="1"/>
  <c r="U111" i="23" a="1"/>
  <c r="U105" i="23" a="1"/>
  <c r="U99" i="23" a="1"/>
  <c r="U93" i="23" a="1"/>
  <c r="U87" i="23" a="1"/>
  <c r="U81" i="23" a="1"/>
  <c r="U75" i="23" a="1"/>
  <c r="U65" i="23" a="1"/>
  <c r="U59" i="23" a="1"/>
  <c r="U53" i="23" a="1"/>
  <c r="U47" i="23" a="1"/>
  <c r="U41" i="23" a="1"/>
  <c r="U35" i="23" a="1"/>
  <c r="U29" i="23" a="1"/>
  <c r="U23" i="23" a="1"/>
  <c r="U17" i="23" a="1"/>
  <c r="U11" i="23" a="1"/>
  <c r="T11" i="23" s="1"/>
  <c r="U5" i="23" a="1"/>
  <c r="T5" i="23" s="1"/>
  <c r="Z208" i="23" l="1"/>
  <c r="Y208" i="23"/>
  <c r="W208" i="23"/>
  <c r="U208" i="23"/>
  <c r="AA208" i="23"/>
  <c r="X208" i="23"/>
  <c r="V208" i="23"/>
  <c r="AA138" i="23"/>
  <c r="Y138" i="23"/>
  <c r="W138" i="23"/>
  <c r="U138" i="23"/>
  <c r="Z138" i="23"/>
  <c r="X138" i="23"/>
  <c r="V138" i="23"/>
  <c r="Y68" i="23"/>
  <c r="Z68" i="23"/>
  <c r="AA68" i="23"/>
  <c r="V68" i="23"/>
  <c r="X68" i="23"/>
  <c r="W68" i="23"/>
  <c r="T199" i="23" s="1"/>
  <c r="T175" i="23" s="1"/>
  <c r="T129" i="23" s="1"/>
  <c r="T53" i="23" s="1"/>
  <c r="T17" i="23" s="1"/>
  <c r="A5" i="17"/>
  <c r="T65" i="23" l="1"/>
  <c r="U68" i="23"/>
  <c r="T145" i="23"/>
  <c r="T169" i="23"/>
  <c r="T163" i="23"/>
  <c r="T151" i="23"/>
  <c r="T157" i="23"/>
  <c r="T193" i="23"/>
  <c r="T181" i="23"/>
  <c r="T187" i="23"/>
  <c r="T205" i="23"/>
  <c r="T135" i="23"/>
  <c r="T111" i="23"/>
  <c r="T81" i="23"/>
  <c r="T87" i="23"/>
  <c r="T75" i="23"/>
  <c r="T117" i="23"/>
  <c r="T93" i="23"/>
  <c r="T105" i="23"/>
  <c r="T123" i="23"/>
  <c r="T99" i="23"/>
  <c r="T47" i="23"/>
  <c r="T29" i="23"/>
  <c r="T59" i="23"/>
  <c r="T41" i="23"/>
  <c r="T35" i="23"/>
  <c r="T23" i="23"/>
  <c r="T208" i="23" l="1"/>
  <c r="T138" i="23"/>
  <c r="T68" i="23"/>
  <c r="A5" i="18"/>
  <c r="A4" i="18"/>
  <c r="K8" i="8"/>
  <c r="K9" i="8"/>
  <c r="K10" i="8"/>
  <c r="K11" i="8"/>
  <c r="K12" i="8"/>
  <c r="K13" i="8"/>
  <c r="K14" i="8"/>
  <c r="K15" i="8"/>
  <c r="K16" i="8"/>
  <c r="K17" i="8"/>
  <c r="K18" i="8"/>
  <c r="L18" i="8"/>
  <c r="K7" i="8"/>
  <c r="A4" i="17"/>
  <c r="K8" i="7"/>
  <c r="K9" i="7"/>
  <c r="K10" i="7"/>
  <c r="K11" i="7"/>
  <c r="K12" i="7"/>
  <c r="K13" i="7"/>
  <c r="K14" i="7"/>
  <c r="K15" i="7"/>
  <c r="K16" i="7"/>
  <c r="K17" i="7"/>
  <c r="K18" i="7"/>
  <c r="L18" i="7"/>
  <c r="K7" i="7"/>
  <c r="M10" i="17" l="1" a="1"/>
  <c r="M18" i="17" a="1"/>
  <c r="M11" i="17" a="1"/>
  <c r="M19" i="17" a="1"/>
  <c r="M12" i="17" a="1"/>
  <c r="M20" i="17" a="1"/>
  <c r="M17" i="17" a="1"/>
  <c r="M13" i="17" a="1"/>
  <c r="M9" i="17" a="1"/>
  <c r="M14" i="17" a="1"/>
  <c r="M15" i="17" a="1"/>
  <c r="M16" i="17" a="1"/>
  <c r="G20" i="18" a="1"/>
  <c r="G18" i="8" s="1"/>
  <c r="E19" i="18" a="1"/>
  <c r="E17" i="8" s="1"/>
  <c r="I17" i="18" a="1"/>
  <c r="I15" i="8" s="1"/>
  <c r="G16" i="18" a="1"/>
  <c r="E15" i="18" a="1"/>
  <c r="E13" i="8" s="1"/>
  <c r="I13" i="18" a="1"/>
  <c r="I11" i="8" s="1"/>
  <c r="G12" i="18" a="1"/>
  <c r="G10" i="8" s="1"/>
  <c r="E11" i="18" a="1"/>
  <c r="E9" i="8" s="1"/>
  <c r="D19" i="18" a="1"/>
  <c r="D17" i="8" s="1"/>
  <c r="F16" i="18" a="1"/>
  <c r="F14" i="8" s="1"/>
  <c r="H13" i="18" a="1"/>
  <c r="H11" i="8" s="1"/>
  <c r="D11" i="18" a="1"/>
  <c r="D9" i="8" s="1"/>
  <c r="I14" i="18" a="1"/>
  <c r="I10" i="18" a="1"/>
  <c r="I8" i="8" s="1"/>
  <c r="D16" i="18" a="1"/>
  <c r="H10" i="18" a="1"/>
  <c r="E10" i="18" a="1"/>
  <c r="F20" i="18" a="1"/>
  <c r="F18" i="8" s="1"/>
  <c r="H17" i="18" a="1"/>
  <c r="H15" i="8" s="1"/>
  <c r="D15" i="18" a="1"/>
  <c r="D13" i="8" s="1"/>
  <c r="F12" i="18" a="1"/>
  <c r="F10" i="8" s="1"/>
  <c r="E16" i="18" a="1"/>
  <c r="E14" i="8" s="1"/>
  <c r="E12" i="18" a="1"/>
  <c r="D20" i="18" a="1"/>
  <c r="F17" i="18" a="1"/>
  <c r="F15" i="8" s="1"/>
  <c r="F13" i="18" a="1"/>
  <c r="F11" i="8" s="1"/>
  <c r="D12" i="18" a="1"/>
  <c r="D13" i="18" a="1"/>
  <c r="I20" i="18" a="1"/>
  <c r="I18" i="8" s="1"/>
  <c r="I16" i="18" a="1"/>
  <c r="I14" i="8" s="1"/>
  <c r="G11" i="18" a="1"/>
  <c r="D10" i="18" a="1"/>
  <c r="E20" i="18" a="1"/>
  <c r="E18" i="8" s="1"/>
  <c r="I18" i="18" a="1"/>
  <c r="I16" i="8" s="1"/>
  <c r="G17" i="18" a="1"/>
  <c r="G15" i="8" s="1"/>
  <c r="G13" i="18" a="1"/>
  <c r="G11" i="8" s="1"/>
  <c r="H18" i="18" a="1"/>
  <c r="H14" i="18" a="1"/>
  <c r="H12" i="8" s="1"/>
  <c r="F10" i="18" a="1"/>
  <c r="G19" i="18" a="1"/>
  <c r="G17" i="8" s="1"/>
  <c r="E14" i="18" a="1"/>
  <c r="E12" i="8" s="1"/>
  <c r="D14" i="18" a="1"/>
  <c r="D12" i="8" s="1"/>
  <c r="I19" i="18" a="1"/>
  <c r="I17" i="8" s="1"/>
  <c r="G18" i="18" a="1"/>
  <c r="G16" i="8" s="1"/>
  <c r="E17" i="18" a="1"/>
  <c r="E15" i="8" s="1"/>
  <c r="I15" i="18" a="1"/>
  <c r="I13" i="8" s="1"/>
  <c r="G14" i="18" a="1"/>
  <c r="G12" i="8" s="1"/>
  <c r="E13" i="18" a="1"/>
  <c r="E11" i="8" s="1"/>
  <c r="I11" i="18" a="1"/>
  <c r="I9" i="8" s="1"/>
  <c r="G10" i="18" a="1"/>
  <c r="H19" i="18" a="1"/>
  <c r="H17" i="8" s="1"/>
  <c r="F18" i="18" a="1"/>
  <c r="F16" i="8" s="1"/>
  <c r="D17" i="18" a="1"/>
  <c r="H15" i="18" a="1"/>
  <c r="H13" i="8" s="1"/>
  <c r="F14" i="18" a="1"/>
  <c r="F12" i="8" s="1"/>
  <c r="H11" i="18" a="1"/>
  <c r="H9" i="8" s="1"/>
  <c r="E18" i="18" a="1"/>
  <c r="E16" i="8" s="1"/>
  <c r="I12" i="18" a="1"/>
  <c r="I10" i="8" s="1"/>
  <c r="F11" i="18" a="1"/>
  <c r="F9" i="8" s="1"/>
  <c r="G15" i="18" a="1"/>
  <c r="G13" i="8" s="1"/>
  <c r="H20" i="18" a="1"/>
  <c r="H18" i="8" s="1"/>
  <c r="F19" i="18" a="1"/>
  <c r="F17" i="8" s="1"/>
  <c r="D18" i="18" a="1"/>
  <c r="D16" i="8" s="1"/>
  <c r="H16" i="18" a="1"/>
  <c r="H14" i="8" s="1"/>
  <c r="F15" i="18" a="1"/>
  <c r="F13" i="8" s="1"/>
  <c r="H12" i="18" a="1"/>
  <c r="H10" i="8" s="1"/>
  <c r="H20" i="17" a="1"/>
  <c r="H18" i="7" s="1"/>
  <c r="AJ205" i="23" s="1"/>
  <c r="F19" i="17" a="1"/>
  <c r="F17" i="7" s="1"/>
  <c r="AF199" i="23" s="1"/>
  <c r="M199" i="23" s="1"/>
  <c r="D18" i="17" a="1"/>
  <c r="D16" i="7" s="1"/>
  <c r="AG193" i="23" s="1"/>
  <c r="N193" i="23" s="1"/>
  <c r="H16" i="17" a="1"/>
  <c r="F15" i="17" a="1"/>
  <c r="F13" i="7" s="1"/>
  <c r="AF175" i="23" s="1"/>
  <c r="M175" i="23" s="1"/>
  <c r="D14" i="17" a="1"/>
  <c r="H12" i="17" a="1"/>
  <c r="H10" i="7" s="1"/>
  <c r="AJ157" i="23" s="1"/>
  <c r="Q157" i="23" s="1"/>
  <c r="F11" i="17" a="1"/>
  <c r="F9" i="7" s="1"/>
  <c r="AF151" i="23" s="1"/>
  <c r="M151" i="23" s="1"/>
  <c r="D10" i="17" a="1"/>
  <c r="D8" i="7" s="1"/>
  <c r="AG145" i="23" s="1"/>
  <c r="N145" i="23" s="1"/>
  <c r="E19" i="17" a="1"/>
  <c r="E17" i="7" s="1"/>
  <c r="AE199" i="23" s="1"/>
  <c r="I17" i="17" a="1"/>
  <c r="I15" i="7" s="1"/>
  <c r="AI187" i="23" s="1"/>
  <c r="P187" i="23" s="1"/>
  <c r="G16" i="17" a="1"/>
  <c r="G14" i="7" s="1"/>
  <c r="AH181" i="23" s="1"/>
  <c r="O181" i="23" s="1"/>
  <c r="E15" i="17" a="1"/>
  <c r="E13" i="7" s="1"/>
  <c r="AE175" i="23" s="1"/>
  <c r="I13" i="17" a="1"/>
  <c r="I11" i="7" s="1"/>
  <c r="AI163" i="23" s="1"/>
  <c r="P163" i="23" s="1"/>
  <c r="G12" i="17" a="1"/>
  <c r="G10" i="7" s="1"/>
  <c r="AH157" i="23" s="1"/>
  <c r="O157" i="23" s="1"/>
  <c r="E11" i="17" a="1"/>
  <c r="G13" i="17" a="1"/>
  <c r="G11" i="7" s="1"/>
  <c r="AH163" i="23" s="1"/>
  <c r="O163" i="23" s="1"/>
  <c r="I10" i="17" a="1"/>
  <c r="I8" i="7" s="1"/>
  <c r="AI145" i="23" s="1"/>
  <c r="P145" i="23" s="1"/>
  <c r="F17" i="17" a="1"/>
  <c r="F15" i="7" s="1"/>
  <c r="AF187" i="23" s="1"/>
  <c r="M187" i="23" s="1"/>
  <c r="H14" i="17" a="1"/>
  <c r="H12" i="7" s="1"/>
  <c r="AJ169" i="23" s="1"/>
  <c r="Q169" i="23" s="1"/>
  <c r="D12" i="17" a="1"/>
  <c r="D10" i="7" s="1"/>
  <c r="AG157" i="23" s="1"/>
  <c r="N157" i="23" s="1"/>
  <c r="G18" i="17" a="1"/>
  <c r="G16" i="7" s="1"/>
  <c r="AH193" i="23" s="1"/>
  <c r="O193" i="23" s="1"/>
  <c r="I15" i="17" a="1"/>
  <c r="I13" i="7" s="1"/>
  <c r="AI175" i="23" s="1"/>
  <c r="P175" i="23" s="1"/>
  <c r="E13" i="17" a="1"/>
  <c r="E11" i="7" s="1"/>
  <c r="AE163" i="23" s="1"/>
  <c r="G10" i="17" a="1"/>
  <c r="G8" i="7" s="1"/>
  <c r="AH145" i="23" s="1"/>
  <c r="O145" i="23" s="1"/>
  <c r="D17" i="17" a="1"/>
  <c r="F14" i="17" a="1"/>
  <c r="F12" i="7" s="1"/>
  <c r="AF169" i="23" s="1"/>
  <c r="M169" i="23" s="1"/>
  <c r="H11" i="17" a="1"/>
  <c r="H9" i="7" s="1"/>
  <c r="AJ151" i="23" s="1"/>
  <c r="Q151" i="23" s="1"/>
  <c r="I20" i="17" a="1"/>
  <c r="I18" i="7" s="1"/>
  <c r="AI205" i="23" s="1"/>
  <c r="I16" i="17" a="1"/>
  <c r="I14" i="7" s="1"/>
  <c r="AI181" i="23" s="1"/>
  <c r="P181" i="23" s="1"/>
  <c r="I12" i="17" a="1"/>
  <c r="I10" i="7" s="1"/>
  <c r="AI157" i="23" s="1"/>
  <c r="P157" i="23" s="1"/>
  <c r="G20" i="17" a="1"/>
  <c r="G18" i="7" s="1"/>
  <c r="AH205" i="23" s="1"/>
  <c r="F20" i="17" a="1"/>
  <c r="F18" i="7" s="1"/>
  <c r="AF205" i="23" s="1"/>
  <c r="D19" i="17" a="1"/>
  <c r="D17" i="7" s="1"/>
  <c r="AG199" i="23" s="1"/>
  <c r="N199" i="23" s="1"/>
  <c r="H17" i="17" a="1"/>
  <c r="H15" i="7" s="1"/>
  <c r="AJ187" i="23" s="1"/>
  <c r="Q187" i="23" s="1"/>
  <c r="F16" i="17" a="1"/>
  <c r="F14" i="7" s="1"/>
  <c r="AF181" i="23" s="1"/>
  <c r="M181" i="23" s="1"/>
  <c r="D15" i="17" a="1"/>
  <c r="D13" i="7" s="1"/>
  <c r="AG175" i="23" s="1"/>
  <c r="N175" i="23" s="1"/>
  <c r="H13" i="17" a="1"/>
  <c r="H11" i="7" s="1"/>
  <c r="AJ163" i="23" s="1"/>
  <c r="Q163" i="23" s="1"/>
  <c r="F12" i="17" a="1"/>
  <c r="F10" i="7" s="1"/>
  <c r="AF157" i="23" s="1"/>
  <c r="M157" i="23" s="1"/>
  <c r="D11" i="17" a="1"/>
  <c r="E20" i="17" a="1"/>
  <c r="E18" i="7" s="1"/>
  <c r="AE205" i="23" s="1"/>
  <c r="I18" i="17" a="1"/>
  <c r="I16" i="7" s="1"/>
  <c r="AI193" i="23" s="1"/>
  <c r="P193" i="23" s="1"/>
  <c r="G17" i="17" a="1"/>
  <c r="G15" i="7" s="1"/>
  <c r="AH187" i="23" s="1"/>
  <c r="O187" i="23" s="1"/>
  <c r="E16" i="17" a="1"/>
  <c r="E14" i="7" s="1"/>
  <c r="AE181" i="23" s="1"/>
  <c r="I14" i="17" a="1"/>
  <c r="I12" i="7" s="1"/>
  <c r="AI169" i="23" s="1"/>
  <c r="P169" i="23" s="1"/>
  <c r="E12" i="17" a="1"/>
  <c r="E10" i="7" s="1"/>
  <c r="AE157" i="23" s="1"/>
  <c r="H18" i="17" a="1"/>
  <c r="H16" i="7" s="1"/>
  <c r="AJ193" i="23" s="1"/>
  <c r="Q193" i="23" s="1"/>
  <c r="D16" i="17" a="1"/>
  <c r="D14" i="7" s="1"/>
  <c r="AG181" i="23" s="1"/>
  <c r="N181" i="23" s="1"/>
  <c r="F13" i="17" a="1"/>
  <c r="F11" i="7" s="1"/>
  <c r="AF163" i="23" s="1"/>
  <c r="M163" i="23" s="1"/>
  <c r="H10" i="17" a="1"/>
  <c r="H8" i="7" s="1"/>
  <c r="AJ145" i="23" s="1"/>
  <c r="Q145" i="23" s="1"/>
  <c r="E17" i="17" a="1"/>
  <c r="E15" i="7" s="1"/>
  <c r="AE187" i="23" s="1"/>
  <c r="G14" i="17" a="1"/>
  <c r="G12" i="7" s="1"/>
  <c r="AH169" i="23" s="1"/>
  <c r="O169" i="23" s="1"/>
  <c r="I11" i="17" a="1"/>
  <c r="I9" i="7" s="1"/>
  <c r="AI151" i="23" s="1"/>
  <c r="P151" i="23" s="1"/>
  <c r="H19" i="17" a="1"/>
  <c r="H17" i="7" s="1"/>
  <c r="AJ199" i="23" s="1"/>
  <c r="Q199" i="23" s="1"/>
  <c r="H15" i="17" a="1"/>
  <c r="H13" i="7" s="1"/>
  <c r="AJ175" i="23" s="1"/>
  <c r="Q175" i="23" s="1"/>
  <c r="D13" i="17" a="1"/>
  <c r="F10" i="17" a="1"/>
  <c r="F8" i="7" s="1"/>
  <c r="AF145" i="23" s="1"/>
  <c r="E18" i="17" a="1"/>
  <c r="E16" i="7" s="1"/>
  <c r="AE193" i="23" s="1"/>
  <c r="L193" i="23" s="1"/>
  <c r="G15" i="17" a="1"/>
  <c r="G13" i="7" s="1"/>
  <c r="AH175" i="23" s="1"/>
  <c r="O175" i="23" s="1"/>
  <c r="G11" i="17" a="1"/>
  <c r="G9" i="7" s="1"/>
  <c r="AH151" i="23" s="1"/>
  <c r="O151" i="23" s="1"/>
  <c r="D20" i="17" a="1"/>
  <c r="D18" i="7" s="1"/>
  <c r="AG205" i="23" s="1"/>
  <c r="I19" i="17" a="1"/>
  <c r="I17" i="7" s="1"/>
  <c r="AI199" i="23" s="1"/>
  <c r="P199" i="23" s="1"/>
  <c r="F18" i="17" a="1"/>
  <c r="F16" i="7" s="1"/>
  <c r="AF193" i="23" s="1"/>
  <c r="G19" i="17" a="1"/>
  <c r="G17" i="7" s="1"/>
  <c r="AH199" i="23" s="1"/>
  <c r="O199" i="23" s="1"/>
  <c r="E14" i="17" a="1"/>
  <c r="E12" i="7" s="1"/>
  <c r="AE169" i="23" s="1"/>
  <c r="E10" i="17" a="1"/>
  <c r="E8" i="7" s="1"/>
  <c r="E9" i="7"/>
  <c r="AE151" i="23" s="1"/>
  <c r="L151" i="23" s="1"/>
  <c r="H14" i="7"/>
  <c r="AJ181" i="23" s="1"/>
  <c r="Q181" i="23" s="1"/>
  <c r="H16" i="8" l="1"/>
  <c r="D14" i="8"/>
  <c r="I12" i="8"/>
  <c r="G14" i="8"/>
  <c r="D11" i="8"/>
  <c r="G9" i="8"/>
  <c r="AE145" i="23"/>
  <c r="L145" i="23" s="1"/>
  <c r="AE5" i="23"/>
  <c r="AH157" i="25"/>
  <c r="O157" i="25" s="1"/>
  <c r="AH87" i="25"/>
  <c r="O87" i="25" s="1"/>
  <c r="AH17" i="25"/>
  <c r="O17" i="25" s="1"/>
  <c r="AH129" i="25"/>
  <c r="O129" i="25" s="1"/>
  <c r="AH199" i="25"/>
  <c r="O199" i="25" s="1"/>
  <c r="AH59" i="25"/>
  <c r="O59" i="25" s="1"/>
  <c r="AH35" i="25"/>
  <c r="O35" i="25" s="1"/>
  <c r="AH175" i="25"/>
  <c r="O175" i="25" s="1"/>
  <c r="AH105" i="25"/>
  <c r="O105" i="25" s="1"/>
  <c r="AF81" i="25"/>
  <c r="M81" i="25" s="1"/>
  <c r="AF11" i="25"/>
  <c r="M11" i="25" s="1"/>
  <c r="AF151" i="25"/>
  <c r="M151" i="25" s="1"/>
  <c r="AH187" i="25"/>
  <c r="O187" i="25" s="1"/>
  <c r="AH117" i="25"/>
  <c r="O117" i="25" s="1"/>
  <c r="AH47" i="25"/>
  <c r="O47" i="25" s="1"/>
  <c r="AI87" i="25"/>
  <c r="P87" i="25" s="1"/>
  <c r="AI17" i="25"/>
  <c r="P17" i="25" s="1"/>
  <c r="AI157" i="25"/>
  <c r="P157" i="25" s="1"/>
  <c r="AE111" i="25"/>
  <c r="AE41" i="25"/>
  <c r="AE181" i="25"/>
  <c r="AE205" i="25"/>
  <c r="AE135" i="25"/>
  <c r="AE65" i="25"/>
  <c r="AJ11" i="25"/>
  <c r="Q11" i="25" s="1"/>
  <c r="AJ151" i="25"/>
  <c r="Q151" i="25" s="1"/>
  <c r="AJ81" i="25"/>
  <c r="Q81" i="25" s="1"/>
  <c r="AF169" i="25"/>
  <c r="M169" i="25" s="1"/>
  <c r="AF99" i="25"/>
  <c r="M99" i="25" s="1"/>
  <c r="AF29" i="25"/>
  <c r="M29" i="25" s="1"/>
  <c r="AJ117" i="25"/>
  <c r="Q117" i="25" s="1"/>
  <c r="AJ47" i="25"/>
  <c r="Q47" i="25" s="1"/>
  <c r="AJ187" i="25"/>
  <c r="Q187" i="25" s="1"/>
  <c r="AJ175" i="25"/>
  <c r="Q175" i="25" s="1"/>
  <c r="AJ105" i="25"/>
  <c r="Q105" i="25" s="1"/>
  <c r="AJ35" i="25"/>
  <c r="Q35" i="25" s="1"/>
  <c r="AF35" i="25"/>
  <c r="M35" i="25" s="1"/>
  <c r="AF175" i="25"/>
  <c r="M175" i="25" s="1"/>
  <c r="AF105" i="25"/>
  <c r="M105" i="25" s="1"/>
  <c r="AI65" i="25"/>
  <c r="AI205" i="25"/>
  <c r="AI135" i="25"/>
  <c r="P135" i="25" s="1"/>
  <c r="AG111" i="25"/>
  <c r="N111" i="25" s="1"/>
  <c r="AG181" i="25"/>
  <c r="N181" i="25" s="1"/>
  <c r="AG41" i="25"/>
  <c r="N41" i="25" s="1"/>
  <c r="AI187" i="25"/>
  <c r="P187" i="25" s="1"/>
  <c r="AI117" i="25"/>
  <c r="P117" i="25" s="1"/>
  <c r="AI47" i="25"/>
  <c r="P47" i="25" s="1"/>
  <c r="AI53" i="25"/>
  <c r="P53" i="25" s="1"/>
  <c r="AI193" i="25"/>
  <c r="P193" i="25" s="1"/>
  <c r="AI123" i="25"/>
  <c r="P123" i="25" s="1"/>
  <c r="AE123" i="25"/>
  <c r="AE193" i="25"/>
  <c r="AE53" i="25"/>
  <c r="AF157" i="25"/>
  <c r="M157" i="25" s="1"/>
  <c r="AF17" i="25"/>
  <c r="M17" i="25" s="1"/>
  <c r="AF87" i="25"/>
  <c r="M87" i="25" s="1"/>
  <c r="AH53" i="25"/>
  <c r="O53" i="25" s="1"/>
  <c r="AH193" i="25"/>
  <c r="O193" i="25" s="1"/>
  <c r="AH123" i="25"/>
  <c r="O123" i="25" s="1"/>
  <c r="AG35" i="25"/>
  <c r="N35" i="25" s="1"/>
  <c r="AG175" i="25"/>
  <c r="N175" i="25" s="1"/>
  <c r="AG105" i="25"/>
  <c r="N105" i="25" s="1"/>
  <c r="AI129" i="25"/>
  <c r="P129" i="25" s="1"/>
  <c r="AI199" i="25"/>
  <c r="P199" i="25" s="1"/>
  <c r="AI59" i="25"/>
  <c r="P59" i="25" s="1"/>
  <c r="AH111" i="25"/>
  <c r="O111" i="25" s="1"/>
  <c r="AH41" i="25"/>
  <c r="O41" i="25" s="1"/>
  <c r="AH181" i="25"/>
  <c r="O181" i="25" s="1"/>
  <c r="AG99" i="25"/>
  <c r="N99" i="25" s="1"/>
  <c r="AG169" i="25"/>
  <c r="N169" i="25" s="1"/>
  <c r="AG29" i="25"/>
  <c r="N29" i="25" s="1"/>
  <c r="AI23" i="25"/>
  <c r="P23" i="25" s="1"/>
  <c r="AI163" i="25"/>
  <c r="P163" i="25" s="1"/>
  <c r="AI93" i="25"/>
  <c r="P93" i="25" s="1"/>
  <c r="AI99" i="25"/>
  <c r="P99" i="25" s="1"/>
  <c r="AI169" i="25"/>
  <c r="P169" i="25" s="1"/>
  <c r="AI29" i="25"/>
  <c r="P29" i="25" s="1"/>
  <c r="AE169" i="25"/>
  <c r="AE99" i="25"/>
  <c r="AE29" i="25"/>
  <c r="AE175" i="25"/>
  <c r="AE35" i="25"/>
  <c r="AE105" i="25"/>
  <c r="AF123" i="25"/>
  <c r="M123" i="25" s="1"/>
  <c r="AF53" i="25"/>
  <c r="M53" i="25" s="1"/>
  <c r="AF193" i="25"/>
  <c r="M193" i="25" s="1"/>
  <c r="AJ129" i="25"/>
  <c r="Q129" i="25" s="1"/>
  <c r="AJ199" i="25"/>
  <c r="Q199" i="25" s="1"/>
  <c r="AJ59" i="25"/>
  <c r="Q59" i="25" s="1"/>
  <c r="AF199" i="25"/>
  <c r="M199" i="25" s="1"/>
  <c r="AF129" i="25"/>
  <c r="M129" i="25" s="1"/>
  <c r="AF59" i="25"/>
  <c r="M59" i="25" s="1"/>
  <c r="AJ99" i="25"/>
  <c r="Q99" i="25" s="1"/>
  <c r="AJ29" i="25"/>
  <c r="Q29" i="25" s="1"/>
  <c r="AJ169" i="25"/>
  <c r="Q169" i="25" s="1"/>
  <c r="AF93" i="25"/>
  <c r="M93" i="25" s="1"/>
  <c r="AF23" i="25"/>
  <c r="M23" i="25" s="1"/>
  <c r="AF163" i="25"/>
  <c r="M163" i="25" s="1"/>
  <c r="AI145" i="25"/>
  <c r="P145" i="25" s="1"/>
  <c r="AI75" i="25"/>
  <c r="P75" i="25" s="1"/>
  <c r="AI5" i="25"/>
  <c r="P5" i="25" s="1"/>
  <c r="AE59" i="25"/>
  <c r="AE199" i="25"/>
  <c r="AE129" i="25"/>
  <c r="AE93" i="25"/>
  <c r="AE23" i="25"/>
  <c r="AE163" i="25"/>
  <c r="AH23" i="25"/>
  <c r="O23" i="25" s="1"/>
  <c r="AH163" i="25"/>
  <c r="O163" i="25" s="1"/>
  <c r="AH93" i="25"/>
  <c r="O93" i="25" s="1"/>
  <c r="AG81" i="25"/>
  <c r="N81" i="25" s="1"/>
  <c r="AG11" i="25"/>
  <c r="N11" i="25" s="1"/>
  <c r="AG151" i="25"/>
  <c r="N151" i="25" s="1"/>
  <c r="AH99" i="25"/>
  <c r="O99" i="25" s="1"/>
  <c r="AH169" i="25"/>
  <c r="O169" i="25" s="1"/>
  <c r="AH29" i="25"/>
  <c r="O29" i="25" s="1"/>
  <c r="AJ23" i="25"/>
  <c r="Q23" i="25" s="1"/>
  <c r="AJ163" i="25"/>
  <c r="Q163" i="25" s="1"/>
  <c r="AJ93" i="25"/>
  <c r="Q93" i="25" s="1"/>
  <c r="AI175" i="25"/>
  <c r="P175" i="25" s="1"/>
  <c r="AI35" i="25"/>
  <c r="P35" i="25" s="1"/>
  <c r="AI105" i="25"/>
  <c r="P105" i="25" s="1"/>
  <c r="AF111" i="25"/>
  <c r="M111" i="25" s="1"/>
  <c r="AF41" i="25"/>
  <c r="M41" i="25" s="1"/>
  <c r="AF181" i="25"/>
  <c r="M181" i="25" s="1"/>
  <c r="AE47" i="25"/>
  <c r="AE187" i="25"/>
  <c r="AE117" i="25"/>
  <c r="AG129" i="25"/>
  <c r="N129" i="25" s="1"/>
  <c r="AG199" i="25"/>
  <c r="N199" i="25" s="1"/>
  <c r="AG59" i="25"/>
  <c r="N59" i="25" s="1"/>
  <c r="AH11" i="25"/>
  <c r="O11" i="25" s="1"/>
  <c r="AH81" i="25"/>
  <c r="AH151" i="25"/>
  <c r="O151" i="25" s="1"/>
  <c r="AE81" i="25"/>
  <c r="AE151" i="25"/>
  <c r="AE11" i="25"/>
  <c r="AG23" i="25"/>
  <c r="N23" i="25" s="1"/>
  <c r="AG163" i="25"/>
  <c r="N163" i="25" s="1"/>
  <c r="AG93" i="25"/>
  <c r="N93" i="25" s="1"/>
  <c r="AJ87" i="25"/>
  <c r="Q87" i="25" s="1"/>
  <c r="AJ157" i="25"/>
  <c r="Q157" i="25" s="1"/>
  <c r="AJ17" i="25"/>
  <c r="Q17" i="25" s="1"/>
  <c r="AI111" i="25"/>
  <c r="AI41" i="25"/>
  <c r="P41" i="25" s="1"/>
  <c r="AI181" i="25"/>
  <c r="P181" i="25" s="1"/>
  <c r="AF65" i="25"/>
  <c r="AF205" i="25"/>
  <c r="AF135" i="25"/>
  <c r="AJ41" i="25"/>
  <c r="Q41" i="25" s="1"/>
  <c r="AJ181" i="25"/>
  <c r="Q181" i="25" s="1"/>
  <c r="AJ111" i="25"/>
  <c r="Q111" i="25" s="1"/>
  <c r="AG53" i="25"/>
  <c r="N53" i="25" s="1"/>
  <c r="AG123" i="25"/>
  <c r="N123" i="25" s="1"/>
  <c r="AG193" i="25"/>
  <c r="N193" i="25" s="1"/>
  <c r="AJ53" i="25"/>
  <c r="Q53" i="25" s="1"/>
  <c r="AJ193" i="25"/>
  <c r="Q193" i="25" s="1"/>
  <c r="AJ123" i="25"/>
  <c r="AJ205" i="25"/>
  <c r="AJ65" i="25"/>
  <c r="AJ135" i="25"/>
  <c r="Q135" i="25" s="1"/>
  <c r="AI151" i="25"/>
  <c r="P151" i="25" s="1"/>
  <c r="AI11" i="25"/>
  <c r="P11" i="25" s="1"/>
  <c r="AI81" i="25"/>
  <c r="P81" i="25" s="1"/>
  <c r="AF47" i="25"/>
  <c r="M47" i="25" s="1"/>
  <c r="AF187" i="25"/>
  <c r="M187" i="25" s="1"/>
  <c r="AF117" i="25"/>
  <c r="M117" i="25" s="1"/>
  <c r="AH65" i="25"/>
  <c r="AH205" i="25"/>
  <c r="AH135" i="25"/>
  <c r="O135" i="25" s="1"/>
  <c r="Q205" i="23"/>
  <c r="AJ208" i="23"/>
  <c r="Q208" i="23" s="1"/>
  <c r="P205" i="23"/>
  <c r="AI208" i="23"/>
  <c r="P208" i="23" s="1"/>
  <c r="N205" i="23"/>
  <c r="M205" i="23"/>
  <c r="AF208" i="23"/>
  <c r="M208" i="23" s="1"/>
  <c r="O205" i="23"/>
  <c r="AH208" i="23"/>
  <c r="O208" i="23" s="1"/>
  <c r="AD205" i="23"/>
  <c r="L205" i="23"/>
  <c r="L169" i="23"/>
  <c r="AD193" i="23"/>
  <c r="K193" i="23" s="1"/>
  <c r="M193" i="23"/>
  <c r="AD199" i="23"/>
  <c r="K199" i="23" s="1"/>
  <c r="L199" i="23"/>
  <c r="L187" i="23"/>
  <c r="AD175" i="23"/>
  <c r="K175" i="23" s="1"/>
  <c r="L175" i="23"/>
  <c r="L163" i="23"/>
  <c r="AD157" i="23"/>
  <c r="K157" i="23" s="1"/>
  <c r="L157" i="23"/>
  <c r="AD145" i="23"/>
  <c r="K145" i="23" s="1"/>
  <c r="M145" i="23"/>
  <c r="AD181" i="23"/>
  <c r="K181" i="23" s="1"/>
  <c r="L181" i="23"/>
  <c r="AJ111" i="23"/>
  <c r="Q111" i="23" s="1"/>
  <c r="AJ41" i="23"/>
  <c r="Q41" i="23" s="1"/>
  <c r="AI11" i="23"/>
  <c r="P11" i="23" s="1"/>
  <c r="AI81" i="23"/>
  <c r="P81" i="23" s="1"/>
  <c r="AI135" i="23"/>
  <c r="AI65" i="23"/>
  <c r="AH129" i="23"/>
  <c r="O129" i="23" s="1"/>
  <c r="AH59" i="23"/>
  <c r="O59" i="23" s="1"/>
  <c r="AJ81" i="23"/>
  <c r="Q81" i="23" s="1"/>
  <c r="AJ11" i="23"/>
  <c r="Q11" i="23" s="1"/>
  <c r="AF17" i="23"/>
  <c r="M17" i="23" s="1"/>
  <c r="AF87" i="23"/>
  <c r="M87" i="23" s="1"/>
  <c r="AJ75" i="23"/>
  <c r="Q75" i="23" s="1"/>
  <c r="AJ5" i="23"/>
  <c r="Q5" i="23" s="1"/>
  <c r="AI23" i="23"/>
  <c r="P23" i="23" s="1"/>
  <c r="AI93" i="23"/>
  <c r="P93" i="23" s="1"/>
  <c r="AF23" i="23"/>
  <c r="M23" i="23" s="1"/>
  <c r="AF93" i="23"/>
  <c r="M93" i="23" s="1"/>
  <c r="AH75" i="23"/>
  <c r="O75" i="23" s="1"/>
  <c r="AH5" i="23"/>
  <c r="O5" i="23" s="1"/>
  <c r="AJ59" i="23"/>
  <c r="Q59" i="23" s="1"/>
  <c r="AJ129" i="23"/>
  <c r="Q129" i="23" s="1"/>
  <c r="AI111" i="23"/>
  <c r="P111" i="23" s="1"/>
  <c r="AI41" i="23"/>
  <c r="P41" i="23" s="1"/>
  <c r="AE29" i="23"/>
  <c r="AE99" i="23"/>
  <c r="AH23" i="23"/>
  <c r="O23" i="23" s="1"/>
  <c r="AH93" i="23"/>
  <c r="O93" i="23" s="1"/>
  <c r="AH99" i="23"/>
  <c r="O99" i="23" s="1"/>
  <c r="AH29" i="23"/>
  <c r="O29" i="23" s="1"/>
  <c r="AF53" i="23"/>
  <c r="M53" i="23" s="1"/>
  <c r="AF123" i="23"/>
  <c r="M123" i="23" s="1"/>
  <c r="AF29" i="23"/>
  <c r="M29" i="23" s="1"/>
  <c r="AF99" i="23"/>
  <c r="M99" i="23" s="1"/>
  <c r="AG135" i="23"/>
  <c r="AG65" i="23"/>
  <c r="AE105" i="23"/>
  <c r="L105" i="23" s="1"/>
  <c r="AE35" i="23"/>
  <c r="AH11" i="23"/>
  <c r="O11" i="23" s="1"/>
  <c r="AH81" i="23"/>
  <c r="O81" i="23" s="1"/>
  <c r="AE93" i="23"/>
  <c r="AE23" i="23"/>
  <c r="AJ53" i="23"/>
  <c r="Q53" i="23" s="1"/>
  <c r="AJ123" i="23"/>
  <c r="Q123" i="23" s="1"/>
  <c r="AI117" i="23"/>
  <c r="P117" i="23" s="1"/>
  <c r="AI47" i="23"/>
  <c r="P47" i="23" s="1"/>
  <c r="AE17" i="23"/>
  <c r="AE87" i="23"/>
  <c r="AH53" i="23"/>
  <c r="O53" i="23" s="1"/>
  <c r="AH123" i="23"/>
  <c r="O123" i="23" s="1"/>
  <c r="AF75" i="23"/>
  <c r="AF5" i="23"/>
  <c r="M5" i="23" s="1"/>
  <c r="AG17" i="23"/>
  <c r="N17" i="23" s="1"/>
  <c r="AG87" i="23"/>
  <c r="N87" i="23" s="1"/>
  <c r="AH135" i="23"/>
  <c r="AH65" i="23"/>
  <c r="AJ29" i="23"/>
  <c r="Q29" i="23" s="1"/>
  <c r="AJ99" i="23"/>
  <c r="Q99" i="23" s="1"/>
  <c r="AF81" i="23"/>
  <c r="M81" i="23" s="1"/>
  <c r="AF11" i="23"/>
  <c r="M11" i="23" s="1"/>
  <c r="AE75" i="23"/>
  <c r="L75" i="23" s="1"/>
  <c r="AI53" i="23"/>
  <c r="P53" i="23" s="1"/>
  <c r="AI123" i="23"/>
  <c r="P123" i="23" s="1"/>
  <c r="AI75" i="23"/>
  <c r="P75" i="23" s="1"/>
  <c r="AI5" i="23"/>
  <c r="P5" i="23" s="1"/>
  <c r="AE11" i="23"/>
  <c r="AE81" i="23"/>
  <c r="L81" i="23" s="1"/>
  <c r="AE65" i="23"/>
  <c r="AE135" i="23"/>
  <c r="AF35" i="23"/>
  <c r="M35" i="23" s="1"/>
  <c r="AF105" i="23"/>
  <c r="M105" i="23" s="1"/>
  <c r="AG53" i="23"/>
  <c r="N53" i="23" s="1"/>
  <c r="AG123" i="23"/>
  <c r="N123" i="23" s="1"/>
  <c r="AF47" i="23"/>
  <c r="M47" i="23" s="1"/>
  <c r="AF117" i="23"/>
  <c r="M117" i="23" s="1"/>
  <c r="AE117" i="23"/>
  <c r="AE47" i="23"/>
  <c r="AH17" i="23"/>
  <c r="O17" i="23" s="1"/>
  <c r="AH87" i="23"/>
  <c r="O87" i="23" s="1"/>
  <c r="AI59" i="23"/>
  <c r="P59" i="23" s="1"/>
  <c r="AI129" i="23"/>
  <c r="P129" i="23" s="1"/>
  <c r="AJ23" i="23"/>
  <c r="Q23" i="23" s="1"/>
  <c r="AJ93" i="23"/>
  <c r="Q93" i="23" s="1"/>
  <c r="AF129" i="23"/>
  <c r="M129" i="23" s="1"/>
  <c r="AF59" i="23"/>
  <c r="M59" i="23" s="1"/>
  <c r="AG35" i="23"/>
  <c r="N35" i="23" s="1"/>
  <c r="AG105" i="23"/>
  <c r="AJ135" i="23"/>
  <c r="AJ65" i="23"/>
  <c r="AG111" i="23"/>
  <c r="N111" i="23" s="1"/>
  <c r="AG41" i="23"/>
  <c r="N41" i="23" s="1"/>
  <c r="AF111" i="23"/>
  <c r="M111" i="23" s="1"/>
  <c r="AF41" i="23"/>
  <c r="M41" i="23" s="1"/>
  <c r="AH111" i="23"/>
  <c r="O111" i="23" s="1"/>
  <c r="AH41" i="23"/>
  <c r="O41" i="23" s="1"/>
  <c r="AH105" i="23"/>
  <c r="O105" i="23" s="1"/>
  <c r="AH35" i="23"/>
  <c r="O35" i="23" s="1"/>
  <c r="AJ117" i="23"/>
  <c r="Q117" i="23" s="1"/>
  <c r="AJ47" i="23"/>
  <c r="Q47" i="23" s="1"/>
  <c r="AI105" i="23"/>
  <c r="P105" i="23" s="1"/>
  <c r="AI35" i="23"/>
  <c r="P35" i="23" s="1"/>
  <c r="AE123" i="23"/>
  <c r="AE53" i="23"/>
  <c r="AG59" i="23"/>
  <c r="N59" i="23" s="1"/>
  <c r="AG129" i="23"/>
  <c r="N129" i="23" s="1"/>
  <c r="AE129" i="23"/>
  <c r="AE59" i="23"/>
  <c r="AI99" i="23"/>
  <c r="P99" i="23" s="1"/>
  <c r="AI29" i="23"/>
  <c r="P29" i="23" s="1"/>
  <c r="AF65" i="23"/>
  <c r="AF135" i="23"/>
  <c r="AG75" i="23"/>
  <c r="N75" i="23" s="1"/>
  <c r="AG5" i="23"/>
  <c r="N5" i="23" s="1"/>
  <c r="AE111" i="23"/>
  <c r="AE41" i="23"/>
  <c r="AJ105" i="23"/>
  <c r="Q105" i="23" s="1"/>
  <c r="AJ35" i="23"/>
  <c r="Q35" i="23" s="1"/>
  <c r="AH117" i="23"/>
  <c r="O117" i="23" s="1"/>
  <c r="AH47" i="23"/>
  <c r="O47" i="23" s="1"/>
  <c r="AI17" i="23"/>
  <c r="P17" i="23" s="1"/>
  <c r="AI87" i="23"/>
  <c r="P87" i="23" s="1"/>
  <c r="AJ17" i="23"/>
  <c r="Q17" i="23" s="1"/>
  <c r="AJ87" i="23"/>
  <c r="Q87" i="23" s="1"/>
  <c r="H9" i="18"/>
  <c r="E9" i="18"/>
  <c r="G9" i="18"/>
  <c r="E10" i="8"/>
  <c r="H8" i="8"/>
  <c r="F9" i="18"/>
  <c r="D9" i="18"/>
  <c r="P9" i="18" s="1"/>
  <c r="I9" i="18"/>
  <c r="B10" i="17"/>
  <c r="L10" i="17" s="1" a="1"/>
  <c r="B14" i="17"/>
  <c r="L14" i="17" s="1" a="1"/>
  <c r="D12" i="7"/>
  <c r="AG169" i="23" s="1"/>
  <c r="N169" i="23" s="1"/>
  <c r="B13" i="17"/>
  <c r="L13" i="17" s="1" a="1"/>
  <c r="B11" i="17"/>
  <c r="L11" i="17" s="1" a="1"/>
  <c r="E8" i="8"/>
  <c r="AE145" i="25" s="1"/>
  <c r="B12" i="18"/>
  <c r="L12" i="18" s="1" a="1"/>
  <c r="B20" i="18"/>
  <c r="G8" i="8"/>
  <c r="D18" i="8"/>
  <c r="B18" i="18"/>
  <c r="L18" i="18" s="1" a="1"/>
  <c r="B10" i="18"/>
  <c r="L10" i="18" s="1" a="1"/>
  <c r="B14" i="18"/>
  <c r="L14" i="18" s="1" a="1"/>
  <c r="B11" i="18"/>
  <c r="L11" i="18" s="1" a="1"/>
  <c r="B19" i="18"/>
  <c r="L19" i="18" s="1" a="1"/>
  <c r="D8" i="8"/>
  <c r="D10" i="8"/>
  <c r="B17" i="18"/>
  <c r="L17" i="18" s="1" a="1"/>
  <c r="B16" i="18"/>
  <c r="L16" i="18" s="1" a="1"/>
  <c r="B15" i="18"/>
  <c r="L15" i="18" s="1" a="1"/>
  <c r="B13" i="18"/>
  <c r="L13" i="18" s="1" a="1"/>
  <c r="D11" i="7"/>
  <c r="AG163" i="23" s="1"/>
  <c r="N163" i="23" s="1"/>
  <c r="B15" i="17"/>
  <c r="L15" i="17" s="1" a="1"/>
  <c r="B17" i="17"/>
  <c r="L17" i="17" s="1" a="1"/>
  <c r="B12" i="17"/>
  <c r="L12" i="17" s="1" a="1"/>
  <c r="D9" i="7"/>
  <c r="AG151" i="23" s="1"/>
  <c r="B19" i="17"/>
  <c r="L19" i="17" s="1" a="1"/>
  <c r="B18" i="17"/>
  <c r="L18" i="17" s="1" a="1"/>
  <c r="B16" i="17"/>
  <c r="L16" i="17" s="1" a="1"/>
  <c r="B20" i="17"/>
  <c r="B18" i="7" s="1"/>
  <c r="AK205" i="23" s="1"/>
  <c r="C17" i="18"/>
  <c r="C29" i="18" s="1"/>
  <c r="C12" i="18"/>
  <c r="C24" i="18" s="1"/>
  <c r="C14" i="18"/>
  <c r="C26" i="18" s="1"/>
  <c r="C10" i="18"/>
  <c r="C22" i="18" s="1"/>
  <c r="F8" i="8"/>
  <c r="I9" i="17"/>
  <c r="I7" i="7" s="1"/>
  <c r="G9" i="17"/>
  <c r="G7" i="7" s="1"/>
  <c r="D9" i="17"/>
  <c r="F9" i="17"/>
  <c r="F7" i="7" s="1"/>
  <c r="E9" i="17"/>
  <c r="E7" i="7" s="1"/>
  <c r="H9" i="17"/>
  <c r="H7" i="7" s="1"/>
  <c r="C17" i="17"/>
  <c r="C15" i="7" s="1"/>
  <c r="C13" i="17"/>
  <c r="C11" i="7" s="1"/>
  <c r="C12" i="17"/>
  <c r="C10" i="7" s="1"/>
  <c r="C10" i="17"/>
  <c r="C8" i="7" s="1"/>
  <c r="C16" i="17"/>
  <c r="C14" i="7" s="1"/>
  <c r="D15" i="8"/>
  <c r="C11" i="17"/>
  <c r="C9" i="7" s="1"/>
  <c r="C18" i="17"/>
  <c r="C16" i="7" s="1"/>
  <c r="C14" i="17"/>
  <c r="C12" i="7" s="1"/>
  <c r="C20" i="17"/>
  <c r="C18" i="7" s="1"/>
  <c r="C18" i="18"/>
  <c r="C30" i="18" s="1"/>
  <c r="C20" i="18"/>
  <c r="C32" i="18" s="1"/>
  <c r="C13" i="18"/>
  <c r="C25" i="18" s="1"/>
  <c r="C15" i="18"/>
  <c r="C27" i="18" s="1"/>
  <c r="C11" i="18"/>
  <c r="C23" i="18" s="1"/>
  <c r="C19" i="18"/>
  <c r="C31" i="18" s="1"/>
  <c r="C16" i="18"/>
  <c r="C28" i="18" s="1"/>
  <c r="C19" i="17"/>
  <c r="C17" i="7" s="1"/>
  <c r="D15" i="7"/>
  <c r="AG187" i="23" s="1"/>
  <c r="N187" i="23" s="1"/>
  <c r="C15" i="17"/>
  <c r="C13" i="7" s="1"/>
  <c r="AE208" i="23" l="1"/>
  <c r="L208" i="23" s="1"/>
  <c r="B22" i="18"/>
  <c r="D7" i="7"/>
  <c r="C9" i="17"/>
  <c r="AD35" i="25"/>
  <c r="K35" i="25" s="1"/>
  <c r="L35" i="25"/>
  <c r="L135" i="25"/>
  <c r="L117" i="25"/>
  <c r="L187" i="25"/>
  <c r="AD199" i="25"/>
  <c r="K199" i="25" s="1"/>
  <c r="L199" i="25"/>
  <c r="AD41" i="25"/>
  <c r="K41" i="25" s="1"/>
  <c r="L41" i="25"/>
  <c r="AD59" i="25"/>
  <c r="K59" i="25" s="1"/>
  <c r="L59" i="25"/>
  <c r="L169" i="25"/>
  <c r="AD169" i="25"/>
  <c r="K169" i="25" s="1"/>
  <c r="AG47" i="25"/>
  <c r="N47" i="25" s="1"/>
  <c r="AG187" i="25"/>
  <c r="N187" i="25" s="1"/>
  <c r="AG117" i="25"/>
  <c r="N117" i="25" s="1"/>
  <c r="AF5" i="25"/>
  <c r="M5" i="25" s="1"/>
  <c r="AF145" i="25"/>
  <c r="M145" i="25" s="1"/>
  <c r="AF75" i="25"/>
  <c r="M75" i="25" s="1"/>
  <c r="Q65" i="25"/>
  <c r="AD151" i="25"/>
  <c r="K151" i="25" s="1"/>
  <c r="L151" i="25"/>
  <c r="AD193" i="25"/>
  <c r="K193" i="25" s="1"/>
  <c r="L193" i="25"/>
  <c r="AG205" i="25"/>
  <c r="AG65" i="25"/>
  <c r="AG135" i="25"/>
  <c r="AD135" i="25" s="1"/>
  <c r="K135" i="25" s="1"/>
  <c r="M65" i="25"/>
  <c r="AD123" i="25"/>
  <c r="K123" i="25" s="1"/>
  <c r="L123" i="25"/>
  <c r="AI68" i="25"/>
  <c r="P68" i="25" s="1"/>
  <c r="P65" i="25"/>
  <c r="AH5" i="25"/>
  <c r="O5" i="25" s="1"/>
  <c r="AH145" i="25"/>
  <c r="O145" i="25" s="1"/>
  <c r="AH75" i="25"/>
  <c r="O75" i="25" s="1"/>
  <c r="AJ75" i="25"/>
  <c r="Q75" i="25" s="1"/>
  <c r="AJ145" i="25"/>
  <c r="Q145" i="25" s="1"/>
  <c r="AJ5" i="25"/>
  <c r="Q5" i="25" s="1"/>
  <c r="AJ138" i="25"/>
  <c r="Q138" i="25" s="1"/>
  <c r="Q123" i="25"/>
  <c r="AD105" i="25"/>
  <c r="K105" i="25" s="1"/>
  <c r="L105" i="25"/>
  <c r="AG157" i="25"/>
  <c r="N157" i="25" s="1"/>
  <c r="AG87" i="25"/>
  <c r="N87" i="25" s="1"/>
  <c r="AG17" i="25"/>
  <c r="N17" i="25" s="1"/>
  <c r="AD23" i="25"/>
  <c r="K23" i="25" s="1"/>
  <c r="L23" i="25"/>
  <c r="AG5" i="25"/>
  <c r="N5" i="25" s="1"/>
  <c r="AG145" i="25"/>
  <c r="N145" i="25" s="1"/>
  <c r="AG75" i="25"/>
  <c r="N75" i="25" s="1"/>
  <c r="AD93" i="25"/>
  <c r="K93" i="25" s="1"/>
  <c r="L93" i="25"/>
  <c r="L205" i="25"/>
  <c r="AD99" i="25"/>
  <c r="K99" i="25" s="1"/>
  <c r="L99" i="25"/>
  <c r="L47" i="25"/>
  <c r="M135" i="25"/>
  <c r="AD81" i="25"/>
  <c r="K81" i="25" s="1"/>
  <c r="L81" i="25"/>
  <c r="B27" i="18"/>
  <c r="B32" i="18"/>
  <c r="AE17" i="25"/>
  <c r="AE157" i="25"/>
  <c r="AE87" i="25"/>
  <c r="O205" i="25"/>
  <c r="O81" i="25"/>
  <c r="AE5" i="25"/>
  <c r="AE75" i="25"/>
  <c r="AD163" i="25"/>
  <c r="K163" i="25" s="1"/>
  <c r="L163" i="25"/>
  <c r="L65" i="25"/>
  <c r="AD175" i="25"/>
  <c r="K175" i="25" s="1"/>
  <c r="L175" i="25"/>
  <c r="AD129" i="25"/>
  <c r="K129" i="25" s="1"/>
  <c r="L129" i="25"/>
  <c r="AD29" i="25"/>
  <c r="K29" i="25" s="1"/>
  <c r="L29" i="25"/>
  <c r="AD181" i="25"/>
  <c r="K181" i="25" s="1"/>
  <c r="L181" i="25"/>
  <c r="AD111" i="25"/>
  <c r="K111" i="25" s="1"/>
  <c r="L111" i="25"/>
  <c r="AD11" i="25"/>
  <c r="K11" i="25" s="1"/>
  <c r="L11" i="25"/>
  <c r="AD53" i="25"/>
  <c r="K53" i="25" s="1"/>
  <c r="L53" i="25"/>
  <c r="M205" i="25"/>
  <c r="P205" i="25"/>
  <c r="AI208" i="25"/>
  <c r="P208" i="25" s="1"/>
  <c r="Q205" i="25"/>
  <c r="O65" i="25"/>
  <c r="AI138" i="25"/>
  <c r="P138" i="25" s="1"/>
  <c r="P111" i="25"/>
  <c r="G7" i="8"/>
  <c r="S9" i="18"/>
  <c r="E7" i="8"/>
  <c r="Q9" i="18"/>
  <c r="H7" i="8"/>
  <c r="T9" i="18"/>
  <c r="I7" i="8"/>
  <c r="U9" i="18"/>
  <c r="B30" i="18"/>
  <c r="F7" i="8"/>
  <c r="R9" i="18"/>
  <c r="K205" i="23"/>
  <c r="R205" i="23"/>
  <c r="AG208" i="23"/>
  <c r="N208" i="23" s="1"/>
  <c r="O135" i="23"/>
  <c r="AH138" i="23"/>
  <c r="O138" i="23" s="1"/>
  <c r="Q135" i="23"/>
  <c r="AJ138" i="23"/>
  <c r="Q138" i="23" s="1"/>
  <c r="P135" i="23"/>
  <c r="AI138" i="23"/>
  <c r="P138" i="23" s="1"/>
  <c r="M135" i="23"/>
  <c r="AF138" i="23"/>
  <c r="M138" i="23" s="1"/>
  <c r="N135" i="23"/>
  <c r="AE138" i="23"/>
  <c r="L138" i="23" s="1"/>
  <c r="P65" i="23"/>
  <c r="AI68" i="23"/>
  <c r="N65" i="23"/>
  <c r="M65" i="23"/>
  <c r="AF68" i="23"/>
  <c r="AE68" i="23"/>
  <c r="Q65" i="23"/>
  <c r="AJ68" i="23"/>
  <c r="O65" i="23"/>
  <c r="AH68" i="23"/>
  <c r="AD187" i="23"/>
  <c r="K187" i="23" s="1"/>
  <c r="AD169" i="23"/>
  <c r="K169" i="23" s="1"/>
  <c r="AD151" i="23"/>
  <c r="K151" i="23" s="1"/>
  <c r="N151" i="23"/>
  <c r="AD163" i="23"/>
  <c r="K163" i="23" s="1"/>
  <c r="AG117" i="23"/>
  <c r="N117" i="23" s="1"/>
  <c r="AG47" i="23"/>
  <c r="N47" i="23" s="1"/>
  <c r="AD59" i="23"/>
  <c r="K59" i="23" s="1"/>
  <c r="L59" i="23"/>
  <c r="AD129" i="23"/>
  <c r="K129" i="23" s="1"/>
  <c r="L129" i="23"/>
  <c r="AD135" i="23"/>
  <c r="L135" i="23"/>
  <c r="AD65" i="23"/>
  <c r="L65" i="23"/>
  <c r="AD41" i="23"/>
  <c r="K41" i="23" s="1"/>
  <c r="L41" i="23"/>
  <c r="AD53" i="23"/>
  <c r="K53" i="23" s="1"/>
  <c r="L53" i="23"/>
  <c r="AD111" i="23"/>
  <c r="K111" i="23" s="1"/>
  <c r="L111" i="23"/>
  <c r="AD123" i="23"/>
  <c r="K123" i="23" s="1"/>
  <c r="L123" i="23"/>
  <c r="L11" i="23"/>
  <c r="AK135" i="23"/>
  <c r="AK65" i="23"/>
  <c r="L47" i="23"/>
  <c r="L23" i="23"/>
  <c r="AG29" i="23"/>
  <c r="N29" i="23" s="1"/>
  <c r="AG99" i="23"/>
  <c r="N99" i="23" s="1"/>
  <c r="AD75" i="23"/>
  <c r="K75" i="23" s="1"/>
  <c r="M75" i="23"/>
  <c r="L117" i="23"/>
  <c r="L93" i="23"/>
  <c r="AD5" i="23"/>
  <c r="K5" i="23" s="1"/>
  <c r="L5" i="23"/>
  <c r="AD35" i="23"/>
  <c r="K35" i="23" s="1"/>
  <c r="L35" i="23"/>
  <c r="L99" i="23"/>
  <c r="AD87" i="23"/>
  <c r="K87" i="23" s="1"/>
  <c r="L87" i="23"/>
  <c r="AD17" i="23"/>
  <c r="K17" i="23" s="1"/>
  <c r="L17" i="23"/>
  <c r="AG93" i="23"/>
  <c r="N93" i="23" s="1"/>
  <c r="AG23" i="23"/>
  <c r="N23" i="23" s="1"/>
  <c r="AD105" i="23"/>
  <c r="K105" i="23" s="1"/>
  <c r="N105" i="23"/>
  <c r="AG81" i="23"/>
  <c r="N81" i="23" s="1"/>
  <c r="AG11" i="23"/>
  <c r="N11" i="23" s="1"/>
  <c r="B8" i="7"/>
  <c r="AK145" i="23" s="1"/>
  <c r="R145" i="23" s="1"/>
  <c r="L29" i="23"/>
  <c r="B31" i="18"/>
  <c r="B24" i="18"/>
  <c r="B23" i="18"/>
  <c r="B25" i="18"/>
  <c r="B26" i="18"/>
  <c r="B28" i="18"/>
  <c r="B29" i="18"/>
  <c r="B14" i="7"/>
  <c r="AK181" i="23" s="1"/>
  <c r="R181" i="23" s="1"/>
  <c r="B16" i="7"/>
  <c r="AK193" i="23" s="1"/>
  <c r="R193" i="23" s="1"/>
  <c r="B15" i="7"/>
  <c r="AK187" i="23" s="1"/>
  <c r="R187" i="23" s="1"/>
  <c r="B13" i="7"/>
  <c r="AK175" i="23" s="1"/>
  <c r="R175" i="23" s="1"/>
  <c r="B9" i="7"/>
  <c r="AK151" i="23" s="1"/>
  <c r="R151" i="23" s="1"/>
  <c r="B11" i="7"/>
  <c r="AK163" i="23" s="1"/>
  <c r="R163" i="23" s="1"/>
  <c r="B12" i="7"/>
  <c r="AK169" i="23" s="1"/>
  <c r="R169" i="23" s="1"/>
  <c r="B17" i="7"/>
  <c r="AK199" i="23" s="1"/>
  <c r="R199" i="23" s="1"/>
  <c r="B9" i="18"/>
  <c r="L9" i="18" s="1" a="1"/>
  <c r="C9" i="18"/>
  <c r="O9" i="18" s="1"/>
  <c r="C9" i="8"/>
  <c r="B9" i="8"/>
  <c r="C8" i="8"/>
  <c r="C12" i="8"/>
  <c r="B12" i="8"/>
  <c r="C13" i="8"/>
  <c r="B13" i="8"/>
  <c r="C16" i="8"/>
  <c r="B16" i="8"/>
  <c r="C10" i="8"/>
  <c r="B10" i="8"/>
  <c r="C14" i="8"/>
  <c r="B14" i="8"/>
  <c r="C11" i="8"/>
  <c r="B11" i="8"/>
  <c r="C15" i="8"/>
  <c r="B15" i="8"/>
  <c r="C17" i="8"/>
  <c r="B17" i="8"/>
  <c r="C18" i="8"/>
  <c r="B18" i="8"/>
  <c r="B9" i="17"/>
  <c r="L9" i="17" s="1" a="1"/>
  <c r="B10" i="7"/>
  <c r="AK157" i="23" s="1"/>
  <c r="R157" i="23" s="1"/>
  <c r="D7" i="8"/>
  <c r="C7" i="7"/>
  <c r="AD205" i="25" l="1"/>
  <c r="AH208" i="25"/>
  <c r="O208" i="25" s="1"/>
  <c r="AD65" i="25"/>
  <c r="AJ208" i="25"/>
  <c r="Q208" i="25" s="1"/>
  <c r="AH68" i="25"/>
  <c r="O68" i="25" s="1"/>
  <c r="AD187" i="25"/>
  <c r="K187" i="25" s="1"/>
  <c r="AJ68" i="25"/>
  <c r="Q68" i="25" s="1"/>
  <c r="AE208" i="25"/>
  <c r="L208" i="25" s="1"/>
  <c r="AH138" i="25"/>
  <c r="O138" i="25" s="1"/>
  <c r="AD17" i="25"/>
  <c r="K17" i="25" s="1"/>
  <c r="L17" i="25"/>
  <c r="AK205" i="25"/>
  <c r="AK135" i="25"/>
  <c r="AK65" i="25"/>
  <c r="AD75" i="25"/>
  <c r="K75" i="25" s="1"/>
  <c r="L75" i="25"/>
  <c r="AK129" i="25"/>
  <c r="R129" i="25" s="1"/>
  <c r="AK59" i="25"/>
  <c r="R59" i="25" s="1"/>
  <c r="AK199" i="25"/>
  <c r="R199" i="25" s="1"/>
  <c r="AD145" i="25"/>
  <c r="K145" i="25" s="1"/>
  <c r="L145" i="25"/>
  <c r="AD5" i="25"/>
  <c r="K5" i="25" s="1"/>
  <c r="L5" i="25"/>
  <c r="AK117" i="25"/>
  <c r="R117" i="25" s="1"/>
  <c r="AK187" i="25"/>
  <c r="R187" i="25" s="1"/>
  <c r="AK47" i="25"/>
  <c r="R47" i="25" s="1"/>
  <c r="AK29" i="25"/>
  <c r="R29" i="25" s="1"/>
  <c r="AK169" i="25"/>
  <c r="R169" i="25" s="1"/>
  <c r="AK99" i="25"/>
  <c r="R99" i="25" s="1"/>
  <c r="AE138" i="25"/>
  <c r="L138" i="25" s="1"/>
  <c r="AK151" i="25"/>
  <c r="R151" i="25" s="1"/>
  <c r="AK11" i="25"/>
  <c r="R11" i="25" s="1"/>
  <c r="AK81" i="25"/>
  <c r="R81" i="25" s="1"/>
  <c r="AK87" i="25"/>
  <c r="R87" i="25" s="1"/>
  <c r="AK157" i="25"/>
  <c r="R157" i="25" s="1"/>
  <c r="AK17" i="25"/>
  <c r="R17" i="25" s="1"/>
  <c r="K65" i="25"/>
  <c r="AK53" i="25"/>
  <c r="R53" i="25" s="1"/>
  <c r="AK193" i="25"/>
  <c r="R193" i="25" s="1"/>
  <c r="AK123" i="25"/>
  <c r="R123" i="25" s="1"/>
  <c r="AF138" i="25"/>
  <c r="M138" i="25" s="1"/>
  <c r="N65" i="25"/>
  <c r="AG68" i="25"/>
  <c r="N68" i="25" s="1"/>
  <c r="AF208" i="25"/>
  <c r="M208" i="25" s="1"/>
  <c r="AG208" i="25"/>
  <c r="N208" i="25" s="1"/>
  <c r="N205" i="25"/>
  <c r="AD87" i="25"/>
  <c r="L87" i="25"/>
  <c r="K205" i="25"/>
  <c r="AF68" i="25"/>
  <c r="M68" i="25" s="1"/>
  <c r="AK105" i="25"/>
  <c r="R105" i="25" s="1"/>
  <c r="AK175" i="25"/>
  <c r="R175" i="25" s="1"/>
  <c r="AK35" i="25"/>
  <c r="R35" i="25" s="1"/>
  <c r="AG138" i="25"/>
  <c r="N138" i="25" s="1"/>
  <c r="N135" i="25"/>
  <c r="AD117" i="25"/>
  <c r="K117" i="25" s="1"/>
  <c r="AK23" i="25"/>
  <c r="R23" i="25" s="1"/>
  <c r="AK163" i="25"/>
  <c r="R163" i="25" s="1"/>
  <c r="AK93" i="25"/>
  <c r="R93" i="25" s="1"/>
  <c r="AD47" i="25"/>
  <c r="K47" i="25" s="1"/>
  <c r="AK181" i="25"/>
  <c r="R181" i="25" s="1"/>
  <c r="AK41" i="25"/>
  <c r="R41" i="25" s="1"/>
  <c r="AK111" i="25"/>
  <c r="R111" i="25" s="1"/>
  <c r="AE68" i="25"/>
  <c r="L68" i="25" s="1"/>
  <c r="AD157" i="25"/>
  <c r="K157" i="25" s="1"/>
  <c r="L157" i="25"/>
  <c r="B21" i="18"/>
  <c r="N9" i="18"/>
  <c r="AK208" i="23"/>
  <c r="R208" i="23" s="1"/>
  <c r="AD208" i="23"/>
  <c r="K208" i="23" s="1"/>
  <c r="R135" i="23"/>
  <c r="AG138" i="23"/>
  <c r="N138" i="23" s="1"/>
  <c r="K135" i="23"/>
  <c r="L68" i="23"/>
  <c r="M68" i="23"/>
  <c r="P68" i="23"/>
  <c r="O68" i="23"/>
  <c r="Q68" i="23"/>
  <c r="K65" i="23"/>
  <c r="AG68" i="23"/>
  <c r="R65" i="23"/>
  <c r="AD29" i="23"/>
  <c r="K29" i="23" s="1"/>
  <c r="AD117" i="23"/>
  <c r="K117" i="23" s="1"/>
  <c r="AD11" i="23"/>
  <c r="K11" i="23" s="1"/>
  <c r="AK35" i="23"/>
  <c r="R35" i="23" s="1"/>
  <c r="AK105" i="23"/>
  <c r="R105" i="23" s="1"/>
  <c r="AD99" i="23"/>
  <c r="K99" i="23" s="1"/>
  <c r="AK111" i="23"/>
  <c r="R111" i="23" s="1"/>
  <c r="AK41" i="23"/>
  <c r="R41" i="23" s="1"/>
  <c r="AK17" i="23"/>
  <c r="R17" i="23" s="1"/>
  <c r="AK87" i="23"/>
  <c r="R87" i="23" s="1"/>
  <c r="AD23" i="23"/>
  <c r="K23" i="23" s="1"/>
  <c r="AD81" i="23"/>
  <c r="K81" i="23" s="1"/>
  <c r="AK23" i="23"/>
  <c r="R23" i="23" s="1"/>
  <c r="AK93" i="23"/>
  <c r="R93" i="23" s="1"/>
  <c r="AK81" i="23"/>
  <c r="R81" i="23" s="1"/>
  <c r="AK11" i="23"/>
  <c r="R11" i="23" s="1"/>
  <c r="AD93" i="23"/>
  <c r="K93" i="23" s="1"/>
  <c r="AK75" i="23"/>
  <c r="R75" i="23" s="1"/>
  <c r="AK5" i="23"/>
  <c r="R5" i="23" s="1"/>
  <c r="AK123" i="23"/>
  <c r="R123" i="23" s="1"/>
  <c r="AK53" i="23"/>
  <c r="R53" i="23" s="1"/>
  <c r="AK117" i="23"/>
  <c r="R117" i="23" s="1"/>
  <c r="AK47" i="23"/>
  <c r="R47" i="23" s="1"/>
  <c r="AK59" i="23"/>
  <c r="R59" i="23" s="1"/>
  <c r="AK129" i="23"/>
  <c r="R129" i="23" s="1"/>
  <c r="AK99" i="23"/>
  <c r="R99" i="23" s="1"/>
  <c r="AK29" i="23"/>
  <c r="R29" i="23" s="1"/>
  <c r="AD47" i="23"/>
  <c r="K47" i="23" s="1"/>
  <c r="C7" i="8"/>
  <c r="C21" i="18"/>
  <c r="B7" i="7"/>
  <c r="B8" i="8"/>
  <c r="B7" i="8"/>
  <c r="AK75" i="25" l="1"/>
  <c r="R75" i="25" s="1"/>
  <c r="AK145" i="25"/>
  <c r="R145" i="25" s="1"/>
  <c r="AK5" i="25"/>
  <c r="R5" i="25" s="1"/>
  <c r="AD138" i="25"/>
  <c r="K138" i="25" s="1"/>
  <c r="K87" i="25"/>
  <c r="R205" i="25"/>
  <c r="AK208" i="25"/>
  <c r="R208" i="25" s="1"/>
  <c r="AD208" i="25"/>
  <c r="K208" i="25" s="1"/>
  <c r="AD68" i="25"/>
  <c r="K68" i="25" s="1"/>
  <c r="R65" i="25"/>
  <c r="R135" i="25"/>
  <c r="AD138" i="23"/>
  <c r="K138" i="23" s="1"/>
  <c r="AK138" i="23"/>
  <c r="R138" i="23" s="1"/>
  <c r="N68" i="23"/>
  <c r="AK68" i="23"/>
  <c r="AD68" i="23"/>
  <c r="L9" i="8"/>
  <c r="L16" i="7"/>
  <c r="L8" i="8"/>
  <c r="L15" i="7"/>
  <c r="L13" i="7"/>
  <c r="L14" i="7"/>
  <c r="L17" i="7"/>
  <c r="L7" i="7"/>
  <c r="L10" i="7"/>
  <c r="L17" i="8"/>
  <c r="L10" i="8"/>
  <c r="L9" i="7"/>
  <c r="L14" i="8"/>
  <c r="L15" i="8"/>
  <c r="L11" i="7"/>
  <c r="L8" i="7"/>
  <c r="L16" i="8"/>
  <c r="L12" i="7"/>
  <c r="L11" i="8"/>
  <c r="L13" i="8"/>
  <c r="L12" i="8"/>
  <c r="L7" i="8"/>
  <c r="AK138" i="25" l="1"/>
  <c r="R138" i="25" s="1"/>
  <c r="AK68" i="25"/>
  <c r="R68" i="25" s="1"/>
  <c r="K68" i="23"/>
  <c r="R68" i="23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</futureMetadata>
  <cellMetadata count="1">
    <bk>
      <rc t="1" v="0"/>
    </bk>
  </cellMetadata>
  <valueMetadata count="3">
    <bk>
      <rc t="2" v="0"/>
    </bk>
    <bk>
      <rc t="2" v="1"/>
    </bk>
    <bk>
      <rc t="2" v="2"/>
    </bk>
  </valueMetadata>
</metadata>
</file>

<file path=xl/sharedStrings.xml><?xml version="1.0" encoding="utf-8"?>
<sst xmlns="http://schemas.openxmlformats.org/spreadsheetml/2006/main" count="6072" uniqueCount="289">
  <si>
    <t>Total</t>
  </si>
  <si>
    <t>Other Buildings</t>
  </si>
  <si>
    <t>Other Outdoors</t>
  </si>
  <si>
    <t>2009/10</t>
  </si>
  <si>
    <t>2010/11</t>
  </si>
  <si>
    <t>2011/12</t>
  </si>
  <si>
    <t>2012/13</t>
  </si>
  <si>
    <t>2013/14</t>
  </si>
  <si>
    <t>2014/15</t>
  </si>
  <si>
    <t>Road Vehicles</t>
  </si>
  <si>
    <t>Non-fatal casualties</t>
  </si>
  <si>
    <t>FINANCIAL_YEAR</t>
  </si>
  <si>
    <t>Female</t>
  </si>
  <si>
    <t>Male</t>
  </si>
  <si>
    <t>Not Known</t>
  </si>
  <si>
    <t>Under 1</t>
  </si>
  <si>
    <t>11 - 16</t>
  </si>
  <si>
    <t>17 - 24</t>
  </si>
  <si>
    <t>65 - 79</t>
  </si>
  <si>
    <t>Unspecified</t>
  </si>
  <si>
    <t>Dwellings - Total</t>
  </si>
  <si>
    <t>Dwellings - Single occupancy</t>
  </si>
  <si>
    <t>Dwellings - Multiple occupancy</t>
  </si>
  <si>
    <t>Dwellings - Other / unspecified</t>
  </si>
  <si>
    <t>1 - 5</t>
  </si>
  <si>
    <t>6 - 10</t>
  </si>
  <si>
    <t>25 - 39</t>
  </si>
  <si>
    <t>40 - 54</t>
  </si>
  <si>
    <t>55 - 64</t>
  </si>
  <si>
    <t>Age of victim</t>
  </si>
  <si>
    <t>General note:</t>
  </si>
  <si>
    <t>The full set of fire statistics releases, tables and guidance can be found on our landing page, here-</t>
  </si>
  <si>
    <t>Note on 2009/10:</t>
  </si>
  <si>
    <t>https://www.gov.uk/government/collections/fire-statistics</t>
  </si>
  <si>
    <t>FIRE STATISTICS TABLE 0503b: Non-fatal casualties by age, gender and type of location, England</t>
  </si>
  <si>
    <t>Gender</t>
  </si>
  <si>
    <t>Age</t>
  </si>
  <si>
    <t>..</t>
  </si>
  <si>
    <t>http://www.ons.gov.uk/peoplepopulationandcommunity/populationandmigration/populationestimates</t>
  </si>
  <si>
    <t>2015/16</t>
  </si>
  <si>
    <t>Not known</t>
  </si>
  <si>
    <t>3 Multiple occupancy includes: HMOs (licensed, unlicensed and unknown if licensed) and Tenement buildings.</t>
  </si>
  <si>
    <t>2 Single occupancy includes: Bungalow, Flat/Maisonette (Purpose Built and Converted), House and Self-contained Sheltered Housing.</t>
  </si>
  <si>
    <t>4 Other / unspecified includes: Caravan/Mobile home, Houseboat and Other dwelling.</t>
  </si>
  <si>
    <t>2016/17</t>
  </si>
  <si>
    <t>80 and over</t>
  </si>
  <si>
    <t>1 Single occupancy includes: Bungalow, Flat/Maisonette (Purpose Built and Converted), House and Self-contained Sheltered Housing.</t>
  </si>
  <si>
    <t>2 Multiple occupancy includes: HMOs (licensed, unlicensed and unknown if licensed) and Tenement buildings.</t>
  </si>
  <si>
    <t>3 Other / unspecified includes: Caravan/Mobile home, Houseboat and Other dwelling.</t>
  </si>
  <si>
    <t>2017/18</t>
  </si>
  <si>
    <t>1 Includes fatalities marked as "fire-related" but excludes fatalities marked as "not fire-related". Those where the role of fire in the fatality was "not known" are included in "fire-related". Fire-related fatalities are those that would not have otherwise occurred had there not been a fire.</t>
  </si>
  <si>
    <t>4 Based on the Mid-year population estimates from the Office for National Statisics:</t>
  </si>
  <si>
    <t>2018/19</t>
  </si>
  <si>
    <t>#</t>
  </si>
  <si>
    <t>All genders</t>
  </si>
  <si>
    <t>Missing data</t>
  </si>
  <si>
    <t>2019/20</t>
  </si>
  <si>
    <t xml:space="preserve">Detailed analysis of fires attended by FRSs 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</si>
  <si>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</si>
  <si>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</si>
  <si>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</si>
  <si>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</si>
  <si>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</si>
  <si>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</si>
  <si>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</si>
  <si>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Yes</t>
  </si>
  <si>
    <t>FIRE0503a</t>
  </si>
  <si>
    <t>Fatalities by age, gender and type of location, England</t>
  </si>
  <si>
    <t>Raw data for fatalities for the main data table</t>
  </si>
  <si>
    <t>FIRE0503b</t>
  </si>
  <si>
    <t>Non-fatal casualties by age, gender and type of location, England</t>
  </si>
  <si>
    <t>Raw data for non-fatal casualties for the main data table</t>
  </si>
  <si>
    <t>Tables 0503a and 0503b</t>
  </si>
  <si>
    <t>Fire-related fatalities1</t>
  </si>
  <si>
    <t>Dwellings - Single occupancy2</t>
  </si>
  <si>
    <t>Dwellings - Multiple occupancy3</t>
  </si>
  <si>
    <t>Dwellings - Other / unspecified4</t>
  </si>
  <si>
    <t>Dwellings - Single occupancy1</t>
  </si>
  <si>
    <t>Dwellings - Multiple occupancy2</t>
  </si>
  <si>
    <t>Dwellings - Other / unspecified3</t>
  </si>
  <si>
    <t>2020/21</t>
  </si>
  <si>
    <t>Detail</t>
  </si>
  <si>
    <t>Shows fatalities by age, gender and type of location.</t>
  </si>
  <si>
    <t>Shows non-fatal casualties by age, gender and type of location.</t>
  </si>
  <si>
    <t>Provides the raw data for the fatalities data table.</t>
  </si>
  <si>
    <t>Provides the raw data for the casualties data table.</t>
  </si>
  <si>
    <t>.. denotes data not available.</t>
  </si>
  <si>
    <t>If you find any problems, or have any feedback, relating to accessibility</t>
  </si>
  <si>
    <t>end of table</t>
  </si>
  <si>
    <t>PROPERTY_TYPE</t>
  </si>
  <si>
    <t>FR_FATALITIES_MALE_UNDER1</t>
  </si>
  <si>
    <t>FR_FATALITIES_FEMALE_UNDER1</t>
  </si>
  <si>
    <t>FR_FATALITIES_NOT_KNOWN_UNDER1</t>
  </si>
  <si>
    <t>FR_FATALITIES_MALE_1TO5</t>
  </si>
  <si>
    <t>FR_FATALITIES_FEMALE_1TO5</t>
  </si>
  <si>
    <t>FR_FATALITIES_NOT_KNOWN_1TO5</t>
  </si>
  <si>
    <t>FR_FATALITIES_MALE_6TO10</t>
  </si>
  <si>
    <t>FR_FATALITIES_FEMALE_6TO10</t>
  </si>
  <si>
    <t>FR_FATALITIES_NOT_KNOWN_6TO10</t>
  </si>
  <si>
    <t>FR_FATALITIES_MALE_11TO16</t>
  </si>
  <si>
    <t>FR_FATALITIES_FEMALE_11TO16</t>
  </si>
  <si>
    <t>FR_FATALITIES_NOT_KNOWN_11TO16</t>
  </si>
  <si>
    <t>FR_FATALITIES_MALE_17TO24</t>
  </si>
  <si>
    <t>FR_FATALITIES_FEMALE_17TO24</t>
  </si>
  <si>
    <t>FR_FATALITIES_NOT_KNOWN_17TO24</t>
  </si>
  <si>
    <t>FR_FATALITIES_MALE_25TO39</t>
  </si>
  <si>
    <t>FR_FATALITIES_FEMALE_25TO39</t>
  </si>
  <si>
    <t>FR_FATALITIES_NOT_KNOWN_25TO39</t>
  </si>
  <si>
    <t>FR_FATALITIES_MALE_40TO54</t>
  </si>
  <si>
    <t>FR_FATALITIES_FEMALE_40TO54</t>
  </si>
  <si>
    <t>FR_FATALITIES_NOT_KNOWN_40TO54</t>
  </si>
  <si>
    <t>FR_FATALITIES_MALE_55TO64</t>
  </si>
  <si>
    <t>FR_FATALITIES_FEMALE_55TO64</t>
  </si>
  <si>
    <t>FR_FATALITIES_NOT_KNOWN_55TO64</t>
  </si>
  <si>
    <t>FR_FATALITIES_MALE_65TO79</t>
  </si>
  <si>
    <t>FR_FATALITIES_FEMALE_65TO79</t>
  </si>
  <si>
    <t>FR_FATALITIES_NOT_KNOWN_65TO79</t>
  </si>
  <si>
    <t>FR_FATALITIES_MALE_80PLUS</t>
  </si>
  <si>
    <t>FR_FATALITIES_FEMALE_80PLUS</t>
  </si>
  <si>
    <t>FR_FATALITIES_NOT_KNOWN_80PLUS</t>
  </si>
  <si>
    <t>FR_FATALITIES_MALE_NOT_KNOWN</t>
  </si>
  <si>
    <t>FR_FATALITIES_FEMALE_NOT_KNOWN</t>
  </si>
  <si>
    <t>FR_FATALITIES_NOT_KNOWN_NOT_KNOWN</t>
  </si>
  <si>
    <t>CASUALTIES_MALE_UNDER1</t>
  </si>
  <si>
    <t>CASUALTIES_FEMALE_UNDER1</t>
  </si>
  <si>
    <t>CASUALTIES_NOT_KNOWN_UNDER1</t>
  </si>
  <si>
    <t>CASUALTIES_MALE_1TO5</t>
  </si>
  <si>
    <t>CASUALTIES_FEMALE_1TO5</t>
  </si>
  <si>
    <t>CASUALTIES_NOT_KNOWN_1TO5</t>
  </si>
  <si>
    <t>CASUALTIES_MALE_6TO10</t>
  </si>
  <si>
    <t>CASUALTIES_FEMALE_6TO10</t>
  </si>
  <si>
    <t>CASUALTIES_NOT_KNOWN_6TO10</t>
  </si>
  <si>
    <t>CASUALTIES_MALE_11TO16</t>
  </si>
  <si>
    <t>CASUALTIES_FEMALE_11TO16</t>
  </si>
  <si>
    <t>CASUALTIES_NOT_KNOWN_11TO16</t>
  </si>
  <si>
    <t>CASUALTIES_MALE_17TO24</t>
  </si>
  <si>
    <t>CASUALTIES_FEMALE_17TO24</t>
  </si>
  <si>
    <t>CASUALTIES_NOT_KNOWN_17TO24</t>
  </si>
  <si>
    <t>CASUALTIES_MALE_25TO39</t>
  </si>
  <si>
    <t>CASUALTIES_FEMALE_25TO39</t>
  </si>
  <si>
    <t>CASUALTIES_NOT_KNOWN_25TO39</t>
  </si>
  <si>
    <t>CASUALTIES_MALE_40TO54</t>
  </si>
  <si>
    <t>CASUALTIES_FEMALE_40TO54</t>
  </si>
  <si>
    <t>CASUALTIES_NOT_KNOWN_40TO54</t>
  </si>
  <si>
    <t>CASUALTIES_MALE_55TO64</t>
  </si>
  <si>
    <t>CASUALTIES_FEMALE_55TO64</t>
  </si>
  <si>
    <t>CASUALTIES_NOT_KNOWN_55TO64</t>
  </si>
  <si>
    <t>CASUALTIES_MALE_65TO79</t>
  </si>
  <si>
    <t>CASUALTIES_FEMALE_65TO79</t>
  </si>
  <si>
    <t>CASUALTIES_NOT_KNOWN_65TO79</t>
  </si>
  <si>
    <t>CASUALTIES_MALE_80PLUS</t>
  </si>
  <si>
    <t>CASUALTIES_FEMALE_80PLUS</t>
  </si>
  <si>
    <t>CASUALTIES_NOT_KNOWN_80PLUS</t>
  </si>
  <si>
    <t>CASUALTIES_MALE_NOT_KNOWN</t>
  </si>
  <si>
    <t>CASUALTIES_FEMALE_NOT_KNOWN</t>
  </si>
  <si>
    <t>CASUALTIES_NOT_KNOWN_NOT_KNOWN</t>
  </si>
  <si>
    <t>2021/22</t>
  </si>
  <si>
    <t>2022/23</t>
  </si>
  <si>
    <t>2023/24</t>
  </si>
  <si>
    <t>All Genders</t>
  </si>
  <si>
    <t>The statistics in this table are Accredited Official Statistics.</t>
  </si>
  <si>
    <t>Accredited Official Statistics?</t>
  </si>
  <si>
    <t>Sum of FR_FATALITIES_MALE_UNDER1</t>
  </si>
  <si>
    <t>Sum of FR_FATALITIES_MALE_NOT_KNOWN</t>
  </si>
  <si>
    <t>Column Labels</t>
  </si>
  <si>
    <t>Grand Total</t>
  </si>
  <si>
    <t>Sum of FR_FATALITIES_MALE_1TO5</t>
  </si>
  <si>
    <t>Sum of FR_FATALITIES_MALE_6TO10</t>
  </si>
  <si>
    <t>Dwelllings Total</t>
  </si>
  <si>
    <t>Dwellings total</t>
  </si>
  <si>
    <t>Sum of FR_FATALITIES_MALE_11TO16</t>
  </si>
  <si>
    <t>Sum of FR_FATALITIES_MALE_17TO24</t>
  </si>
  <si>
    <t>Sum of FR_FATALITIES_MALE_25TO39</t>
  </si>
  <si>
    <t>Sum of FR_FATALITIES_MALE_40TO54</t>
  </si>
  <si>
    <t>Sum of FR_FATALITIES_MALE_55TO64</t>
  </si>
  <si>
    <t>Sum of FR_FATALITIES_MALE_65TO79</t>
  </si>
  <si>
    <t>Sum of FR_FATALITIES_MALE_80PLUS</t>
  </si>
  <si>
    <t>Sum of FR_FATALITIES_FEMALE_UNDER1</t>
  </si>
  <si>
    <t>Sum of FR_FATALITIES_FEMALE_1TO5</t>
  </si>
  <si>
    <t>Sum of FR_FATALITIES_FEMALE_6TO10</t>
  </si>
  <si>
    <t>Sum of FR_FATALITIES_FEMALE_11TO16</t>
  </si>
  <si>
    <t>Sum of FR_FATALITIES_FEMALE_17TO24</t>
  </si>
  <si>
    <t>Sum of FR_FATALITIES_FEMALE_25TO39</t>
  </si>
  <si>
    <t>Sum of FR_FATALITIES_FEMALE_40TO54</t>
  </si>
  <si>
    <t>Sum of FR_FATALITIES_FEMALE_55TO64</t>
  </si>
  <si>
    <t>Sum of FR_FATALITIES_FEMALE_65TO79</t>
  </si>
  <si>
    <t>Sum of FR_FATALITIES_FEMALE_80PLUS</t>
  </si>
  <si>
    <t>Sum of FR_FATALITIES_FEMALE_NOT_KNOWN</t>
  </si>
  <si>
    <t>Sum of FR_FATALITIES_NOT_KNOWN_UNDER1</t>
  </si>
  <si>
    <t>Sum of FR_FATALITIES_NOT_KNOWN_1TO5</t>
  </si>
  <si>
    <t>Sum of FR_FATALITIES_NOT_KNOWN_6TO10</t>
  </si>
  <si>
    <t>Sum of FR_FATALITIES_NOT_KNOWN_11TO16</t>
  </si>
  <si>
    <t>Sum of FR_FATALITIES_NOT_KNOWN_17TO24</t>
  </si>
  <si>
    <t>Sum of FR_FATALITIES_NOT_KNOWN_25TO39</t>
  </si>
  <si>
    <t>Sum of FR_FATALITIES_NOT_KNOWN_40TO54</t>
  </si>
  <si>
    <t>Sum of FR_FATALITIES_NOT_KNOWN_55TO64</t>
  </si>
  <si>
    <t>Sum of FR_FATALITIES_NOT_KNOWN_65TO79</t>
  </si>
  <si>
    <t>Sum of FR_FATALITIES_NOT_KNOWN_80PLUS</t>
  </si>
  <si>
    <t>Sum of FR_FATALITIES_NOT_KNOWN_NOT_KNOWN</t>
  </si>
  <si>
    <t xml:space="preserve"> </t>
  </si>
  <si>
    <t>Total Males</t>
  </si>
  <si>
    <t>Sum of CASUALTIES_MALE_UNDER1</t>
  </si>
  <si>
    <t>Sum of CASUALTIES_MALE_1TO5</t>
  </si>
  <si>
    <t>Sum of CASUALTIES_MALE_6TO10</t>
  </si>
  <si>
    <t>Sum of CASUALTIES_MALE_11TO16</t>
  </si>
  <si>
    <t>Sum of CASUALTIES_MALE_17TO24</t>
  </si>
  <si>
    <t>Sum of CASUALTIES_MALE_25TO39</t>
  </si>
  <si>
    <t>Sum of CASUALTIES_MALE_40TO54</t>
  </si>
  <si>
    <t>Sum of CASUALTIES_MALE_55TO64</t>
  </si>
  <si>
    <t>Sum of CASUALTIES_MALE_65TO79</t>
  </si>
  <si>
    <t>Sum of CASUALTIES_MALE_80PLUS</t>
  </si>
  <si>
    <t>Sum of CASUALTIES_MALE_NOT_KNOWN</t>
  </si>
  <si>
    <t>Sum of CASUALTIES_FEMALE_UNDER1</t>
  </si>
  <si>
    <t>Sum of CASUALTIES_FEMALE_1TO5</t>
  </si>
  <si>
    <t>Sum of CASUALTIES_FEMALE_6TO10</t>
  </si>
  <si>
    <t>Sum of CASUALTIES_FEMALE_11TO16</t>
  </si>
  <si>
    <t>Sum of CASUALTIES_FEMALE_17TO24</t>
  </si>
  <si>
    <t>Sum of CASUALTIES_FEMALE_25TO39</t>
  </si>
  <si>
    <t>Sum of CASUALTIES_FEMALE_40TO54</t>
  </si>
  <si>
    <t>Sum of CASUALTIES_FEMALE_55TO64</t>
  </si>
  <si>
    <t>Sum of CASUALTIES_FEMALE_65TO79</t>
  </si>
  <si>
    <t>Sum of CASUALTIES_FEMALE_80PLUS</t>
  </si>
  <si>
    <t>Sum of CASUALTIES_FEMALE_NOT_KNOWN</t>
  </si>
  <si>
    <t>Sum of CASUALTIES_NOT_KNOWN_UNDER1</t>
  </si>
  <si>
    <t>Sum of CASUALTIES_NOT_KNOWN_1TO5</t>
  </si>
  <si>
    <t>Sum of CASUALTIES_NOT_KNOWN_6TO10</t>
  </si>
  <si>
    <t>Sum of CASUALTIES_NOT_KNOWN_11TO16</t>
  </si>
  <si>
    <t>Sum of CASUALTIES_NOT_KNOWN_17TO24</t>
  </si>
  <si>
    <t>Sum of CASUALTIES_NOT_KNOWN_40TO54</t>
  </si>
  <si>
    <t>Sum of CASUALTIES_NOT_KNOWN_55TO64</t>
  </si>
  <si>
    <t>Sum of CASUALTIES_NOT_KNOWN_65TO79</t>
  </si>
  <si>
    <t>Sum of CASUALTIES_NOT_KNOWN_80PLUS</t>
  </si>
  <si>
    <t>Sum of CASUALTIES_NOT_KNOWN_NOT_KNOWN</t>
  </si>
  <si>
    <t>Pubdate</t>
  </si>
  <si>
    <t>Upcoming date</t>
  </si>
  <si>
    <t>Datacut date</t>
  </si>
  <si>
    <t>Responsible statistician</t>
  </si>
  <si>
    <t>year ending month</t>
  </si>
  <si>
    <t>March</t>
  </si>
  <si>
    <t xml:space="preserve">year    </t>
  </si>
  <si>
    <t>financial year</t>
  </si>
  <si>
    <t>Please email us at firestatistics@communities.gov.uk</t>
  </si>
  <si>
    <t>Press enquiries: NewsDesk@communities.gov.uk</t>
  </si>
  <si>
    <t>Footnotes</t>
  </si>
  <si>
    <t>Notes for FIRE0503a</t>
  </si>
  <si>
    <t>Notes for FIRE0503b</t>
  </si>
  <si>
    <t xml:space="preserve">During 2009/10, Greater Manchester and Hertfordshire Fire and Rescue Services were unable to fully supply their casualty data. </t>
  </si>
  <si>
    <t xml:space="preserve">As such totals for these Fire and Rescue Services were imputed. For these imputed records detailed breakdowns are not available. </t>
  </si>
  <si>
    <t>As such, some detailed breakdowns may not sum to their corresponding totals.</t>
  </si>
  <si>
    <t xml:space="preserve">Fire data are collected by the Fire and Rescue Data Platform (FaRDaP) which collects information on all incidents attended by fire and rescue services. For a variety of reasons some records take longer than others </t>
  </si>
  <si>
    <t xml:space="preserve"> for fire and rescue services to upload to FaRDaP and therefore totals are constantly being amended (by relatively small numbers).</t>
  </si>
  <si>
    <t>Source: MHCLG Fire and Rescue Data Platform (FaRDaP)</t>
  </si>
  <si>
    <t>Contact: FireStatistics@communities.gov.uk</t>
  </si>
  <si>
    <t>2024/25</t>
  </si>
  <si>
    <t>2025/26</t>
  </si>
  <si>
    <t>copyright year</t>
  </si>
  <si>
    <t>population year</t>
  </si>
  <si>
    <t>Population</t>
  </si>
  <si>
    <t>Population_Millions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</si>
  <si>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</si>
  <si>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</si>
  <si>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</si>
  <si>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</si>
  <si>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</si>
  <si>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</si>
  <si>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</si>
  <si>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</si>
  <si>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2000/01</t>
  </si>
  <si>
    <t>19 August 2026</t>
  </si>
  <si>
    <t>Summer 2027</t>
  </si>
  <si>
    <t>Ollie Gee</t>
  </si>
  <si>
    <t>2024</t>
  </si>
  <si>
    <t>Email: FireStatistics@communities.gov.uk</t>
  </si>
  <si>
    <t>Select a year and gender from the drop-down lists in the boxes below:</t>
  </si>
  <si>
    <t>12 May 2026</t>
  </si>
  <si>
    <t>Sum of CASUALTIES_NOT_KNOWN_25TO39</t>
  </si>
  <si>
    <r>
      <t>Fire-related fatalities</t>
    </r>
    <r>
      <rPr>
        <vertAlign val="superscript"/>
        <sz val="12"/>
        <color rgb="FF000000"/>
        <rFont val="Arial"/>
        <family val="2"/>
      </rPr>
      <t>1</t>
    </r>
  </si>
  <si>
    <r>
      <t>Fatality rate</t>
    </r>
    <r>
      <rPr>
        <vertAlign val="superscript"/>
        <sz val="12"/>
        <color rgb="FF000000"/>
        <rFont val="Arial"/>
        <family val="2"/>
      </rPr>
      <t>5</t>
    </r>
    <r>
      <rPr>
        <sz val="12"/>
        <color rgb="FF000000"/>
        <rFont val="Arial"/>
        <family val="2"/>
      </rPr>
      <t xml:space="preserve"> per million population</t>
    </r>
  </si>
  <si>
    <r>
      <t>Dwellings - Single occupancy</t>
    </r>
    <r>
      <rPr>
        <vertAlign val="superscript"/>
        <sz val="12"/>
        <color rgb="FF000000"/>
        <rFont val="Arial"/>
        <family val="2"/>
      </rPr>
      <t>2</t>
    </r>
  </si>
  <si>
    <r>
      <t>Dwellings - Multiple occupancy</t>
    </r>
    <r>
      <rPr>
        <vertAlign val="superscript"/>
        <sz val="12"/>
        <color rgb="FF000000"/>
        <rFont val="Arial"/>
        <family val="2"/>
      </rPr>
      <t>3</t>
    </r>
  </si>
  <si>
    <r>
      <t>Dwellings - Other / unspecified</t>
    </r>
    <r>
      <rPr>
        <vertAlign val="superscript"/>
        <sz val="12"/>
        <color rgb="FF000000"/>
        <rFont val="Arial"/>
        <family val="2"/>
      </rPr>
      <t>4</t>
    </r>
  </si>
  <si>
    <r>
      <t>FIRE STATISTICS TABLE 0503a: Fatalities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 xml:space="preserve"> by age, gender and type of location, England</t>
    </r>
  </si>
  <si>
    <r>
      <t>Casualty rate</t>
    </r>
    <r>
      <rPr>
        <vertAlign val="superscript"/>
        <sz val="12"/>
        <color rgb="FF000000"/>
        <rFont val="Arial"/>
        <family val="2"/>
      </rPr>
      <t>4</t>
    </r>
    <r>
      <rPr>
        <sz val="12"/>
        <color rgb="FF000000"/>
        <rFont val="Arial"/>
        <family val="2"/>
      </rPr>
      <t xml:space="preserve"> per million population</t>
    </r>
  </si>
  <si>
    <r>
      <t>Dwellings - Single occupancy</t>
    </r>
    <r>
      <rPr>
        <vertAlign val="superscript"/>
        <sz val="12"/>
        <color rgb="FF000000"/>
        <rFont val="Arial"/>
        <family val="2"/>
      </rPr>
      <t>1</t>
    </r>
  </si>
  <si>
    <r>
      <t>Dwellings - Multiple occupancy</t>
    </r>
    <r>
      <rPr>
        <vertAlign val="superscript"/>
        <sz val="12"/>
        <color rgb="FF000000"/>
        <rFont val="Arial"/>
        <family val="2"/>
      </rPr>
      <t>2</t>
    </r>
  </si>
  <si>
    <r>
      <t>Dwellings - Other / unspecified</t>
    </r>
    <r>
      <rPr>
        <vertAlign val="superscript"/>
        <sz val="12"/>
        <color rgb="FF000000"/>
        <rFont val="Arial"/>
        <family val="2"/>
      </rPr>
      <t>3</t>
    </r>
  </si>
  <si>
    <t>5 Based on the Mid-year population estimates from the Office for National Statistics:</t>
  </si>
  <si>
    <t>Data - fatalities</t>
  </si>
  <si>
    <t>Data - casualties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</si>
</sst>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sz val="12"/>
      <color rgb="FFFFFFFF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auto="1"/>
      </bottom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0" fontId="4" fillId="0" borderId="0" applyNumberFormat="0" applyBorder="0" applyProtection="0"/>
    <xf numFmtId="0" fontId="5" fillId="0" borderId="0" applyNumberFormat="0" applyBorder="0" applyProtection="0"/>
    <xf numFmtId="0" fontId="1" fillId="0" borderId="0" applyNumberFormat="0" applyFill="0" applyBorder="0" applyAlignment="0" applyProtection="0"/>
    <xf numFmtId="0" fontId="11" fillId="0" borderId="0" applyNumberFormat="0" applyFont="0" applyBorder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" fillId="0" borderId="0" applyNumberFormat="0" applyBorder="0" applyProtection="0"/>
    <xf numFmtId="0" fontId="13" fillId="0" borderId="0" applyNumberFormat="0" applyFill="0" applyBorder="0" applyAlignment="0" applyProtection="0"/>
    <xf numFmtId="0" fontId="11" fillId="0" borderId="0"/>
    <xf numFmtId="0" fontId="11" fillId="0" borderId="0" applyNumberFormat="0" applyFont="0" applyBorder="0" applyProtection="0"/>
  </cellStyleXfs>
  <cellXfs count="86">
    <xf numFmtId="0" fontId="0" fillId="0" borderId="0" xfId="0"/>
    <xf numFmtId="0" fontId="5" fillId="3" borderId="0" xfId="5" applyFont="1" applyFill="1"/>
    <xf numFmtId="0" fontId="6" fillId="3" borderId="0" xfId="6" applyFont="1" applyFill="1" applyAlignment="1">
      <alignment vertical="center"/>
    </xf>
    <xf numFmtId="0" fontId="7" fillId="3" borderId="0" xfId="5" applyFont="1" applyFill="1"/>
    <xf numFmtId="0" fontId="8" fillId="0" borderId="0" xfId="6" applyFont="1" applyAlignment="1">
      <alignment vertical="center"/>
    </xf>
    <xf numFmtId="0" fontId="9" fillId="0" borderId="0" xfId="5" applyFont="1"/>
    <xf numFmtId="0" fontId="4" fillId="3" borderId="0" xfId="5" applyFill="1"/>
    <xf numFmtId="0" fontId="4" fillId="3" borderId="0" xfId="8" applyFont="1" applyFill="1"/>
    <xf numFmtId="0" fontId="14" fillId="3" borderId="0" xfId="9" applyFont="1" applyFill="1" applyAlignment="1"/>
    <xf numFmtId="0" fontId="6" fillId="4" borderId="0" xfId="6" applyFont="1" applyFill="1" applyAlignment="1">
      <alignment vertical="center"/>
    </xf>
    <xf numFmtId="0" fontId="4" fillId="4" borderId="0" xfId="5" applyFill="1"/>
    <xf numFmtId="0" fontId="10" fillId="0" borderId="0" xfId="1" applyFont="1"/>
    <xf numFmtId="0" fontId="10" fillId="4" borderId="0" xfId="1" applyFont="1" applyFill="1"/>
    <xf numFmtId="3" fontId="12" fillId="0" borderId="0" xfId="0" applyNumberFormat="1" applyFont="1"/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3" fontId="4" fillId="5" borderId="0" xfId="0" applyNumberFormat="1" applyFont="1" applyFill="1"/>
    <xf numFmtId="3" fontId="4" fillId="5" borderId="0" xfId="0" applyNumberFormat="1" applyFont="1" applyFill="1" applyAlignment="1">
      <alignment vertical="top"/>
    </xf>
    <xf numFmtId="3" fontId="16" fillId="5" borderId="0" xfId="1" applyNumberFormat="1" applyFont="1" applyFill="1" applyAlignment="1">
      <alignment vertical="top"/>
    </xf>
    <xf numFmtId="3" fontId="4" fillId="5" borderId="0" xfId="0" applyNumberFormat="1" applyFont="1" applyFill="1" applyAlignment="1">
      <alignment horizontal="left" wrapText="1"/>
    </xf>
    <xf numFmtId="3" fontId="12" fillId="5" borderId="0" xfId="0" applyNumberFormat="1" applyFont="1" applyFill="1"/>
    <xf numFmtId="3" fontId="4" fillId="5" borderId="0" xfId="0" applyNumberFormat="1" applyFont="1" applyFill="1" applyAlignment="1">
      <alignment horizontal="left"/>
    </xf>
    <xf numFmtId="3" fontId="16" fillId="5" borderId="0" xfId="1" applyNumberFormat="1" applyFont="1" applyFill="1" applyAlignment="1"/>
    <xf numFmtId="3" fontId="12" fillId="5" borderId="0" xfId="0" applyNumberFormat="1" applyFont="1" applyFill="1" applyAlignment="1">
      <alignment horizontal="right" vertical="center" wrapText="1"/>
    </xf>
    <xf numFmtId="3" fontId="4" fillId="5" borderId="0" xfId="0" applyNumberFormat="1" applyFont="1" applyFill="1" applyAlignment="1">
      <alignment horizontal="right" vertical="center" wrapText="1"/>
    </xf>
    <xf numFmtId="3" fontId="4" fillId="5" borderId="1" xfId="0" applyNumberFormat="1" applyFont="1" applyFill="1" applyBorder="1" applyAlignment="1">
      <alignment horizontal="left" vertical="center"/>
    </xf>
    <xf numFmtId="3" fontId="4" fillId="5" borderId="1" xfId="0" applyNumberFormat="1" applyFont="1" applyFill="1" applyBorder="1"/>
    <xf numFmtId="3" fontId="4" fillId="2" borderId="0" xfId="0" applyNumberFormat="1" applyFont="1" applyFill="1"/>
    <xf numFmtId="3" fontId="4" fillId="5" borderId="0" xfId="0" applyNumberFormat="1" applyFont="1" applyFill="1" applyAlignment="1">
      <alignment vertical="center"/>
    </xf>
    <xf numFmtId="3" fontId="12" fillId="5" borderId="0" xfId="0" applyNumberFormat="1" applyFont="1" applyFill="1" applyAlignment="1">
      <alignment vertical="center"/>
    </xf>
    <xf numFmtId="3" fontId="4" fillId="5" borderId="0" xfId="0" applyNumberFormat="1" applyFont="1" applyFill="1" applyAlignment="1">
      <alignment horizontal="right" vertical="center"/>
    </xf>
    <xf numFmtId="3" fontId="12" fillId="5" borderId="0" xfId="0" applyNumberFormat="1" applyFont="1" applyFill="1" applyAlignment="1">
      <alignment horizontal="left" vertical="top"/>
    </xf>
    <xf numFmtId="3" fontId="4" fillId="5" borderId="1" xfId="0" applyNumberFormat="1" applyFont="1" applyFill="1" applyBorder="1" applyAlignment="1">
      <alignment wrapText="1"/>
    </xf>
    <xf numFmtId="3" fontId="12" fillId="5" borderId="2" xfId="0" applyNumberFormat="1" applyFont="1" applyFill="1" applyBorder="1" applyAlignment="1">
      <alignment horizontal="right" vertical="center" wrapText="1"/>
    </xf>
    <xf numFmtId="3" fontId="4" fillId="5" borderId="2" xfId="0" applyNumberFormat="1" applyFont="1" applyFill="1" applyBorder="1" applyAlignment="1">
      <alignment horizontal="right" vertical="center" wrapText="1"/>
    </xf>
    <xf numFmtId="3" fontId="4" fillId="5" borderId="2" xfId="0" applyNumberFormat="1" applyFont="1" applyFill="1" applyBorder="1" applyAlignment="1">
      <alignment wrapText="1"/>
    </xf>
    <xf numFmtId="3" fontId="4" fillId="5" borderId="2" xfId="0" applyNumberFormat="1" applyFont="1" applyFill="1" applyBorder="1" applyAlignment="1">
      <alignment horizontal="right" wrapText="1"/>
    </xf>
    <xf numFmtId="3" fontId="4" fillId="5" borderId="0" xfId="0" applyNumberFormat="1" applyFont="1" applyFill="1" applyAlignment="1">
      <alignment horizontal="right"/>
    </xf>
    <xf numFmtId="3" fontId="4" fillId="5" borderId="3" xfId="0" applyNumberFormat="1" applyFont="1" applyFill="1" applyBorder="1" applyAlignment="1">
      <alignment horizontal="right"/>
    </xf>
    <xf numFmtId="3" fontId="4" fillId="5" borderId="0" xfId="2" applyNumberFormat="1" applyFont="1" applyFill="1"/>
    <xf numFmtId="3" fontId="16" fillId="5" borderId="0" xfId="1" applyNumberFormat="1" applyFont="1" applyFill="1" applyAlignment="1">
      <alignment horizontal="right"/>
    </xf>
    <xf numFmtId="3" fontId="12" fillId="0" borderId="0" xfId="0" pivotButton="1" applyNumberFormat="1" applyFont="1"/>
    <xf numFmtId="3" fontId="4" fillId="0" borderId="0" xfId="0" pivotButton="1" applyNumberFormat="1" applyFont="1"/>
    <xf numFmtId="3" fontId="4" fillId="0" borderId="0" xfId="0" applyNumberFormat="1" applyFont="1" applyAlignment="1">
      <alignment wrapText="1"/>
    </xf>
    <xf numFmtId="3" fontId="12" fillId="5" borderId="0" xfId="0" applyNumberFormat="1" applyFont="1" applyFill="1" applyAlignment="1">
      <alignment horizontal="left" vertical="center" wrapText="1"/>
    </xf>
    <xf numFmtId="3" fontId="4" fillId="5" borderId="0" xfId="0" applyNumberFormat="1" applyFont="1" applyFill="1" applyAlignment="1">
      <alignment horizontal="left" vertical="center" wrapText="1"/>
    </xf>
    <xf numFmtId="3" fontId="12" fillId="5" borderId="1" xfId="0" applyNumberFormat="1" applyFont="1" applyFill="1" applyBorder="1" applyAlignment="1">
      <alignment horizontal="right" vertical="center" wrapText="1"/>
    </xf>
    <xf numFmtId="3" fontId="4" fillId="5" borderId="1" xfId="0" applyNumberFormat="1" applyFont="1" applyFill="1" applyBorder="1" applyAlignment="1">
      <alignment horizontal="right" vertical="center" wrapText="1"/>
    </xf>
    <xf numFmtId="3" fontId="4" fillId="5" borderId="1" xfId="0" applyNumberFormat="1" applyFont="1" applyFill="1" applyBorder="1" applyAlignment="1">
      <alignment horizontal="left" vertical="center" wrapText="1"/>
    </xf>
    <xf numFmtId="3" fontId="12" fillId="5" borderId="0" xfId="0" applyNumberFormat="1" applyFont="1" applyFill="1" applyAlignment="1">
      <alignment vertical="top"/>
    </xf>
    <xf numFmtId="3" fontId="4" fillId="5" borderId="0" xfId="0" applyNumberFormat="1" applyFont="1" applyFill="1" applyAlignment="1">
      <alignment wrapText="1"/>
    </xf>
    <xf numFmtId="3" fontId="4" fillId="5" borderId="0" xfId="0" applyNumberFormat="1" applyFont="1" applyFill="1" applyAlignment="1">
      <alignment vertical="top" wrapText="1"/>
    </xf>
    <xf numFmtId="3" fontId="19" fillId="5" borderId="0" xfId="0" applyNumberFormat="1" applyFont="1" applyFill="1"/>
    <xf numFmtId="3" fontId="4" fillId="5" borderId="1" xfId="0" applyNumberFormat="1" applyFont="1" applyFill="1" applyBorder="1" applyAlignment="1">
      <alignment horizontal="right" vertical="center"/>
    </xf>
    <xf numFmtId="3" fontId="12" fillId="5" borderId="0" xfId="0" applyNumberFormat="1" applyFont="1" applyFill="1" applyAlignment="1">
      <alignment horizontal="right"/>
    </xf>
    <xf numFmtId="3" fontId="20" fillId="3" borderId="0" xfId="6" applyNumberFormat="1" applyFont="1" applyFill="1"/>
    <xf numFmtId="3" fontId="21" fillId="3" borderId="0" xfId="11" applyNumberFormat="1" applyFont="1" applyFill="1"/>
    <xf numFmtId="3" fontId="20" fillId="4" borderId="0" xfId="6" applyNumberFormat="1" applyFont="1" applyFill="1"/>
    <xf numFmtId="3" fontId="21" fillId="4" borderId="0" xfId="11" applyNumberFormat="1" applyFont="1" applyFill="1"/>
    <xf numFmtId="3" fontId="21" fillId="3" borderId="0" xfId="6" applyNumberFormat="1" applyFont="1" applyFill="1"/>
    <xf numFmtId="3" fontId="22" fillId="3" borderId="0" xfId="9" applyNumberFormat="1" applyFont="1" applyFill="1" applyAlignment="1"/>
    <xf numFmtId="3" fontId="20" fillId="3" borderId="0" xfId="11" applyNumberFormat="1" applyFont="1" applyFill="1" applyAlignment="1">
      <alignment wrapText="1"/>
    </xf>
    <xf numFmtId="3" fontId="20" fillId="3" borderId="0" xfId="11" applyNumberFormat="1" applyFont="1" applyFill="1" applyAlignment="1">
      <alignment horizontal="left" wrapText="1"/>
    </xf>
    <xf numFmtId="3" fontId="21" fillId="3" borderId="0" xfId="13" applyNumberFormat="1" applyFont="1" applyFill="1"/>
    <xf numFmtId="3" fontId="22" fillId="3" borderId="0" xfId="12" applyNumberFormat="1" applyFont="1" applyFill="1" applyAlignment="1">
      <alignment vertical="center"/>
    </xf>
    <xf numFmtId="3" fontId="21" fillId="3" borderId="0" xfId="14" applyNumberFormat="1" applyFont="1" applyFill="1" applyAlignment="1">
      <alignment horizontal="left" vertical="center" wrapText="1"/>
    </xf>
    <xf numFmtId="3" fontId="21" fillId="2" borderId="0" xfId="0" applyNumberFormat="1" applyFont="1" applyFill="1" applyAlignment="1">
      <alignment vertical="center"/>
    </xf>
    <xf numFmtId="3" fontId="21" fillId="3" borderId="0" xfId="14" applyNumberFormat="1" applyFont="1" applyFill="1" applyAlignment="1">
      <alignment horizontal="left" vertical="center"/>
    </xf>
    <xf numFmtId="3" fontId="21" fillId="3" borderId="0" xfId="13" applyNumberFormat="1" applyFont="1" applyFill="1" applyAlignment="1">
      <alignment vertical="center"/>
    </xf>
    <xf numFmtId="3" fontId="21" fillId="3" borderId="0" xfId="13" applyNumberFormat="1" applyFont="1" applyFill="1" applyAlignment="1">
      <alignment wrapText="1"/>
    </xf>
    <xf numFmtId="3" fontId="21" fillId="3" borderId="0" xfId="13" applyNumberFormat="1" applyFont="1" applyFill="1" applyAlignment="1">
      <alignment horizontal="left"/>
    </xf>
    <xf numFmtId="3" fontId="4" fillId="5" borderId="0" xfId="0" applyNumberFormat="1" applyFont="1" applyFill="1" applyAlignment="1">
      <alignment horizontal="left" vertical="top"/>
    </xf>
    <xf numFmtId="3" fontId="1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left" vertical="top"/>
    </xf>
    <xf numFmtId="3" fontId="4" fillId="0" borderId="0" xfId="0" applyNumberFormat="1" applyFont="1" applyAlignment="1">
      <alignment horizontal="right" vertical="top"/>
    </xf>
    <xf numFmtId="3" fontId="4" fillId="5" borderId="1" xfId="0" applyNumberFormat="1" applyFont="1" applyFill="1" applyBorder="1" applyAlignment="1">
      <alignment horizontal="right" wrapText="1"/>
    </xf>
    <xf numFmtId="3" fontId="21" fillId="3" borderId="0" xfId="11" applyNumberFormat="1" applyFont="1" applyFill="1" applyAlignment="1">
      <alignment horizontal="center"/>
    </xf>
    <xf numFmtId="3" fontId="4" fillId="5" borderId="0" xfId="0" applyNumberFormat="1" applyFont="1" applyFill="1" applyAlignment="1">
      <alignment horizontal="left"/>
    </xf>
    <xf numFmtId="3" fontId="12" fillId="5" borderId="0" xfId="0" applyNumberFormat="1" applyFont="1" applyFill="1" applyAlignment="1">
      <alignment horizontal="left"/>
    </xf>
    <xf numFmtId="3" fontId="12" fillId="5" borderId="0" xfId="0" applyNumberFormat="1" applyFont="1" applyFill="1" applyAlignment="1">
      <alignment horizontal="center" vertical="center"/>
    </xf>
    <xf numFmtId="3" fontId="4" fillId="5" borderId="0" xfId="0" applyNumberFormat="1" applyFont="1" applyFill="1" applyAlignment="1">
      <alignment horizontal="left" wrapText="1"/>
    </xf>
    <xf numFmtId="3" fontId="4" fillId="5" borderId="0" xfId="0" applyNumberFormat="1" applyFont="1" applyFill="1" applyAlignment="1">
      <alignment horizontal="left" vertical="top" wrapText="1"/>
    </xf>
    <xf numFmtId="3" fontId="16" fillId="5" borderId="0" xfId="1" applyNumberFormat="1" applyFont="1" applyFill="1" applyAlignment="1">
      <alignment horizontal="left" vertical="top"/>
    </xf>
    <xf numFmtId="3" fontId="16" fillId="5" borderId="0" xfId="1" applyNumberFormat="1" applyFont="1" applyFill="1" applyAlignment="1">
      <alignment horizontal="left"/>
    </xf>
    <xf numFmtId="3" fontId="16" fillId="5" borderId="0" xfId="1" applyNumberFormat="1" applyFont="1" applyFill="1" applyAlignment="1">
      <alignment horizontal="right"/>
    </xf>
    <xf numFmtId="3" fontId="4" fillId="5" borderId="0" xfId="0" applyNumberFormat="1" applyFont="1" applyFill="1" applyAlignment="1">
      <alignment horizontal="right"/>
    </xf>
  </cellXfs>
  <cellStyles count="15">
    <cellStyle name="Hyperlink" xfId="1" builtinId="8"/>
    <cellStyle name="Hyperlink 2" xfId="7" xr:uid="{67D4AA40-DCA5-4E73-BB63-45628A004347}"/>
    <cellStyle name="Hyperlink 2 2" xfId="9" xr:uid="{B8D7602A-381B-4BB2-B06C-313A64774433}"/>
    <cellStyle name="Hyperlink 2 2 2" xfId="12" xr:uid="{72E77F47-92BA-4DE3-8DF6-7FF3D6AD3503}"/>
    <cellStyle name="Hyperlink 3" xfId="10" xr:uid="{5B1DEB8E-4FF4-4980-B704-E81A58445FE7}"/>
    <cellStyle name="Normal" xfId="0" builtinId="0"/>
    <cellStyle name="Normal 2 2" xfId="4" xr:uid="{00000000-0005-0000-0000-000002000000}"/>
    <cellStyle name="Normal 2 2 2 2" xfId="6" xr:uid="{4E903501-703F-412E-8E63-E197032CF2E8}"/>
    <cellStyle name="Normal 2 3" xfId="11" xr:uid="{242F8F46-782F-49B1-94B2-EBDE566D9793}"/>
    <cellStyle name="Normal 2 4" xfId="14" xr:uid="{F76FFD48-9748-4A92-B28E-993E275E8973}"/>
    <cellStyle name="Normal 5" xfId="3" xr:uid="{00000000-0005-0000-0000-000003000000}"/>
    <cellStyle name="Normal 5 2" xfId="13" xr:uid="{FA03D67D-725B-4109-9C92-01194F326AAA}"/>
    <cellStyle name="Normal 6 2" xfId="5" xr:uid="{6CD64A56-54A4-49F1-A94D-B5323CCB26AB}"/>
    <cellStyle name="Normal 7 2" xfId="8" xr:uid="{5185923F-1F4E-4A83-B624-A7562FD7245B}"/>
    <cellStyle name="Per cent" xfId="2" builtinId="5"/>
  </cellStyles>
  <dxfs count="5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</font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b/>
      </font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2.xml"/><Relationship Id="rId26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5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tyles" Target="styles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06/relationships/rdRichValue" Target="richData/rdrichvalue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microsoft.com/office/2022/10/relationships/richValueRel" Target="richData/richValueRel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eetMetadata" Target="metadata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reStats\OHR%20files\Chief%20Inspector's%20Annual%20Report\2002_03\Excel\Section%201%20-%20Staffing%20and%20Other%20Resources\Table%205%20and%206%20-%20Retained%20Success%20apps,01-02%20&amp;%2002-03%20re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MFSIISG\Equal%20Opportunities\JSC%20on%20Personnel%20Statistics\1999\Tables%201%20and%202%2098_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cc apps, retire &amp; resig 0102"/>
      <sheetName val="Succ apps, retire &amp; resig 0203"/>
    </sheetNames>
    <sheetDataSet>
      <sheetData sheetId="0" refreshError="1"/>
      <sheetData sheetId="1">
        <row r="5">
          <cell r="B5" t="str">
            <v>Successful applicants</v>
          </cell>
          <cell r="D5" t="str">
            <v>Dismissal on disciplinary grounds</v>
          </cell>
          <cell r="F5" t="str">
            <v>Medical discharge due to harassment or discrimination</v>
          </cell>
          <cell r="H5" t="str">
            <v>Resignation due to harassment or discrimination</v>
          </cell>
          <cell r="J5" t="str">
            <v>Medical discharge for other reasons</v>
          </cell>
          <cell r="L5" t="str">
            <v>Poor performance/ efficiency</v>
          </cell>
          <cell r="N5" t="str">
            <v>Resignation to take other employment</v>
          </cell>
          <cell r="P5" t="str">
            <v>Compulsory/ voluntary age retirement</v>
          </cell>
          <cell r="R5" t="str">
            <v>Deceased</v>
          </cell>
        </row>
        <row r="7">
          <cell r="A7" t="str">
            <v>FCDAs and FEPA1</v>
          </cell>
        </row>
        <row r="9">
          <cell r="A9" t="str">
            <v>Greater Manchester</v>
          </cell>
          <cell r="B9">
            <v>2</v>
          </cell>
          <cell r="D9">
            <v>0</v>
          </cell>
          <cell r="F9">
            <v>0</v>
          </cell>
          <cell r="H9">
            <v>0</v>
          </cell>
          <cell r="J9">
            <v>1</v>
          </cell>
          <cell r="L9">
            <v>0</v>
          </cell>
          <cell r="N9">
            <v>0</v>
          </cell>
          <cell r="P9">
            <v>1</v>
          </cell>
          <cell r="R9">
            <v>0</v>
          </cell>
        </row>
        <row r="10">
          <cell r="A10" t="str">
            <v>London2</v>
          </cell>
        </row>
        <row r="11">
          <cell r="A11" t="str">
            <v>Merseyside2</v>
          </cell>
        </row>
        <row r="12">
          <cell r="A12" t="str">
            <v>South Yorkshire</v>
          </cell>
          <cell r="B12">
            <v>4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1</v>
          </cell>
          <cell r="P12">
            <v>1</v>
          </cell>
          <cell r="R12">
            <v>0</v>
          </cell>
        </row>
        <row r="13">
          <cell r="A13" t="str">
            <v>Tyne &amp; Wear</v>
          </cell>
          <cell r="B13">
            <v>2</v>
          </cell>
          <cell r="D13">
            <v>0</v>
          </cell>
          <cell r="F13">
            <v>0</v>
          </cell>
          <cell r="H13">
            <v>0</v>
          </cell>
          <cell r="J13">
            <v>1</v>
          </cell>
          <cell r="L13">
            <v>0</v>
          </cell>
          <cell r="N13">
            <v>0</v>
          </cell>
          <cell r="P13">
            <v>0</v>
          </cell>
          <cell r="R13">
            <v>0</v>
          </cell>
        </row>
        <row r="14">
          <cell r="A14" t="str">
            <v>West Midlands</v>
          </cell>
          <cell r="B14">
            <v>2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0</v>
          </cell>
          <cell r="R14">
            <v>0</v>
          </cell>
        </row>
        <row r="15">
          <cell r="A15" t="str">
            <v>West Yorkshire</v>
          </cell>
          <cell r="B15">
            <v>4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2</v>
          </cell>
          <cell r="R15">
            <v>0</v>
          </cell>
        </row>
        <row r="17">
          <cell r="A17" t="str">
            <v>TOTAL</v>
          </cell>
          <cell r="B17">
            <v>14</v>
          </cell>
          <cell r="D17">
            <v>0</v>
          </cell>
          <cell r="F17">
            <v>0</v>
          </cell>
          <cell r="H17">
            <v>0</v>
          </cell>
          <cell r="J17">
            <v>2</v>
          </cell>
          <cell r="L17">
            <v>0</v>
          </cell>
          <cell r="N17">
            <v>1</v>
          </cell>
          <cell r="P17">
            <v>4</v>
          </cell>
          <cell r="R17">
            <v>0</v>
          </cell>
        </row>
        <row r="19">
          <cell r="A19" t="str">
            <v>ENGLAND</v>
          </cell>
        </row>
        <row r="21">
          <cell r="A21" t="str">
            <v>Avon</v>
          </cell>
          <cell r="B21">
            <v>18</v>
          </cell>
          <cell r="D21">
            <v>0</v>
          </cell>
          <cell r="F21">
            <v>0</v>
          </cell>
          <cell r="H21">
            <v>0</v>
          </cell>
          <cell r="J21">
            <v>1</v>
          </cell>
          <cell r="L21">
            <v>0</v>
          </cell>
          <cell r="N21">
            <v>5</v>
          </cell>
          <cell r="P21">
            <v>10</v>
          </cell>
          <cell r="R21">
            <v>0</v>
          </cell>
        </row>
        <row r="22">
          <cell r="A22" t="str">
            <v>Bedfordshire &amp; Luton</v>
          </cell>
          <cell r="B22">
            <v>8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12</v>
          </cell>
          <cell r="P22">
            <v>2</v>
          </cell>
          <cell r="R22">
            <v>0</v>
          </cell>
        </row>
        <row r="23">
          <cell r="A23" t="str">
            <v>Buckinghamshire</v>
          </cell>
          <cell r="B23">
            <v>23</v>
          </cell>
          <cell r="D23">
            <v>0</v>
          </cell>
          <cell r="F23">
            <v>0</v>
          </cell>
          <cell r="H23">
            <v>0</v>
          </cell>
          <cell r="J23">
            <v>0</v>
          </cell>
          <cell r="L23">
            <v>0</v>
          </cell>
          <cell r="N23">
            <v>2</v>
          </cell>
          <cell r="P23">
            <v>2</v>
          </cell>
          <cell r="R23">
            <v>0</v>
          </cell>
        </row>
        <row r="24">
          <cell r="A24" t="str">
            <v>Cambridgeshire</v>
          </cell>
          <cell r="B24">
            <v>34</v>
          </cell>
          <cell r="D24">
            <v>1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4</v>
          </cell>
          <cell r="R24">
            <v>0</v>
          </cell>
        </row>
        <row r="25">
          <cell r="A25" t="str">
            <v>Cheshire</v>
          </cell>
          <cell r="B25">
            <v>22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2</v>
          </cell>
          <cell r="P25">
            <v>2</v>
          </cell>
          <cell r="R25">
            <v>0</v>
          </cell>
        </row>
        <row r="26">
          <cell r="A26" t="str">
            <v>Cleveland</v>
          </cell>
          <cell r="B26">
            <v>11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1</v>
          </cell>
          <cell r="N26">
            <v>0</v>
          </cell>
          <cell r="P26">
            <v>5</v>
          </cell>
          <cell r="R26">
            <v>0</v>
          </cell>
        </row>
        <row r="27">
          <cell r="A27" t="str">
            <v>Cornwall</v>
          </cell>
          <cell r="B27">
            <v>23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8</v>
          </cell>
          <cell r="R27">
            <v>0</v>
          </cell>
        </row>
        <row r="28">
          <cell r="A28" t="str">
            <v>County Durham &amp; Darlington</v>
          </cell>
          <cell r="B28">
            <v>20</v>
          </cell>
          <cell r="D28">
            <v>0</v>
          </cell>
          <cell r="F28">
            <v>0</v>
          </cell>
          <cell r="H28">
            <v>0</v>
          </cell>
          <cell r="J28">
            <v>1</v>
          </cell>
          <cell r="L28">
            <v>0</v>
          </cell>
          <cell r="N28">
            <v>0</v>
          </cell>
          <cell r="P28">
            <v>2</v>
          </cell>
          <cell r="R28">
            <v>0</v>
          </cell>
        </row>
        <row r="29">
          <cell r="A29" t="str">
            <v>Cumbria</v>
          </cell>
          <cell r="B29">
            <v>37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1</v>
          </cell>
          <cell r="N29">
            <v>6</v>
          </cell>
          <cell r="P29">
            <v>10</v>
          </cell>
          <cell r="R29">
            <v>0</v>
          </cell>
        </row>
        <row r="30">
          <cell r="A30" t="str">
            <v>Derbyshire</v>
          </cell>
          <cell r="B30">
            <v>37</v>
          </cell>
          <cell r="D30">
            <v>0</v>
          </cell>
          <cell r="F30">
            <v>0</v>
          </cell>
          <cell r="H30">
            <v>0</v>
          </cell>
          <cell r="J30">
            <v>4</v>
          </cell>
          <cell r="L30">
            <v>0</v>
          </cell>
          <cell r="N30">
            <v>2</v>
          </cell>
          <cell r="P30">
            <v>9</v>
          </cell>
          <cell r="R30">
            <v>0</v>
          </cell>
        </row>
        <row r="31">
          <cell r="A31" t="str">
            <v>Devon</v>
          </cell>
          <cell r="B31">
            <v>110</v>
          </cell>
          <cell r="D31">
            <v>0</v>
          </cell>
          <cell r="F31">
            <v>0</v>
          </cell>
          <cell r="H31">
            <v>0</v>
          </cell>
          <cell r="J31">
            <v>2</v>
          </cell>
          <cell r="L31">
            <v>0</v>
          </cell>
          <cell r="N31">
            <v>8</v>
          </cell>
          <cell r="P31">
            <v>17</v>
          </cell>
          <cell r="R31">
            <v>0</v>
          </cell>
        </row>
        <row r="32">
          <cell r="A32" t="str">
            <v>Dorset</v>
          </cell>
          <cell r="B32">
            <v>32</v>
          </cell>
          <cell r="D32">
            <v>1</v>
          </cell>
          <cell r="F32">
            <v>0</v>
          </cell>
          <cell r="H32">
            <v>0</v>
          </cell>
          <cell r="J32">
            <v>2</v>
          </cell>
          <cell r="L32">
            <v>1</v>
          </cell>
          <cell r="N32">
            <v>0</v>
          </cell>
          <cell r="P32">
            <v>6</v>
          </cell>
          <cell r="R32">
            <v>0</v>
          </cell>
        </row>
        <row r="33">
          <cell r="A33" t="str">
            <v>East Sussex</v>
          </cell>
          <cell r="B33">
            <v>5</v>
          </cell>
          <cell r="D33">
            <v>0</v>
          </cell>
          <cell r="F33">
            <v>0</v>
          </cell>
          <cell r="H33">
            <v>0</v>
          </cell>
          <cell r="J33">
            <v>1</v>
          </cell>
          <cell r="L33">
            <v>0</v>
          </cell>
          <cell r="N33">
            <v>25</v>
          </cell>
          <cell r="P33">
            <v>0</v>
          </cell>
          <cell r="R33">
            <v>0</v>
          </cell>
        </row>
        <row r="34">
          <cell r="A34" t="str">
            <v>Essex</v>
          </cell>
          <cell r="B34">
            <v>35</v>
          </cell>
          <cell r="D34">
            <v>1</v>
          </cell>
          <cell r="F34">
            <v>0</v>
          </cell>
          <cell r="H34">
            <v>0</v>
          </cell>
          <cell r="J34">
            <v>3</v>
          </cell>
          <cell r="L34">
            <v>1</v>
          </cell>
          <cell r="N34">
            <v>3</v>
          </cell>
          <cell r="P34">
            <v>11</v>
          </cell>
          <cell r="R34">
            <v>0</v>
          </cell>
        </row>
        <row r="35">
          <cell r="A35" t="str">
            <v>Gloucestershire</v>
          </cell>
          <cell r="B35">
            <v>19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3</v>
          </cell>
          <cell r="P35">
            <v>6</v>
          </cell>
          <cell r="R35">
            <v>0</v>
          </cell>
        </row>
        <row r="36">
          <cell r="A36" t="str">
            <v>Hampshire</v>
          </cell>
          <cell r="B36">
            <v>58</v>
          </cell>
          <cell r="D36">
            <v>0</v>
          </cell>
          <cell r="F36">
            <v>0</v>
          </cell>
          <cell r="H36">
            <v>1</v>
          </cell>
          <cell r="J36">
            <v>5</v>
          </cell>
          <cell r="L36">
            <v>12</v>
          </cell>
          <cell r="N36">
            <v>6</v>
          </cell>
          <cell r="P36">
            <v>15</v>
          </cell>
          <cell r="R36">
            <v>0</v>
          </cell>
        </row>
        <row r="37">
          <cell r="A37" t="str">
            <v>Hereford &amp; Worcester</v>
          </cell>
          <cell r="B37">
            <v>40</v>
          </cell>
          <cell r="D37">
            <v>0</v>
          </cell>
          <cell r="F37">
            <v>0</v>
          </cell>
          <cell r="H37">
            <v>0</v>
          </cell>
          <cell r="J37">
            <v>2</v>
          </cell>
          <cell r="L37">
            <v>0</v>
          </cell>
          <cell r="N37">
            <v>8</v>
          </cell>
          <cell r="P37">
            <v>2</v>
          </cell>
          <cell r="R37">
            <v>1</v>
          </cell>
        </row>
        <row r="38">
          <cell r="A38" t="str">
            <v>Hertfordshire</v>
          </cell>
          <cell r="B38">
            <v>10</v>
          </cell>
          <cell r="D38">
            <v>0</v>
          </cell>
          <cell r="F38">
            <v>0</v>
          </cell>
          <cell r="H38">
            <v>0</v>
          </cell>
          <cell r="J38">
            <v>0</v>
          </cell>
          <cell r="L38">
            <v>0</v>
          </cell>
          <cell r="N38">
            <v>21</v>
          </cell>
          <cell r="P38">
            <v>3</v>
          </cell>
          <cell r="R38">
            <v>1</v>
          </cell>
        </row>
        <row r="39">
          <cell r="A39" t="str">
            <v>Humberside</v>
          </cell>
          <cell r="B39">
            <v>39</v>
          </cell>
          <cell r="D39">
            <v>0</v>
          </cell>
          <cell r="F39">
            <v>0</v>
          </cell>
          <cell r="H39">
            <v>0</v>
          </cell>
          <cell r="J39">
            <v>0</v>
          </cell>
          <cell r="L39">
            <v>3</v>
          </cell>
          <cell r="N39">
            <v>32</v>
          </cell>
          <cell r="P39">
            <v>3</v>
          </cell>
          <cell r="R39">
            <v>1</v>
          </cell>
        </row>
        <row r="40">
          <cell r="A40" t="str">
            <v>Isle Of Wight</v>
          </cell>
          <cell r="B40">
            <v>24</v>
          </cell>
          <cell r="D40">
            <v>0</v>
          </cell>
          <cell r="F40">
            <v>0</v>
          </cell>
          <cell r="H40">
            <v>0</v>
          </cell>
          <cell r="J40">
            <v>1</v>
          </cell>
          <cell r="L40">
            <v>1</v>
          </cell>
          <cell r="N40">
            <v>2</v>
          </cell>
          <cell r="P40">
            <v>2</v>
          </cell>
          <cell r="R40">
            <v>0</v>
          </cell>
        </row>
        <row r="41">
          <cell r="A41" t="str">
            <v>Isles Of Scilly</v>
          </cell>
          <cell r="B41">
            <v>3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3</v>
          </cell>
          <cell r="R41">
            <v>0</v>
          </cell>
        </row>
        <row r="42">
          <cell r="A42" t="str">
            <v>Kent</v>
          </cell>
          <cell r="B42">
            <v>94</v>
          </cell>
          <cell r="D42">
            <v>0</v>
          </cell>
          <cell r="F42">
            <v>0</v>
          </cell>
          <cell r="H42">
            <v>0</v>
          </cell>
          <cell r="J42">
            <v>3</v>
          </cell>
          <cell r="L42">
            <v>0</v>
          </cell>
          <cell r="N42">
            <v>24</v>
          </cell>
          <cell r="P42">
            <v>10</v>
          </cell>
          <cell r="R42">
            <v>1</v>
          </cell>
        </row>
        <row r="43">
          <cell r="A43" t="str">
            <v>Lancashire</v>
          </cell>
          <cell r="B43">
            <v>40</v>
          </cell>
          <cell r="D43">
            <v>1</v>
          </cell>
          <cell r="F43">
            <v>0</v>
          </cell>
          <cell r="H43">
            <v>0</v>
          </cell>
          <cell r="J43">
            <v>2</v>
          </cell>
          <cell r="L43">
            <v>0</v>
          </cell>
          <cell r="N43">
            <v>38</v>
          </cell>
          <cell r="P43">
            <v>3</v>
          </cell>
          <cell r="R43">
            <v>0</v>
          </cell>
        </row>
        <row r="44">
          <cell r="A44" t="str">
            <v>Leicestershire</v>
          </cell>
          <cell r="B44">
            <v>24</v>
          </cell>
          <cell r="D44">
            <v>0</v>
          </cell>
          <cell r="F44">
            <v>0</v>
          </cell>
          <cell r="H44">
            <v>0</v>
          </cell>
          <cell r="J44">
            <v>1</v>
          </cell>
          <cell r="L44">
            <v>0</v>
          </cell>
          <cell r="N44">
            <v>13</v>
          </cell>
          <cell r="P44">
            <v>7</v>
          </cell>
          <cell r="R44">
            <v>0</v>
          </cell>
        </row>
        <row r="45">
          <cell r="A45" t="str">
            <v>Lincolnshire</v>
          </cell>
          <cell r="B45">
            <v>31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5</v>
          </cell>
          <cell r="P45">
            <v>5</v>
          </cell>
          <cell r="R45">
            <v>0</v>
          </cell>
        </row>
        <row r="46">
          <cell r="A46" t="str">
            <v>Norfolk</v>
          </cell>
          <cell r="B46">
            <v>56</v>
          </cell>
          <cell r="D46">
            <v>1</v>
          </cell>
          <cell r="F46">
            <v>0</v>
          </cell>
          <cell r="H46">
            <v>0</v>
          </cell>
          <cell r="J46">
            <v>1</v>
          </cell>
          <cell r="L46">
            <v>0</v>
          </cell>
          <cell r="N46">
            <v>6</v>
          </cell>
          <cell r="P46">
            <v>5</v>
          </cell>
          <cell r="R46">
            <v>0</v>
          </cell>
        </row>
        <row r="47">
          <cell r="A47" t="str">
            <v>North Yorkshire</v>
          </cell>
          <cell r="B47">
            <v>36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6</v>
          </cell>
          <cell r="R47">
            <v>0</v>
          </cell>
        </row>
        <row r="48">
          <cell r="A48" t="str">
            <v>Northamptonshire</v>
          </cell>
          <cell r="B48">
            <v>23</v>
          </cell>
          <cell r="D48">
            <v>0</v>
          </cell>
          <cell r="F48">
            <v>0</v>
          </cell>
          <cell r="H48">
            <v>0</v>
          </cell>
          <cell r="J48">
            <v>0</v>
          </cell>
          <cell r="L48">
            <v>0</v>
          </cell>
          <cell r="N48">
            <v>0</v>
          </cell>
          <cell r="P48">
            <v>1</v>
          </cell>
          <cell r="R48">
            <v>0</v>
          </cell>
        </row>
        <row r="49">
          <cell r="A49" t="str">
            <v>Northumberland</v>
          </cell>
          <cell r="B49">
            <v>14</v>
          </cell>
          <cell r="D49">
            <v>0</v>
          </cell>
          <cell r="F49">
            <v>0</v>
          </cell>
          <cell r="H49">
            <v>0</v>
          </cell>
          <cell r="J49">
            <v>1</v>
          </cell>
          <cell r="L49">
            <v>0</v>
          </cell>
          <cell r="N49">
            <v>10</v>
          </cell>
          <cell r="P49">
            <v>6</v>
          </cell>
          <cell r="R49">
            <v>0</v>
          </cell>
        </row>
        <row r="50">
          <cell r="A50" t="str">
            <v>Nottinghamshire</v>
          </cell>
          <cell r="B50">
            <v>39</v>
          </cell>
          <cell r="D50">
            <v>1</v>
          </cell>
          <cell r="F50">
            <v>0</v>
          </cell>
          <cell r="H50">
            <v>0</v>
          </cell>
          <cell r="J50">
            <v>0</v>
          </cell>
          <cell r="L50">
            <v>0</v>
          </cell>
          <cell r="N50">
            <v>8</v>
          </cell>
          <cell r="P50">
            <v>8</v>
          </cell>
          <cell r="R50">
            <v>0</v>
          </cell>
        </row>
        <row r="51">
          <cell r="A51" t="str">
            <v>Oxfordshire</v>
          </cell>
          <cell r="B51">
            <v>29</v>
          </cell>
          <cell r="D51">
            <v>0</v>
          </cell>
          <cell r="F51">
            <v>0</v>
          </cell>
          <cell r="H51">
            <v>0</v>
          </cell>
          <cell r="J51">
            <v>2</v>
          </cell>
          <cell r="L51">
            <v>0</v>
          </cell>
          <cell r="N51">
            <v>5</v>
          </cell>
          <cell r="P51">
            <v>0</v>
          </cell>
          <cell r="R51">
            <v>0</v>
          </cell>
        </row>
        <row r="52">
          <cell r="A52" t="str">
            <v>Royal Berkshire</v>
          </cell>
          <cell r="B52">
            <v>15</v>
          </cell>
          <cell r="D52">
            <v>1</v>
          </cell>
          <cell r="F52">
            <v>0</v>
          </cell>
          <cell r="H52">
            <v>0</v>
          </cell>
          <cell r="J52">
            <v>1</v>
          </cell>
          <cell r="L52">
            <v>0</v>
          </cell>
          <cell r="N52">
            <v>5</v>
          </cell>
          <cell r="P52">
            <v>1</v>
          </cell>
          <cell r="R52">
            <v>0</v>
          </cell>
        </row>
        <row r="53">
          <cell r="A53" t="str">
            <v>Shropshire</v>
          </cell>
          <cell r="B53">
            <v>25</v>
          </cell>
          <cell r="D53">
            <v>1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3</v>
          </cell>
          <cell r="P53">
            <v>3</v>
          </cell>
          <cell r="R53">
            <v>0</v>
          </cell>
        </row>
        <row r="54">
          <cell r="A54" t="str">
            <v>Somerset</v>
          </cell>
          <cell r="B54">
            <v>9</v>
          </cell>
          <cell r="D54">
            <v>0</v>
          </cell>
          <cell r="F54">
            <v>0</v>
          </cell>
          <cell r="H54">
            <v>0</v>
          </cell>
          <cell r="J54">
            <v>1</v>
          </cell>
          <cell r="L54">
            <v>1</v>
          </cell>
          <cell r="N54">
            <v>3</v>
          </cell>
          <cell r="P54">
            <v>5</v>
          </cell>
          <cell r="R54">
            <v>0</v>
          </cell>
        </row>
        <row r="55">
          <cell r="A55" t="str">
            <v>Staffordshire</v>
          </cell>
          <cell r="B55">
            <v>63</v>
          </cell>
          <cell r="D55">
            <v>0</v>
          </cell>
          <cell r="F55">
            <v>0</v>
          </cell>
          <cell r="H55">
            <v>1</v>
          </cell>
          <cell r="J55">
            <v>0</v>
          </cell>
          <cell r="L55">
            <v>1</v>
          </cell>
          <cell r="N55">
            <v>10</v>
          </cell>
          <cell r="P55">
            <v>1</v>
          </cell>
          <cell r="R55">
            <v>0</v>
          </cell>
        </row>
        <row r="56">
          <cell r="A56" t="str">
            <v>Suffolk</v>
          </cell>
          <cell r="B56">
            <v>45</v>
          </cell>
          <cell r="D56">
            <v>1</v>
          </cell>
          <cell r="F56">
            <v>0</v>
          </cell>
          <cell r="H56">
            <v>0</v>
          </cell>
          <cell r="J56">
            <v>2</v>
          </cell>
          <cell r="L56">
            <v>1</v>
          </cell>
          <cell r="N56">
            <v>24</v>
          </cell>
          <cell r="P56">
            <v>3</v>
          </cell>
          <cell r="R56">
            <v>0</v>
          </cell>
        </row>
        <row r="57">
          <cell r="A57" t="str">
            <v>Surrey</v>
          </cell>
          <cell r="B57">
            <v>12</v>
          </cell>
          <cell r="D57">
            <v>1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1</v>
          </cell>
          <cell r="P57">
            <v>1</v>
          </cell>
          <cell r="R57">
            <v>0</v>
          </cell>
        </row>
        <row r="58">
          <cell r="A58" t="str">
            <v>Warwickshire</v>
          </cell>
          <cell r="B58">
            <v>25</v>
          </cell>
          <cell r="D58">
            <v>0</v>
          </cell>
          <cell r="F58">
            <v>0</v>
          </cell>
          <cell r="H58">
            <v>0</v>
          </cell>
          <cell r="J58">
            <v>1</v>
          </cell>
          <cell r="L58">
            <v>1</v>
          </cell>
          <cell r="N58">
            <v>1</v>
          </cell>
          <cell r="P58">
            <v>2</v>
          </cell>
          <cell r="R5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 data"/>
      <sheetName val="Table 2"/>
    </sheetNames>
    <sheetDataSet>
      <sheetData sheetId="0"/>
      <sheetData sheetId="1"/>
      <sheetData sheetId="2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05.42489884259" createdVersion="8" refreshedVersion="8" minRefreshableVersion="3" recordCount="97" xr:uid="{9EA9386C-7028-4288-9AD0-8ED01423017A}">
  <cacheSource type="worksheet">
    <worksheetSource ref="A1:AI1048576" sheet="Data - fatalities"/>
  </cacheSource>
  <cacheFields count="35">
    <cacheField name="FINANCIAL_YEAR" numFmtId="0">
      <sharedItems containsBlank="1" count="17">
        <s v="2010/11"/>
        <s v="2011/12"/>
        <s v="2012/13"/>
        <s v="2013/14"/>
        <s v="2014/15"/>
        <s v="2015/16"/>
        <s v="2016/17"/>
        <s v="2017/18"/>
        <s v="2018/19"/>
        <s v="2019/20"/>
        <s v="2020/21"/>
        <s v="2021/22"/>
        <s v="2022/23"/>
        <s v="2023/24"/>
        <s v="2024/25"/>
        <s v="2025/26"/>
        <m/>
      </sharedItems>
    </cacheField>
    <cacheField name="PROPERTY_TYPE" numFmtId="0">
      <sharedItems containsBlank="1" count="7">
        <s v="Dwellings - Multiple occupancy"/>
        <s v="Dwellings - Other / unspecified"/>
        <s v="Dwellings - Single occupancy"/>
        <s v="Other Buildings"/>
        <s v="Other Outdoors"/>
        <s v="Road Vehicles"/>
        <m/>
      </sharedItems>
    </cacheField>
    <cacheField name="FR_FATALITIES_MALE_UNDER1" numFmtId="0">
      <sharedItems containsString="0" containsBlank="1" containsNumber="1" containsInteger="1" minValue="0" maxValue="2"/>
    </cacheField>
    <cacheField name="FR_FATALITIES_FEMALE_UNDER1" numFmtId="0">
      <sharedItems containsString="0" containsBlank="1" containsNumber="1" containsInteger="1" minValue="0" maxValue="2"/>
    </cacheField>
    <cacheField name="FR_FATALITIES_NOT_KNOWN_UNDER1" numFmtId="0">
      <sharedItems containsString="0" containsBlank="1" containsNumber="1" containsInteger="1" minValue="0" maxValue="1"/>
    </cacheField>
    <cacheField name="FR_FATALITIES_MALE_1TO5" numFmtId="0">
      <sharedItems containsString="0" containsBlank="1" containsNumber="1" containsInteger="1" minValue="0" maxValue="5"/>
    </cacheField>
    <cacheField name="FR_FATALITIES_FEMALE_1TO5" numFmtId="0">
      <sharedItems containsString="0" containsBlank="1" containsNumber="1" containsInteger="1" minValue="0" maxValue="6"/>
    </cacheField>
    <cacheField name="FR_FATALITIES_NOT_KNOWN_1TO5" numFmtId="0">
      <sharedItems containsString="0" containsBlank="1" containsNumber="1" containsInteger="1" minValue="0" maxValue="0"/>
    </cacheField>
    <cacheField name="FR_FATALITIES_MALE_6TO10" numFmtId="0">
      <sharedItems containsString="0" containsBlank="1" containsNumber="1" containsInteger="1" minValue="0" maxValue="6"/>
    </cacheField>
    <cacheField name="FR_FATALITIES_FEMALE_6TO10" numFmtId="0">
      <sharedItems containsString="0" containsBlank="1" containsNumber="1" containsInteger="1" minValue="0" maxValue="4"/>
    </cacheField>
    <cacheField name="FR_FATALITIES_NOT_KNOWN_6TO10" numFmtId="0">
      <sharedItems containsString="0" containsBlank="1" containsNumber="1" containsInteger="1" minValue="0" maxValue="0"/>
    </cacheField>
    <cacheField name="FR_FATALITIES_MALE_11TO16" numFmtId="0">
      <sharedItems containsString="0" containsBlank="1" containsNumber="1" containsInteger="1" minValue="0" maxValue="3"/>
    </cacheField>
    <cacheField name="FR_FATALITIES_FEMALE_11TO16" numFmtId="0">
      <sharedItems containsString="0" containsBlank="1" containsNumber="1" containsInteger="1" minValue="0" maxValue="5"/>
    </cacheField>
    <cacheField name="FR_FATALITIES_NOT_KNOWN_11TO16" numFmtId="0">
      <sharedItems containsString="0" containsBlank="1" containsNumber="1" containsInteger="1" minValue="0" maxValue="0"/>
    </cacheField>
    <cacheField name="FR_FATALITIES_MALE_17TO24" numFmtId="0">
      <sharedItems containsString="0" containsBlank="1" containsNumber="1" containsInteger="1" minValue="0" maxValue="6"/>
    </cacheField>
    <cacheField name="FR_FATALITIES_FEMALE_17TO24" numFmtId="0">
      <sharedItems containsString="0" containsBlank="1" containsNumber="1" containsInteger="1" minValue="0" maxValue="5"/>
    </cacheField>
    <cacheField name="FR_FATALITIES_NOT_KNOWN_17TO24" numFmtId="0">
      <sharedItems containsString="0" containsBlank="1" containsNumber="1" containsInteger="1" minValue="0" maxValue="1"/>
    </cacheField>
    <cacheField name="FR_FATALITIES_MALE_25TO39" numFmtId="0">
      <sharedItems containsString="0" containsBlank="1" containsNumber="1" containsInteger="1" minValue="0" maxValue="20"/>
    </cacheField>
    <cacheField name="FR_FATALITIES_FEMALE_25TO39" numFmtId="0">
      <sharedItems containsString="0" containsBlank="1" containsNumber="1" containsInteger="1" minValue="0" maxValue="19"/>
    </cacheField>
    <cacheField name="FR_FATALITIES_NOT_KNOWN_25TO39" numFmtId="0">
      <sharedItems containsString="0" containsBlank="1" containsNumber="1" containsInteger="1" minValue="0" maxValue="3"/>
    </cacheField>
    <cacheField name="FR_FATALITIES_MALE_40TO54" numFmtId="0">
      <sharedItems containsString="0" containsBlank="1" containsNumber="1" containsInteger="1" minValue="0" maxValue="35"/>
    </cacheField>
    <cacheField name="FR_FATALITIES_FEMALE_40TO54" numFmtId="0">
      <sharedItems containsString="0" containsBlank="1" containsNumber="1" containsInteger="1" minValue="0" maxValue="25"/>
    </cacheField>
    <cacheField name="FR_FATALITIES_NOT_KNOWN_40TO54" numFmtId="0">
      <sharedItems containsString="0" containsBlank="1" containsNumber="1" containsInteger="1" minValue="0" maxValue="1"/>
    </cacheField>
    <cacheField name="FR_FATALITIES_MALE_55TO64" numFmtId="0">
      <sharedItems containsString="0" containsBlank="1" containsNumber="1" containsInteger="1" minValue="0" maxValue="28"/>
    </cacheField>
    <cacheField name="FR_FATALITIES_FEMALE_55TO64" numFmtId="0">
      <sharedItems containsString="0" containsBlank="1" containsNumber="1" containsInteger="1" minValue="0" maxValue="16"/>
    </cacheField>
    <cacheField name="FR_FATALITIES_NOT_KNOWN_55TO64" numFmtId="0">
      <sharedItems containsString="0" containsBlank="1" containsNumber="1" containsInteger="1" minValue="0" maxValue="1"/>
    </cacheField>
    <cacheField name="FR_FATALITIES_MALE_65TO79" numFmtId="0">
      <sharedItems containsString="0" containsBlank="1" containsNumber="1" containsInteger="1" minValue="0" maxValue="44"/>
    </cacheField>
    <cacheField name="FR_FATALITIES_FEMALE_65TO79" numFmtId="0">
      <sharedItems containsString="0" containsBlank="1" containsNumber="1" containsInteger="1" minValue="0" maxValue="30"/>
    </cacheField>
    <cacheField name="FR_FATALITIES_NOT_KNOWN_65TO79" numFmtId="0">
      <sharedItems containsString="0" containsBlank="1" containsNumber="1" containsInteger="1" minValue="0" maxValue="1"/>
    </cacheField>
    <cacheField name="FR_FATALITIES_MALE_80PLUS" numFmtId="0">
      <sharedItems containsString="0" containsBlank="1" containsNumber="1" containsInteger="1" minValue="0" maxValue="30"/>
    </cacheField>
    <cacheField name="FR_FATALITIES_FEMALE_80PLUS" numFmtId="0">
      <sharedItems containsString="0" containsBlank="1" containsNumber="1" containsInteger="1" minValue="0" maxValue="40"/>
    </cacheField>
    <cacheField name="FR_FATALITIES_NOT_KNOWN_80PLUS" numFmtId="0">
      <sharedItems containsString="0" containsBlank="1" containsNumber="1" containsInteger="1" minValue="0" maxValue="2"/>
    </cacheField>
    <cacheField name="FR_FATALITIES_MALE_NOT_KNOWN" numFmtId="0">
      <sharedItems containsString="0" containsBlank="1" containsNumber="1" containsInteger="1" minValue="0" maxValue="7"/>
    </cacheField>
    <cacheField name="FR_FATALITIES_FEMALE_NOT_KNOWN" numFmtId="0">
      <sharedItems containsString="0" containsBlank="1" containsNumber="1" containsInteger="1" minValue="0" maxValue="4"/>
    </cacheField>
    <cacheField name="FR_FATALITIES_NOT_KNOWN_NOT_KNOWN" numFmtId="0">
      <sharedItems containsString="0" containsBlank="1" containsNumber="1" containsInteger="1" minValue="0" maxValue="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05.434473379632" createdVersion="8" refreshedVersion="8" minRefreshableVersion="3" recordCount="112" xr:uid="{37AEE741-CA4C-43B0-9515-61C3A7A47E63}">
  <cacheSource type="worksheet">
    <worksheetSource ref="A1:AI1048576" sheet="Data - casualties"/>
  </cacheSource>
  <cacheFields count="35">
    <cacheField name="FINANCIAL_YEAR" numFmtId="0">
      <sharedItems containsBlank="1" count="17">
        <s v="2010/11"/>
        <s v="2011/12"/>
        <s v="2012/13"/>
        <s v="2013/14"/>
        <s v="2014/15"/>
        <s v="2015/16"/>
        <s v="2016/17"/>
        <s v="2017/18"/>
        <s v="2018/19"/>
        <s v="2019/20"/>
        <s v="2020/21"/>
        <s v="2021/22"/>
        <s v="2022/23"/>
        <s v="2023/24"/>
        <s v="2024/25"/>
        <s v="2025/26"/>
        <m/>
      </sharedItems>
    </cacheField>
    <cacheField name="PROPERTY_TYPE" numFmtId="0">
      <sharedItems containsBlank="1" count="7">
        <s v="Dwellings - Multiple occupancy"/>
        <s v="Dwellings - Other / unspecified"/>
        <s v="Dwellings - Single occupancy"/>
        <s v="Other Buildings"/>
        <s v="Other Outdoors"/>
        <s v="Road Vehicles"/>
        <m/>
      </sharedItems>
    </cacheField>
    <cacheField name="CASUALTIES_MALE_UNDER1" numFmtId="0">
      <sharedItems containsString="0" containsBlank="1" containsNumber="1" containsInteger="1" minValue="0" maxValue="73"/>
    </cacheField>
    <cacheField name="CASUALTIES_FEMALE_UNDER1" numFmtId="0">
      <sharedItems containsString="0" containsBlank="1" containsNumber="1" containsInteger="1" minValue="0" maxValue="55"/>
    </cacheField>
    <cacheField name="CASUALTIES_NOT_KNOWN_UNDER1" numFmtId="0">
      <sharedItems containsString="0" containsBlank="1" containsNumber="1" containsInteger="1" minValue="0" maxValue="10"/>
    </cacheField>
    <cacheField name="CASUALTIES_MALE_1TO5" numFmtId="0">
      <sharedItems containsString="0" containsBlank="1" containsNumber="1" containsInteger="1" minValue="0" maxValue="173"/>
    </cacheField>
    <cacheField name="CASUALTIES_FEMALE_1TO5" numFmtId="0">
      <sharedItems containsString="0" containsBlank="1" containsNumber="1" containsInteger="1" minValue="0" maxValue="156"/>
    </cacheField>
    <cacheField name="CASUALTIES_NOT_KNOWN_1TO5" numFmtId="0">
      <sharedItems containsString="0" containsBlank="1" containsNumber="1" containsInteger="1" minValue="0" maxValue="17"/>
    </cacheField>
    <cacheField name="CASUALTIES_MALE_6TO10" numFmtId="0">
      <sharedItems containsString="0" containsBlank="1" containsNumber="1" containsInteger="1" minValue="0" maxValue="85"/>
    </cacheField>
    <cacheField name="CASUALTIES_FEMALE_6TO10" numFmtId="0">
      <sharedItems containsString="0" containsBlank="1" containsNumber="1" containsInteger="1" minValue="0" maxValue="82"/>
    </cacheField>
    <cacheField name="CASUALTIES_NOT_KNOWN_6TO10" numFmtId="0">
      <sharedItems containsString="0" containsBlank="1" containsNumber="1" containsInteger="1" minValue="0" maxValue="46"/>
    </cacheField>
    <cacheField name="CASUALTIES_MALE_11TO16" numFmtId="0">
      <sharedItems containsString="0" containsBlank="1" containsNumber="1" containsInteger="1" minValue="0" maxValue="125"/>
    </cacheField>
    <cacheField name="CASUALTIES_FEMALE_11TO16" numFmtId="0">
      <sharedItems containsString="0" containsBlank="1" containsNumber="1" containsInteger="1" minValue="0" maxValue="130"/>
    </cacheField>
    <cacheField name="CASUALTIES_NOT_KNOWN_11TO16" numFmtId="0">
      <sharedItems containsString="0" containsBlank="1" containsNumber="1" containsInteger="1" minValue="0" maxValue="6"/>
    </cacheField>
    <cacheField name="CASUALTIES_MALE_17TO24" numFmtId="0">
      <sharedItems containsString="0" containsBlank="1" containsNumber="1" containsInteger="1" minValue="0" maxValue="379"/>
    </cacheField>
    <cacheField name="CASUALTIES_FEMALE_17TO24" numFmtId="0">
      <sharedItems containsString="0" containsBlank="1" containsNumber="1" containsInteger="1" minValue="1" maxValue="391"/>
    </cacheField>
    <cacheField name="CASUALTIES_NOT_KNOWN_17TO24" numFmtId="0">
      <sharedItems containsString="0" containsBlank="1" containsNumber="1" containsInteger="1" minValue="0" maxValue="10"/>
    </cacheField>
    <cacheField name="CASUALTIES_MALE_25TO39" numFmtId="0">
      <sharedItems containsString="0" containsBlank="1" containsNumber="1" containsInteger="1" minValue="4" maxValue="864"/>
    </cacheField>
    <cacheField name="CASUALTIES_FEMALE_25TO39" numFmtId="0">
      <sharedItems containsString="0" containsBlank="1" containsNumber="1" containsInteger="1" minValue="1" maxValue="755"/>
    </cacheField>
    <cacheField name="CASUALTIES_NOT_KNOWN_25TO39" numFmtId="0">
      <sharedItems containsString="0" containsBlank="1" containsNumber="1" containsInteger="1" minValue="0" maxValue="16"/>
    </cacheField>
    <cacheField name="CASUALTIES_MALE_40TO54" numFmtId="0">
      <sharedItems containsString="0" containsBlank="1" containsNumber="1" containsInteger="1" minValue="5" maxValue="820"/>
    </cacheField>
    <cacheField name="CASUALTIES_FEMALE_40TO54" numFmtId="0">
      <sharedItems containsString="0" containsBlank="1" containsNumber="1" containsInteger="1" minValue="1" maxValue="636"/>
    </cacheField>
    <cacheField name="CASUALTIES_NOT_KNOWN_40TO54" numFmtId="0">
      <sharedItems containsString="0" containsBlank="1" containsNumber="1" containsInteger="1" minValue="0" maxValue="5"/>
    </cacheField>
    <cacheField name="CASUALTIES_MALE_55TO64" numFmtId="0">
      <sharedItems containsString="0" containsBlank="1" containsNumber="1" containsInteger="1" minValue="1" maxValue="393"/>
    </cacheField>
    <cacheField name="CASUALTIES_FEMALE_55TO64" numFmtId="0">
      <sharedItems containsString="0" containsBlank="1" containsNumber="1" containsInteger="1" minValue="0" maxValue="301"/>
    </cacheField>
    <cacheField name="CASUALTIES_NOT_KNOWN_55TO64" numFmtId="0">
      <sharedItems containsString="0" containsBlank="1" containsNumber="1" containsInteger="1" minValue="0" maxValue="2"/>
    </cacheField>
    <cacheField name="CASUALTIES_MALE_65TO79" numFmtId="0">
      <sharedItems containsString="0" containsBlank="1" containsNumber="1" containsInteger="1" minValue="1" maxValue="464"/>
    </cacheField>
    <cacheField name="CASUALTIES_FEMALE_65TO79" numFmtId="0">
      <sharedItems containsString="0" containsBlank="1" containsNumber="1" containsInteger="1" minValue="0" maxValue="453"/>
    </cacheField>
    <cacheField name="CASUALTIES_NOT_KNOWN_65TO79" numFmtId="0">
      <sharedItems containsString="0" containsBlank="1" containsNumber="1" containsInteger="1" minValue="0" maxValue="12"/>
    </cacheField>
    <cacheField name="CASUALTIES_MALE_80PLUS" numFmtId="0">
      <sharedItems containsString="0" containsBlank="1" containsNumber="1" containsInteger="1" minValue="0" maxValue="302"/>
    </cacheField>
    <cacheField name="CASUALTIES_FEMALE_80PLUS" numFmtId="0">
      <sharedItems containsString="0" containsBlank="1" containsNumber="1" containsInteger="1" minValue="0" maxValue="571"/>
    </cacheField>
    <cacheField name="CASUALTIES_NOT_KNOWN_80PLUS" numFmtId="0">
      <sharedItems containsString="0" containsBlank="1" containsNumber="1" containsInteger="1" minValue="0" maxValue="17"/>
    </cacheField>
    <cacheField name="CASUALTIES_MALE_NOT_KNOWN" numFmtId="0">
      <sharedItems containsString="0" containsBlank="1" containsNumber="1" containsInteger="1" minValue="0" maxValue="320"/>
    </cacheField>
    <cacheField name="CASUALTIES_FEMALE_NOT_KNOWN" numFmtId="0">
      <sharedItems containsString="0" containsBlank="1" containsNumber="1" containsInteger="1" minValue="0" maxValue="242"/>
    </cacheField>
    <cacheField name="CASUALTIES_NOT_KNOWN_NOT_KNOWN" numFmtId="0">
      <sharedItems containsString="0" containsBlank="1" containsNumber="1" containsInteger="1" minValue="0" maxValue="14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7">
  <r>
    <x v="0"/>
    <x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3"/>
    <n v="0"/>
    <n v="0"/>
    <n v="1"/>
    <n v="1"/>
    <n v="0"/>
    <n v="3"/>
    <n v="0"/>
    <n v="0"/>
    <n v="0"/>
    <n v="0"/>
    <n v="0"/>
    <n v="0"/>
    <n v="0"/>
    <n v="0"/>
  </r>
  <r>
    <x v="0"/>
    <x v="1"/>
    <n v="0"/>
    <n v="0"/>
    <n v="0"/>
    <n v="0"/>
    <n v="0"/>
    <n v="0"/>
    <n v="0"/>
    <n v="0"/>
    <n v="0"/>
    <n v="0"/>
    <n v="0"/>
    <n v="0"/>
    <n v="1"/>
    <n v="0"/>
    <n v="0"/>
    <n v="0"/>
    <n v="1"/>
    <n v="0"/>
    <n v="1"/>
    <n v="0"/>
    <n v="0"/>
    <n v="0"/>
    <n v="0"/>
    <n v="0"/>
    <n v="0"/>
    <n v="1"/>
    <n v="0"/>
    <n v="1"/>
    <n v="1"/>
    <n v="0"/>
    <n v="0"/>
    <n v="0"/>
    <n v="0"/>
  </r>
  <r>
    <x v="0"/>
    <x v="2"/>
    <n v="0"/>
    <n v="0"/>
    <n v="0"/>
    <n v="5"/>
    <n v="4"/>
    <n v="0"/>
    <n v="5"/>
    <n v="2"/>
    <n v="0"/>
    <n v="0"/>
    <n v="0"/>
    <n v="0"/>
    <n v="3"/>
    <n v="2"/>
    <n v="0"/>
    <n v="20"/>
    <n v="7"/>
    <n v="0"/>
    <n v="23"/>
    <n v="25"/>
    <n v="0"/>
    <n v="19"/>
    <n v="16"/>
    <n v="0"/>
    <n v="27"/>
    <n v="22"/>
    <n v="0"/>
    <n v="25"/>
    <n v="34"/>
    <n v="0"/>
    <n v="0"/>
    <n v="0"/>
    <n v="0"/>
  </r>
  <r>
    <x v="0"/>
    <x v="3"/>
    <n v="0"/>
    <n v="0"/>
    <n v="0"/>
    <n v="0"/>
    <n v="0"/>
    <n v="0"/>
    <n v="0"/>
    <n v="0"/>
    <n v="0"/>
    <n v="0"/>
    <n v="0"/>
    <n v="0"/>
    <n v="2"/>
    <n v="0"/>
    <n v="0"/>
    <n v="4"/>
    <n v="0"/>
    <n v="0"/>
    <n v="6"/>
    <n v="0"/>
    <n v="0"/>
    <n v="1"/>
    <n v="1"/>
    <n v="0"/>
    <n v="1"/>
    <n v="0"/>
    <n v="0"/>
    <n v="0"/>
    <n v="1"/>
    <n v="0"/>
    <n v="2"/>
    <n v="0"/>
    <n v="0"/>
  </r>
  <r>
    <x v="0"/>
    <x v="4"/>
    <n v="0"/>
    <n v="0"/>
    <n v="0"/>
    <n v="0"/>
    <n v="0"/>
    <n v="0"/>
    <n v="0"/>
    <n v="0"/>
    <n v="0"/>
    <n v="0"/>
    <n v="0"/>
    <n v="0"/>
    <n v="0"/>
    <n v="1"/>
    <n v="0"/>
    <n v="4"/>
    <n v="0"/>
    <n v="1"/>
    <n v="4"/>
    <n v="1"/>
    <n v="0"/>
    <n v="6"/>
    <n v="1"/>
    <n v="0"/>
    <n v="1"/>
    <n v="0"/>
    <n v="0"/>
    <n v="2"/>
    <n v="0"/>
    <n v="0"/>
    <n v="0"/>
    <n v="0"/>
    <n v="0"/>
  </r>
  <r>
    <x v="0"/>
    <x v="5"/>
    <n v="0"/>
    <n v="0"/>
    <n v="0"/>
    <n v="0"/>
    <n v="0"/>
    <n v="0"/>
    <n v="0"/>
    <n v="0"/>
    <n v="0"/>
    <n v="0"/>
    <n v="0"/>
    <n v="0"/>
    <n v="3"/>
    <n v="2"/>
    <n v="0"/>
    <n v="4"/>
    <n v="2"/>
    <n v="1"/>
    <n v="12"/>
    <n v="2"/>
    <n v="1"/>
    <n v="5"/>
    <n v="2"/>
    <n v="0"/>
    <n v="3"/>
    <n v="0"/>
    <n v="0"/>
    <n v="1"/>
    <n v="0"/>
    <n v="0"/>
    <n v="2"/>
    <n v="1"/>
    <n v="0"/>
  </r>
  <r>
    <x v="1"/>
    <x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  <n v="1"/>
    <n v="0"/>
    <n v="0"/>
    <n v="3"/>
    <n v="0"/>
    <n v="0"/>
    <n v="1"/>
    <n v="0"/>
    <n v="0"/>
    <n v="0"/>
    <n v="0"/>
    <n v="0"/>
    <n v="0"/>
    <n v="0"/>
    <n v="0"/>
  </r>
  <r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x v="1"/>
    <x v="2"/>
    <n v="0"/>
    <n v="0"/>
    <n v="0"/>
    <n v="4"/>
    <n v="4"/>
    <n v="0"/>
    <n v="0"/>
    <n v="3"/>
    <n v="0"/>
    <n v="1"/>
    <n v="2"/>
    <n v="0"/>
    <n v="3"/>
    <n v="2"/>
    <n v="0"/>
    <n v="12"/>
    <n v="5"/>
    <n v="0"/>
    <n v="28"/>
    <n v="14"/>
    <n v="0"/>
    <n v="18"/>
    <n v="12"/>
    <n v="0"/>
    <n v="28"/>
    <n v="21"/>
    <n v="0"/>
    <n v="21"/>
    <n v="40"/>
    <n v="0"/>
    <n v="1"/>
    <n v="0"/>
    <n v="0"/>
  </r>
  <r>
    <x v="1"/>
    <x v="3"/>
    <n v="0"/>
    <n v="0"/>
    <n v="0"/>
    <n v="0"/>
    <n v="1"/>
    <n v="0"/>
    <n v="0"/>
    <n v="0"/>
    <n v="0"/>
    <n v="0"/>
    <n v="0"/>
    <n v="0"/>
    <n v="3"/>
    <n v="0"/>
    <n v="0"/>
    <n v="6"/>
    <n v="0"/>
    <n v="0"/>
    <n v="4"/>
    <n v="0"/>
    <n v="1"/>
    <n v="1"/>
    <n v="0"/>
    <n v="0"/>
    <n v="1"/>
    <n v="1"/>
    <n v="0"/>
    <n v="0"/>
    <n v="1"/>
    <n v="0"/>
    <n v="0"/>
    <n v="0"/>
    <n v="0"/>
  </r>
  <r>
    <x v="1"/>
    <x v="4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4"/>
    <n v="8"/>
    <n v="0"/>
    <n v="5"/>
    <n v="0"/>
    <n v="0"/>
    <n v="6"/>
    <n v="0"/>
    <n v="0"/>
    <n v="2"/>
    <n v="1"/>
    <n v="0"/>
    <n v="0"/>
    <n v="0"/>
    <n v="0"/>
  </r>
  <r>
    <x v="1"/>
    <x v="5"/>
    <n v="0"/>
    <n v="0"/>
    <n v="0"/>
    <n v="0"/>
    <n v="0"/>
    <n v="0"/>
    <n v="0"/>
    <n v="0"/>
    <n v="0"/>
    <n v="0"/>
    <n v="0"/>
    <n v="0"/>
    <n v="3"/>
    <n v="0"/>
    <n v="1"/>
    <n v="5"/>
    <n v="3"/>
    <n v="0"/>
    <n v="6"/>
    <n v="4"/>
    <n v="0"/>
    <n v="8"/>
    <n v="0"/>
    <n v="0"/>
    <n v="2"/>
    <n v="1"/>
    <n v="0"/>
    <n v="0"/>
    <n v="0"/>
    <n v="0"/>
    <n v="0"/>
    <n v="0"/>
    <n v="0"/>
  </r>
  <r>
    <x v="2"/>
    <x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1"/>
    <n v="0"/>
    <n v="2"/>
    <n v="0"/>
    <n v="0"/>
    <n v="0"/>
    <n v="0"/>
    <n v="0"/>
    <n v="0"/>
    <n v="1"/>
    <n v="0"/>
    <n v="0"/>
    <n v="0"/>
    <n v="0"/>
  </r>
  <r>
    <x v="2"/>
    <x v="1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1"/>
    <n v="0"/>
    <n v="2"/>
    <n v="0"/>
    <n v="0"/>
    <n v="2"/>
    <n v="0"/>
    <n v="0"/>
    <n v="0"/>
    <n v="0"/>
    <n v="0"/>
    <n v="0"/>
    <n v="0"/>
    <n v="0"/>
  </r>
  <r>
    <x v="2"/>
    <x v="2"/>
    <n v="1"/>
    <n v="0"/>
    <n v="0"/>
    <n v="2"/>
    <n v="2"/>
    <n v="0"/>
    <n v="6"/>
    <n v="1"/>
    <n v="0"/>
    <n v="2"/>
    <n v="1"/>
    <n v="0"/>
    <n v="2"/>
    <n v="1"/>
    <n v="0"/>
    <n v="8"/>
    <n v="6"/>
    <n v="0"/>
    <n v="17"/>
    <n v="14"/>
    <n v="0"/>
    <n v="15"/>
    <n v="7"/>
    <n v="0"/>
    <n v="27"/>
    <n v="25"/>
    <n v="0"/>
    <n v="24"/>
    <n v="36"/>
    <n v="0"/>
    <n v="2"/>
    <n v="0"/>
    <n v="0"/>
  </r>
  <r>
    <x v="2"/>
    <x v="3"/>
    <n v="0"/>
    <n v="0"/>
    <n v="0"/>
    <n v="0"/>
    <n v="0"/>
    <n v="0"/>
    <n v="0"/>
    <n v="0"/>
    <n v="0"/>
    <n v="0"/>
    <n v="0"/>
    <n v="0"/>
    <n v="0"/>
    <n v="1"/>
    <n v="0"/>
    <n v="5"/>
    <n v="0"/>
    <n v="0"/>
    <n v="3"/>
    <n v="2"/>
    <n v="0"/>
    <n v="2"/>
    <n v="1"/>
    <n v="0"/>
    <n v="1"/>
    <n v="0"/>
    <n v="0"/>
    <n v="0"/>
    <n v="0"/>
    <n v="0"/>
    <n v="0"/>
    <n v="0"/>
    <n v="0"/>
  </r>
  <r>
    <x v="2"/>
    <x v="4"/>
    <n v="0"/>
    <n v="0"/>
    <n v="0"/>
    <n v="0"/>
    <n v="0"/>
    <n v="0"/>
    <n v="0"/>
    <n v="0"/>
    <n v="0"/>
    <n v="0"/>
    <n v="0"/>
    <n v="0"/>
    <n v="2"/>
    <n v="0"/>
    <n v="0"/>
    <n v="7"/>
    <n v="1"/>
    <n v="0"/>
    <n v="6"/>
    <n v="3"/>
    <n v="0"/>
    <n v="1"/>
    <n v="0"/>
    <n v="0"/>
    <n v="1"/>
    <n v="2"/>
    <n v="0"/>
    <n v="0"/>
    <n v="0"/>
    <n v="0"/>
    <n v="1"/>
    <n v="1"/>
    <n v="0"/>
  </r>
  <r>
    <x v="2"/>
    <x v="5"/>
    <n v="1"/>
    <n v="0"/>
    <n v="0"/>
    <n v="0"/>
    <n v="0"/>
    <n v="0"/>
    <n v="0"/>
    <n v="0"/>
    <n v="0"/>
    <n v="0"/>
    <n v="0"/>
    <n v="0"/>
    <n v="3"/>
    <n v="1"/>
    <n v="0"/>
    <n v="4"/>
    <n v="2"/>
    <n v="0"/>
    <n v="8"/>
    <n v="2"/>
    <n v="1"/>
    <n v="2"/>
    <n v="2"/>
    <n v="0"/>
    <n v="1"/>
    <n v="0"/>
    <n v="0"/>
    <n v="0"/>
    <n v="0"/>
    <n v="0"/>
    <n v="7"/>
    <n v="0"/>
    <n v="1"/>
  </r>
  <r>
    <x v="3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  <n v="0"/>
    <n v="1"/>
    <n v="0"/>
    <n v="0"/>
    <n v="0"/>
    <n v="0"/>
    <n v="0"/>
    <n v="0"/>
    <n v="0"/>
    <n v="0"/>
  </r>
  <r>
    <x v="3"/>
    <x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  <n v="2"/>
    <n v="0"/>
    <n v="0"/>
    <n v="0"/>
    <n v="1"/>
    <n v="0"/>
    <n v="1"/>
    <n v="0"/>
    <n v="0"/>
    <n v="1"/>
    <n v="0"/>
    <n v="0"/>
  </r>
  <r>
    <x v="3"/>
    <x v="2"/>
    <n v="0"/>
    <n v="0"/>
    <n v="0"/>
    <n v="1"/>
    <n v="2"/>
    <n v="0"/>
    <n v="1"/>
    <n v="0"/>
    <n v="0"/>
    <n v="2"/>
    <n v="0"/>
    <n v="0"/>
    <n v="6"/>
    <n v="5"/>
    <n v="0"/>
    <n v="10"/>
    <n v="10"/>
    <n v="0"/>
    <n v="24"/>
    <n v="16"/>
    <n v="0"/>
    <n v="18"/>
    <n v="6"/>
    <n v="0"/>
    <n v="27"/>
    <n v="21"/>
    <n v="0"/>
    <n v="30"/>
    <n v="22"/>
    <n v="0"/>
    <n v="2"/>
    <n v="1"/>
    <n v="0"/>
  </r>
  <r>
    <x v="3"/>
    <x v="3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2"/>
    <n v="2"/>
    <n v="0"/>
    <n v="2"/>
    <n v="0"/>
    <n v="0"/>
    <n v="2"/>
    <n v="2"/>
    <n v="0"/>
    <n v="0"/>
    <n v="1"/>
    <n v="0"/>
    <n v="1"/>
    <n v="0"/>
    <n v="0"/>
  </r>
  <r>
    <x v="3"/>
    <x v="4"/>
    <n v="0"/>
    <n v="1"/>
    <n v="0"/>
    <n v="0"/>
    <n v="0"/>
    <n v="0"/>
    <n v="0"/>
    <n v="0"/>
    <n v="0"/>
    <n v="0"/>
    <n v="0"/>
    <n v="0"/>
    <n v="1"/>
    <n v="1"/>
    <n v="0"/>
    <n v="1"/>
    <n v="0"/>
    <n v="0"/>
    <n v="3"/>
    <n v="1"/>
    <n v="0"/>
    <n v="1"/>
    <n v="1"/>
    <n v="0"/>
    <n v="0"/>
    <n v="0"/>
    <n v="0"/>
    <n v="0"/>
    <n v="0"/>
    <n v="0"/>
    <n v="2"/>
    <n v="0"/>
    <n v="2"/>
  </r>
  <r>
    <x v="3"/>
    <x v="5"/>
    <n v="0"/>
    <n v="0"/>
    <n v="0"/>
    <n v="0"/>
    <n v="0"/>
    <n v="0"/>
    <n v="0"/>
    <n v="0"/>
    <n v="0"/>
    <n v="1"/>
    <n v="0"/>
    <n v="0"/>
    <n v="2"/>
    <n v="3"/>
    <n v="0"/>
    <n v="6"/>
    <n v="0"/>
    <n v="0"/>
    <n v="7"/>
    <n v="2"/>
    <n v="0"/>
    <n v="2"/>
    <n v="0"/>
    <n v="0"/>
    <n v="1"/>
    <n v="1"/>
    <n v="0"/>
    <n v="1"/>
    <n v="1"/>
    <n v="0"/>
    <n v="4"/>
    <n v="0"/>
    <n v="0"/>
  </r>
  <r>
    <x v="4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</r>
  <r>
    <x v="4"/>
    <x v="1"/>
    <n v="0"/>
    <n v="0"/>
    <n v="0"/>
    <n v="1"/>
    <n v="0"/>
    <n v="0"/>
    <n v="1"/>
    <n v="0"/>
    <n v="0"/>
    <n v="0"/>
    <n v="0"/>
    <n v="0"/>
    <n v="0"/>
    <n v="0"/>
    <n v="0"/>
    <n v="0"/>
    <n v="1"/>
    <n v="0"/>
    <n v="2"/>
    <n v="0"/>
    <n v="0"/>
    <n v="0"/>
    <n v="2"/>
    <n v="0"/>
    <n v="0"/>
    <n v="1"/>
    <n v="0"/>
    <n v="0"/>
    <n v="0"/>
    <n v="0"/>
    <n v="1"/>
    <n v="0"/>
    <n v="0"/>
  </r>
  <r>
    <x v="4"/>
    <x v="2"/>
    <n v="0"/>
    <n v="1"/>
    <n v="0"/>
    <n v="2"/>
    <n v="1"/>
    <n v="0"/>
    <n v="3"/>
    <n v="0"/>
    <n v="0"/>
    <n v="1"/>
    <n v="0"/>
    <n v="0"/>
    <n v="1"/>
    <n v="3"/>
    <n v="0"/>
    <n v="4"/>
    <n v="5"/>
    <n v="0"/>
    <n v="25"/>
    <n v="13"/>
    <n v="0"/>
    <n v="17"/>
    <n v="8"/>
    <n v="0"/>
    <n v="28"/>
    <n v="19"/>
    <n v="0"/>
    <n v="24"/>
    <n v="21"/>
    <n v="0"/>
    <n v="3"/>
    <n v="2"/>
    <n v="0"/>
  </r>
  <r>
    <x v="4"/>
    <x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4"/>
    <n v="1"/>
    <n v="0"/>
    <n v="3"/>
    <n v="1"/>
    <n v="0"/>
    <n v="4"/>
    <n v="1"/>
    <n v="0"/>
    <n v="1"/>
    <n v="0"/>
    <n v="0"/>
    <n v="2"/>
    <n v="0"/>
    <n v="1"/>
  </r>
  <r>
    <x v="4"/>
    <x v="4"/>
    <n v="0"/>
    <n v="0"/>
    <n v="0"/>
    <n v="0"/>
    <n v="0"/>
    <n v="0"/>
    <n v="0"/>
    <n v="0"/>
    <n v="0"/>
    <n v="0"/>
    <n v="1"/>
    <n v="0"/>
    <n v="1"/>
    <n v="1"/>
    <n v="0"/>
    <n v="4"/>
    <n v="0"/>
    <n v="0"/>
    <n v="5"/>
    <n v="0"/>
    <n v="0"/>
    <n v="0"/>
    <n v="2"/>
    <n v="0"/>
    <n v="1"/>
    <n v="0"/>
    <n v="0"/>
    <n v="0"/>
    <n v="0"/>
    <n v="0"/>
    <n v="0"/>
    <n v="0"/>
    <n v="0"/>
  </r>
  <r>
    <x v="4"/>
    <x v="5"/>
    <n v="1"/>
    <n v="0"/>
    <n v="1"/>
    <n v="0"/>
    <n v="0"/>
    <n v="0"/>
    <n v="0"/>
    <n v="0"/>
    <n v="0"/>
    <n v="0"/>
    <n v="0"/>
    <n v="0"/>
    <n v="2"/>
    <n v="0"/>
    <n v="1"/>
    <n v="6"/>
    <n v="3"/>
    <n v="0"/>
    <n v="7"/>
    <n v="4"/>
    <n v="0"/>
    <n v="2"/>
    <n v="0"/>
    <n v="0"/>
    <n v="1"/>
    <n v="0"/>
    <n v="0"/>
    <n v="0"/>
    <n v="0"/>
    <n v="0"/>
    <n v="6"/>
    <n v="1"/>
    <n v="1"/>
  </r>
  <r>
    <x v="5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3"/>
    <n v="0"/>
    <n v="0"/>
    <n v="0"/>
    <n v="1"/>
    <n v="0"/>
    <n v="0"/>
    <n v="0"/>
    <n v="0"/>
    <n v="0"/>
    <n v="0"/>
    <n v="0"/>
  </r>
  <r>
    <x v="5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0"/>
    <n v="0"/>
    <n v="0"/>
    <n v="2"/>
    <n v="1"/>
    <n v="0"/>
    <n v="0"/>
    <n v="2"/>
    <n v="0"/>
    <n v="0"/>
    <n v="1"/>
    <n v="0"/>
  </r>
  <r>
    <x v="5"/>
    <x v="2"/>
    <n v="0"/>
    <n v="1"/>
    <n v="0"/>
    <n v="2"/>
    <n v="0"/>
    <n v="0"/>
    <n v="0"/>
    <n v="0"/>
    <n v="0"/>
    <n v="0"/>
    <n v="0"/>
    <n v="0"/>
    <n v="4"/>
    <n v="2"/>
    <n v="0"/>
    <n v="7"/>
    <n v="4"/>
    <n v="0"/>
    <n v="35"/>
    <n v="13"/>
    <n v="1"/>
    <n v="18"/>
    <n v="5"/>
    <n v="0"/>
    <n v="42"/>
    <n v="26"/>
    <n v="0"/>
    <n v="29"/>
    <n v="17"/>
    <n v="0"/>
    <n v="6"/>
    <n v="3"/>
    <n v="0"/>
  </r>
  <r>
    <x v="5"/>
    <x v="3"/>
    <n v="0"/>
    <n v="0"/>
    <n v="0"/>
    <n v="0"/>
    <n v="0"/>
    <n v="0"/>
    <n v="0"/>
    <n v="0"/>
    <n v="0"/>
    <n v="0"/>
    <n v="0"/>
    <n v="0"/>
    <n v="1"/>
    <n v="0"/>
    <n v="0"/>
    <n v="2"/>
    <n v="0"/>
    <n v="0"/>
    <n v="4"/>
    <n v="0"/>
    <n v="0"/>
    <n v="2"/>
    <n v="2"/>
    <n v="0"/>
    <n v="4"/>
    <n v="2"/>
    <n v="0"/>
    <n v="3"/>
    <n v="0"/>
    <n v="0"/>
    <n v="2"/>
    <n v="1"/>
    <n v="0"/>
  </r>
  <r>
    <x v="5"/>
    <x v="4"/>
    <n v="0"/>
    <n v="0"/>
    <n v="0"/>
    <n v="0"/>
    <n v="0"/>
    <n v="0"/>
    <n v="0"/>
    <n v="0"/>
    <n v="0"/>
    <n v="0"/>
    <n v="0"/>
    <n v="0"/>
    <n v="5"/>
    <n v="0"/>
    <n v="0"/>
    <n v="2"/>
    <n v="0"/>
    <n v="0"/>
    <n v="8"/>
    <n v="0"/>
    <n v="0"/>
    <n v="1"/>
    <n v="0"/>
    <n v="0"/>
    <n v="4"/>
    <n v="0"/>
    <n v="0"/>
    <n v="0"/>
    <n v="0"/>
    <n v="0"/>
    <n v="6"/>
    <n v="2"/>
    <n v="0"/>
  </r>
  <r>
    <x v="5"/>
    <x v="5"/>
    <n v="0"/>
    <n v="0"/>
    <n v="0"/>
    <n v="0"/>
    <n v="0"/>
    <n v="0"/>
    <n v="0"/>
    <n v="0"/>
    <n v="0"/>
    <n v="1"/>
    <n v="1"/>
    <n v="0"/>
    <n v="3"/>
    <n v="0"/>
    <n v="0"/>
    <n v="5"/>
    <n v="1"/>
    <n v="3"/>
    <n v="3"/>
    <n v="1"/>
    <n v="0"/>
    <n v="1"/>
    <n v="1"/>
    <n v="0"/>
    <n v="1"/>
    <n v="0"/>
    <n v="0"/>
    <n v="1"/>
    <n v="0"/>
    <n v="0"/>
    <n v="0"/>
    <n v="1"/>
    <n v="3"/>
  </r>
  <r>
    <x v="6"/>
    <x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x v="6"/>
    <x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2"/>
    <n v="1"/>
    <n v="0"/>
    <n v="0"/>
    <n v="0"/>
    <n v="0"/>
    <n v="0"/>
    <n v="0"/>
    <n v="1"/>
  </r>
  <r>
    <x v="6"/>
    <x v="2"/>
    <n v="0"/>
    <n v="1"/>
    <n v="0"/>
    <n v="0"/>
    <n v="0"/>
    <n v="0"/>
    <n v="2"/>
    <n v="2"/>
    <n v="0"/>
    <n v="1"/>
    <n v="1"/>
    <n v="0"/>
    <n v="1"/>
    <n v="0"/>
    <n v="0"/>
    <n v="10"/>
    <n v="6"/>
    <n v="0"/>
    <n v="23"/>
    <n v="17"/>
    <n v="0"/>
    <n v="15"/>
    <n v="11"/>
    <n v="0"/>
    <n v="38"/>
    <n v="23"/>
    <n v="0"/>
    <n v="29"/>
    <n v="23"/>
    <n v="0"/>
    <n v="3"/>
    <n v="2"/>
    <n v="0"/>
  </r>
  <r>
    <x v="6"/>
    <x v="3"/>
    <n v="0"/>
    <n v="0"/>
    <n v="0"/>
    <n v="0"/>
    <n v="0"/>
    <n v="0"/>
    <n v="0"/>
    <n v="0"/>
    <n v="0"/>
    <n v="2"/>
    <n v="0"/>
    <n v="0"/>
    <n v="1"/>
    <n v="0"/>
    <n v="0"/>
    <n v="2"/>
    <n v="0"/>
    <n v="0"/>
    <n v="2"/>
    <n v="1"/>
    <n v="0"/>
    <n v="2"/>
    <n v="2"/>
    <n v="0"/>
    <n v="4"/>
    <n v="0"/>
    <n v="0"/>
    <n v="0"/>
    <n v="0"/>
    <n v="0"/>
    <n v="1"/>
    <n v="0"/>
    <n v="0"/>
  </r>
  <r>
    <x v="6"/>
    <x v="4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  <n v="4"/>
    <n v="0"/>
    <n v="0"/>
    <n v="1"/>
    <n v="0"/>
    <n v="0"/>
    <n v="0"/>
    <n v="1"/>
    <n v="0"/>
    <n v="1"/>
    <n v="0"/>
    <n v="1"/>
  </r>
  <r>
    <x v="6"/>
    <x v="5"/>
    <n v="1"/>
    <n v="0"/>
    <n v="0"/>
    <n v="0"/>
    <n v="0"/>
    <n v="0"/>
    <n v="0"/>
    <n v="0"/>
    <n v="0"/>
    <n v="0"/>
    <n v="0"/>
    <n v="0"/>
    <n v="1"/>
    <n v="0"/>
    <n v="0"/>
    <n v="2"/>
    <n v="2"/>
    <n v="0"/>
    <n v="4"/>
    <n v="1"/>
    <n v="0"/>
    <n v="0"/>
    <n v="0"/>
    <n v="0"/>
    <n v="2"/>
    <n v="0"/>
    <n v="0"/>
    <n v="1"/>
    <n v="0"/>
    <n v="0"/>
    <n v="4"/>
    <n v="0"/>
    <n v="2"/>
  </r>
  <r>
    <x v="7"/>
    <x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</r>
  <r>
    <x v="7"/>
    <x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1"/>
    <n v="0"/>
    <n v="0"/>
    <n v="0"/>
    <n v="0"/>
    <n v="1"/>
    <n v="0"/>
    <n v="0"/>
    <n v="0"/>
    <n v="0"/>
    <n v="0"/>
  </r>
  <r>
    <x v="7"/>
    <x v="2"/>
    <n v="2"/>
    <n v="1"/>
    <n v="0"/>
    <n v="3"/>
    <n v="6"/>
    <n v="0"/>
    <n v="5"/>
    <n v="4"/>
    <n v="0"/>
    <n v="3"/>
    <n v="5"/>
    <n v="0"/>
    <n v="4"/>
    <n v="3"/>
    <n v="0"/>
    <n v="16"/>
    <n v="19"/>
    <n v="0"/>
    <n v="26"/>
    <n v="13"/>
    <n v="0"/>
    <n v="28"/>
    <n v="14"/>
    <n v="0"/>
    <n v="29"/>
    <n v="24"/>
    <n v="0"/>
    <n v="23"/>
    <n v="25"/>
    <n v="0"/>
    <n v="1"/>
    <n v="1"/>
    <n v="0"/>
  </r>
  <r>
    <x v="7"/>
    <x v="3"/>
    <n v="0"/>
    <n v="0"/>
    <n v="0"/>
    <n v="0"/>
    <n v="0"/>
    <n v="0"/>
    <n v="0"/>
    <n v="0"/>
    <n v="0"/>
    <n v="0"/>
    <n v="0"/>
    <n v="0"/>
    <n v="2"/>
    <n v="2"/>
    <n v="0"/>
    <n v="2"/>
    <n v="0"/>
    <n v="0"/>
    <n v="4"/>
    <n v="1"/>
    <n v="0"/>
    <n v="1"/>
    <n v="0"/>
    <n v="0"/>
    <n v="1"/>
    <n v="2"/>
    <n v="0"/>
    <n v="3"/>
    <n v="0"/>
    <n v="2"/>
    <n v="0"/>
    <n v="0"/>
    <n v="0"/>
  </r>
  <r>
    <x v="7"/>
    <x v="4"/>
    <n v="0"/>
    <n v="0"/>
    <n v="0"/>
    <n v="0"/>
    <n v="0"/>
    <n v="0"/>
    <n v="0"/>
    <n v="0"/>
    <n v="0"/>
    <n v="0"/>
    <n v="0"/>
    <n v="0"/>
    <n v="0"/>
    <n v="0"/>
    <n v="0"/>
    <n v="3"/>
    <n v="1"/>
    <n v="0"/>
    <n v="3"/>
    <n v="1"/>
    <n v="0"/>
    <n v="5"/>
    <n v="0"/>
    <n v="0"/>
    <n v="5"/>
    <n v="0"/>
    <n v="0"/>
    <n v="2"/>
    <n v="0"/>
    <n v="0"/>
    <n v="5"/>
    <n v="0"/>
    <n v="0"/>
  </r>
  <r>
    <x v="7"/>
    <x v="5"/>
    <n v="1"/>
    <n v="0"/>
    <n v="0"/>
    <n v="0"/>
    <n v="0"/>
    <n v="0"/>
    <n v="0"/>
    <n v="0"/>
    <n v="0"/>
    <n v="0"/>
    <n v="0"/>
    <n v="0"/>
    <n v="3"/>
    <n v="0"/>
    <n v="0"/>
    <n v="4"/>
    <n v="2"/>
    <n v="1"/>
    <n v="6"/>
    <n v="1"/>
    <n v="0"/>
    <n v="4"/>
    <n v="1"/>
    <n v="0"/>
    <n v="3"/>
    <n v="0"/>
    <n v="0"/>
    <n v="1"/>
    <n v="1"/>
    <n v="0"/>
    <n v="1"/>
    <n v="1"/>
    <n v="0"/>
  </r>
  <r>
    <x v="8"/>
    <x v="0"/>
    <n v="0"/>
    <n v="0"/>
    <n v="0"/>
    <n v="0"/>
    <n v="0"/>
    <n v="0"/>
    <n v="0"/>
    <n v="0"/>
    <n v="0"/>
    <n v="0"/>
    <n v="0"/>
    <n v="0"/>
    <n v="0"/>
    <n v="1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</r>
  <r>
    <x v="8"/>
    <x v="1"/>
    <n v="0"/>
    <n v="0"/>
    <n v="0"/>
    <n v="0"/>
    <n v="0"/>
    <n v="0"/>
    <n v="0"/>
    <n v="0"/>
    <n v="0"/>
    <n v="0"/>
    <n v="0"/>
    <n v="0"/>
    <n v="1"/>
    <n v="1"/>
    <n v="0"/>
    <n v="0"/>
    <n v="0"/>
    <n v="0"/>
    <n v="0"/>
    <n v="1"/>
    <n v="0"/>
    <n v="0"/>
    <n v="1"/>
    <n v="0"/>
    <n v="1"/>
    <n v="0"/>
    <n v="0"/>
    <n v="1"/>
    <n v="1"/>
    <n v="0"/>
    <n v="0"/>
    <n v="0"/>
    <n v="0"/>
  </r>
  <r>
    <x v="8"/>
    <x v="2"/>
    <n v="0"/>
    <n v="0"/>
    <n v="0"/>
    <n v="3"/>
    <n v="1"/>
    <n v="0"/>
    <n v="5"/>
    <n v="1"/>
    <n v="0"/>
    <n v="2"/>
    <n v="0"/>
    <n v="0"/>
    <n v="2"/>
    <n v="1"/>
    <n v="0"/>
    <n v="7"/>
    <n v="9"/>
    <n v="0"/>
    <n v="21"/>
    <n v="13"/>
    <n v="0"/>
    <n v="22"/>
    <n v="9"/>
    <n v="0"/>
    <n v="23"/>
    <n v="22"/>
    <n v="0"/>
    <n v="18"/>
    <n v="22"/>
    <n v="1"/>
    <n v="4"/>
    <n v="0"/>
    <n v="0"/>
  </r>
  <r>
    <x v="8"/>
    <x v="3"/>
    <n v="0"/>
    <n v="0"/>
    <n v="0"/>
    <n v="0"/>
    <n v="0"/>
    <n v="0"/>
    <n v="0"/>
    <n v="0"/>
    <n v="0"/>
    <n v="0"/>
    <n v="0"/>
    <n v="0"/>
    <n v="1"/>
    <n v="1"/>
    <n v="0"/>
    <n v="2"/>
    <n v="0"/>
    <n v="0"/>
    <n v="3"/>
    <n v="1"/>
    <n v="0"/>
    <n v="1"/>
    <n v="1"/>
    <n v="0"/>
    <n v="2"/>
    <n v="1"/>
    <n v="0"/>
    <n v="1"/>
    <n v="0"/>
    <n v="0"/>
    <n v="1"/>
    <n v="0"/>
    <n v="0"/>
  </r>
  <r>
    <x v="8"/>
    <x v="4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2"/>
    <n v="0"/>
    <n v="3"/>
    <n v="0"/>
    <n v="0"/>
    <n v="3"/>
    <n v="0"/>
    <n v="0"/>
    <n v="3"/>
    <n v="0"/>
    <n v="0"/>
    <n v="1"/>
    <n v="0"/>
    <n v="0"/>
  </r>
  <r>
    <x v="8"/>
    <x v="5"/>
    <n v="0"/>
    <n v="0"/>
    <n v="0"/>
    <n v="0"/>
    <n v="0"/>
    <n v="0"/>
    <n v="0"/>
    <n v="0"/>
    <n v="0"/>
    <n v="0"/>
    <n v="0"/>
    <n v="0"/>
    <n v="3"/>
    <n v="0"/>
    <n v="0"/>
    <n v="3"/>
    <n v="0"/>
    <n v="0"/>
    <n v="9"/>
    <n v="0"/>
    <n v="0"/>
    <n v="1"/>
    <n v="1"/>
    <n v="0"/>
    <n v="2"/>
    <n v="1"/>
    <n v="0"/>
    <n v="0"/>
    <n v="0"/>
    <n v="0"/>
    <n v="1"/>
    <n v="0"/>
    <n v="1"/>
  </r>
  <r>
    <x v="9"/>
    <x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3"/>
    <n v="1"/>
    <n v="0"/>
    <n v="0"/>
    <n v="0"/>
    <n v="0"/>
    <n v="1"/>
    <n v="0"/>
    <n v="0"/>
    <n v="1"/>
    <n v="0"/>
    <n v="0"/>
    <n v="0"/>
    <n v="0"/>
    <n v="0"/>
  </r>
  <r>
    <x v="9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1"/>
    <n v="0"/>
    <n v="0"/>
    <n v="0"/>
    <n v="0"/>
  </r>
  <r>
    <x v="9"/>
    <x v="2"/>
    <n v="0"/>
    <n v="0"/>
    <n v="0"/>
    <n v="0"/>
    <n v="0"/>
    <n v="0"/>
    <n v="0"/>
    <n v="1"/>
    <n v="0"/>
    <n v="0"/>
    <n v="0"/>
    <n v="0"/>
    <n v="1"/>
    <n v="1"/>
    <n v="0"/>
    <n v="11"/>
    <n v="2"/>
    <n v="0"/>
    <n v="21"/>
    <n v="16"/>
    <n v="0"/>
    <n v="18"/>
    <n v="13"/>
    <n v="0"/>
    <n v="31"/>
    <n v="27"/>
    <n v="0"/>
    <n v="23"/>
    <n v="20"/>
    <n v="0"/>
    <n v="2"/>
    <n v="0"/>
    <n v="0"/>
  </r>
  <r>
    <x v="9"/>
    <x v="3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5"/>
    <n v="0"/>
    <n v="0"/>
    <n v="2"/>
    <n v="0"/>
    <n v="0"/>
    <n v="4"/>
    <n v="0"/>
    <n v="0"/>
    <n v="1"/>
    <n v="0"/>
    <n v="0"/>
    <n v="0"/>
    <n v="2"/>
    <n v="1"/>
  </r>
  <r>
    <x v="9"/>
    <x v="4"/>
    <n v="0"/>
    <n v="0"/>
    <n v="0"/>
    <n v="0"/>
    <n v="0"/>
    <n v="0"/>
    <n v="0"/>
    <n v="0"/>
    <n v="0"/>
    <n v="0"/>
    <n v="0"/>
    <n v="0"/>
    <n v="1"/>
    <n v="0"/>
    <n v="0"/>
    <n v="3"/>
    <n v="1"/>
    <n v="0"/>
    <n v="1"/>
    <n v="1"/>
    <n v="0"/>
    <n v="2"/>
    <n v="0"/>
    <n v="0"/>
    <n v="0"/>
    <n v="0"/>
    <n v="0"/>
    <n v="2"/>
    <n v="0"/>
    <n v="0"/>
    <n v="0"/>
    <n v="0"/>
    <n v="0"/>
  </r>
  <r>
    <x v="9"/>
    <x v="5"/>
    <n v="0"/>
    <n v="0"/>
    <n v="0"/>
    <n v="0"/>
    <n v="0"/>
    <n v="0"/>
    <n v="0"/>
    <n v="0"/>
    <n v="0"/>
    <n v="0"/>
    <n v="0"/>
    <n v="0"/>
    <n v="0"/>
    <n v="0"/>
    <n v="0"/>
    <n v="2"/>
    <n v="2"/>
    <n v="0"/>
    <n v="3"/>
    <n v="0"/>
    <n v="0"/>
    <n v="6"/>
    <n v="0"/>
    <n v="0"/>
    <n v="3"/>
    <n v="0"/>
    <n v="0"/>
    <n v="1"/>
    <n v="0"/>
    <n v="0"/>
    <n v="0"/>
    <n v="0"/>
    <n v="0"/>
  </r>
  <r>
    <x v="10"/>
    <x v="0"/>
    <n v="0"/>
    <n v="0"/>
    <n v="0"/>
    <n v="0"/>
    <n v="0"/>
    <n v="0"/>
    <n v="0"/>
    <n v="0"/>
    <n v="0"/>
    <n v="0"/>
    <n v="0"/>
    <n v="0"/>
    <n v="1"/>
    <n v="0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</r>
  <r>
    <x v="10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5"/>
    <n v="0"/>
    <n v="0"/>
    <n v="3"/>
    <n v="0"/>
    <n v="0"/>
    <n v="0"/>
    <n v="0"/>
    <n v="0"/>
    <n v="0"/>
    <n v="0"/>
    <n v="0"/>
  </r>
  <r>
    <x v="10"/>
    <x v="2"/>
    <n v="0"/>
    <n v="0"/>
    <n v="0"/>
    <n v="2"/>
    <n v="1"/>
    <n v="0"/>
    <n v="0"/>
    <n v="2"/>
    <n v="0"/>
    <n v="1"/>
    <n v="1"/>
    <n v="0"/>
    <n v="0"/>
    <n v="0"/>
    <n v="0"/>
    <n v="10"/>
    <n v="7"/>
    <n v="0"/>
    <n v="13"/>
    <n v="6"/>
    <n v="0"/>
    <n v="20"/>
    <n v="8"/>
    <n v="0"/>
    <n v="25"/>
    <n v="27"/>
    <n v="0"/>
    <n v="27"/>
    <n v="18"/>
    <n v="0"/>
    <n v="2"/>
    <n v="0"/>
    <n v="0"/>
  </r>
  <r>
    <x v="10"/>
    <x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2"/>
    <n v="0"/>
    <n v="2"/>
    <n v="0"/>
    <n v="0"/>
    <n v="3"/>
    <n v="1"/>
    <n v="0"/>
    <n v="3"/>
    <n v="0"/>
    <n v="0"/>
    <n v="0"/>
    <n v="0"/>
    <n v="0"/>
  </r>
  <r>
    <x v="10"/>
    <x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2"/>
    <n v="0"/>
    <n v="4"/>
    <n v="0"/>
    <n v="0"/>
    <n v="1"/>
    <n v="0"/>
    <n v="0"/>
    <n v="0"/>
    <n v="0"/>
    <n v="0"/>
    <n v="1"/>
    <n v="0"/>
    <n v="0"/>
  </r>
  <r>
    <x v="10"/>
    <x v="5"/>
    <n v="0"/>
    <n v="0"/>
    <n v="0"/>
    <n v="0"/>
    <n v="0"/>
    <n v="0"/>
    <n v="0"/>
    <n v="0"/>
    <n v="0"/>
    <n v="0"/>
    <n v="0"/>
    <n v="0"/>
    <n v="3"/>
    <n v="0"/>
    <n v="0"/>
    <n v="7"/>
    <n v="0"/>
    <n v="0"/>
    <n v="2"/>
    <n v="1"/>
    <n v="1"/>
    <n v="6"/>
    <n v="0"/>
    <n v="0"/>
    <n v="1"/>
    <n v="0"/>
    <n v="0"/>
    <n v="2"/>
    <n v="0"/>
    <n v="0"/>
    <n v="3"/>
    <n v="0"/>
    <n v="0"/>
  </r>
  <r>
    <x v="11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x v="11"/>
    <x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1"/>
    <n v="0"/>
    <n v="1"/>
    <n v="1"/>
    <n v="0"/>
    <n v="1"/>
    <n v="2"/>
    <n v="0"/>
    <n v="0"/>
    <n v="1"/>
    <n v="0"/>
    <n v="0"/>
    <n v="0"/>
    <n v="0"/>
  </r>
  <r>
    <x v="11"/>
    <x v="2"/>
    <n v="0"/>
    <n v="0"/>
    <n v="0"/>
    <n v="5"/>
    <n v="1"/>
    <n v="0"/>
    <n v="0"/>
    <n v="0"/>
    <n v="0"/>
    <n v="0"/>
    <n v="0"/>
    <n v="0"/>
    <n v="1"/>
    <n v="0"/>
    <n v="0"/>
    <n v="12"/>
    <n v="5"/>
    <n v="0"/>
    <n v="21"/>
    <n v="11"/>
    <n v="0"/>
    <n v="12"/>
    <n v="13"/>
    <n v="0"/>
    <n v="44"/>
    <n v="30"/>
    <n v="0"/>
    <n v="15"/>
    <n v="30"/>
    <n v="0"/>
    <n v="1"/>
    <n v="0"/>
    <n v="0"/>
  </r>
  <r>
    <x v="11"/>
    <x v="3"/>
    <n v="0"/>
    <n v="0"/>
    <n v="1"/>
    <n v="0"/>
    <n v="1"/>
    <n v="0"/>
    <n v="0"/>
    <n v="0"/>
    <n v="0"/>
    <n v="0"/>
    <n v="0"/>
    <n v="0"/>
    <n v="0"/>
    <n v="0"/>
    <n v="0"/>
    <n v="2"/>
    <n v="0"/>
    <n v="0"/>
    <n v="1"/>
    <n v="0"/>
    <n v="0"/>
    <n v="1"/>
    <n v="0"/>
    <n v="0"/>
    <n v="3"/>
    <n v="0"/>
    <n v="0"/>
    <n v="2"/>
    <n v="1"/>
    <n v="0"/>
    <n v="0"/>
    <n v="0"/>
    <n v="0"/>
  </r>
  <r>
    <x v="11"/>
    <x v="4"/>
    <n v="0"/>
    <n v="0"/>
    <n v="0"/>
    <n v="0"/>
    <n v="0"/>
    <n v="0"/>
    <n v="0"/>
    <n v="0"/>
    <n v="0"/>
    <n v="0"/>
    <n v="0"/>
    <n v="0"/>
    <n v="1"/>
    <n v="0"/>
    <n v="0"/>
    <n v="2"/>
    <n v="1"/>
    <n v="0"/>
    <n v="0"/>
    <n v="0"/>
    <n v="0"/>
    <n v="2"/>
    <n v="3"/>
    <n v="0"/>
    <n v="3"/>
    <n v="1"/>
    <n v="0"/>
    <n v="3"/>
    <n v="1"/>
    <n v="0"/>
    <n v="1"/>
    <n v="0"/>
    <n v="0"/>
  </r>
  <r>
    <x v="11"/>
    <x v="5"/>
    <n v="1"/>
    <n v="0"/>
    <n v="0"/>
    <n v="0"/>
    <n v="0"/>
    <n v="0"/>
    <n v="0"/>
    <n v="0"/>
    <n v="0"/>
    <n v="0"/>
    <n v="1"/>
    <n v="0"/>
    <n v="4"/>
    <n v="0"/>
    <n v="0"/>
    <n v="5"/>
    <n v="0"/>
    <n v="1"/>
    <n v="8"/>
    <n v="0"/>
    <n v="0"/>
    <n v="2"/>
    <n v="1"/>
    <n v="0"/>
    <n v="3"/>
    <n v="1"/>
    <n v="0"/>
    <n v="0"/>
    <n v="0"/>
    <n v="0"/>
    <n v="4"/>
    <n v="1"/>
    <n v="2"/>
  </r>
  <r>
    <x v="12"/>
    <x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2"/>
    <n v="0"/>
    <n v="0"/>
    <n v="1"/>
    <n v="1"/>
    <n v="0"/>
    <n v="1"/>
    <n v="0"/>
    <n v="1"/>
    <n v="0"/>
    <n v="0"/>
    <n v="0"/>
    <n v="0"/>
    <n v="0"/>
    <n v="0"/>
  </r>
  <r>
    <x v="12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1"/>
    <n v="0"/>
    <n v="0"/>
    <n v="0"/>
    <n v="0"/>
    <n v="0"/>
    <n v="0"/>
    <n v="0"/>
  </r>
  <r>
    <x v="12"/>
    <x v="2"/>
    <n v="0"/>
    <n v="0"/>
    <n v="0"/>
    <n v="1"/>
    <n v="3"/>
    <n v="0"/>
    <n v="0"/>
    <n v="0"/>
    <n v="0"/>
    <n v="1"/>
    <n v="1"/>
    <n v="0"/>
    <n v="3"/>
    <n v="1"/>
    <n v="0"/>
    <n v="3"/>
    <n v="5"/>
    <n v="0"/>
    <n v="18"/>
    <n v="13"/>
    <n v="0"/>
    <n v="24"/>
    <n v="8"/>
    <n v="0"/>
    <n v="44"/>
    <n v="23"/>
    <n v="0"/>
    <n v="21"/>
    <n v="27"/>
    <n v="0"/>
    <n v="4"/>
    <n v="1"/>
    <n v="0"/>
  </r>
  <r>
    <x v="12"/>
    <x v="3"/>
    <n v="0"/>
    <n v="0"/>
    <n v="1"/>
    <n v="0"/>
    <n v="0"/>
    <n v="0"/>
    <n v="0"/>
    <n v="0"/>
    <n v="0"/>
    <n v="0"/>
    <n v="0"/>
    <n v="0"/>
    <n v="1"/>
    <n v="0"/>
    <n v="0"/>
    <n v="1"/>
    <n v="0"/>
    <n v="0"/>
    <n v="0"/>
    <n v="4"/>
    <n v="0"/>
    <n v="2"/>
    <n v="0"/>
    <n v="0"/>
    <n v="3"/>
    <n v="1"/>
    <n v="0"/>
    <n v="1"/>
    <n v="1"/>
    <n v="0"/>
    <n v="0"/>
    <n v="0"/>
    <n v="0"/>
  </r>
  <r>
    <x v="12"/>
    <x v="4"/>
    <n v="1"/>
    <n v="0"/>
    <n v="0"/>
    <n v="0"/>
    <n v="0"/>
    <n v="0"/>
    <n v="0"/>
    <n v="0"/>
    <n v="0"/>
    <n v="2"/>
    <n v="0"/>
    <n v="0"/>
    <n v="1"/>
    <n v="0"/>
    <n v="0"/>
    <n v="3"/>
    <n v="0"/>
    <n v="0"/>
    <n v="3"/>
    <n v="0"/>
    <n v="0"/>
    <n v="5"/>
    <n v="0"/>
    <n v="0"/>
    <n v="3"/>
    <n v="0"/>
    <n v="0"/>
    <n v="2"/>
    <n v="0"/>
    <n v="0"/>
    <n v="0"/>
    <n v="0"/>
    <n v="0"/>
  </r>
  <r>
    <x v="12"/>
    <x v="5"/>
    <n v="0"/>
    <n v="0"/>
    <n v="0"/>
    <n v="0"/>
    <n v="0"/>
    <n v="0"/>
    <n v="0"/>
    <n v="0"/>
    <n v="0"/>
    <n v="0"/>
    <n v="0"/>
    <n v="0"/>
    <n v="0"/>
    <n v="2"/>
    <n v="0"/>
    <n v="4"/>
    <n v="1"/>
    <n v="0"/>
    <n v="5"/>
    <n v="0"/>
    <n v="0"/>
    <n v="3"/>
    <n v="0"/>
    <n v="1"/>
    <n v="2"/>
    <n v="0"/>
    <n v="0"/>
    <n v="0"/>
    <n v="0"/>
    <n v="0"/>
    <n v="1"/>
    <n v="1"/>
    <n v="1"/>
  </r>
  <r>
    <x v="13"/>
    <x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4"/>
    <n v="0"/>
    <n v="0"/>
    <n v="2"/>
    <n v="0"/>
    <n v="0"/>
    <n v="0"/>
    <n v="0"/>
    <n v="0"/>
    <n v="0"/>
    <n v="0"/>
    <n v="0"/>
    <n v="0"/>
    <n v="0"/>
    <n v="0"/>
  </r>
  <r>
    <x v="13"/>
    <x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  <n v="2"/>
    <n v="0"/>
    <n v="0"/>
    <n v="1"/>
    <n v="0"/>
    <n v="0"/>
    <n v="1"/>
    <n v="0"/>
    <n v="0"/>
    <n v="0"/>
    <n v="0"/>
    <n v="0"/>
  </r>
  <r>
    <x v="13"/>
    <x v="2"/>
    <n v="0"/>
    <n v="2"/>
    <n v="0"/>
    <n v="1"/>
    <n v="1"/>
    <n v="0"/>
    <n v="1"/>
    <n v="2"/>
    <n v="0"/>
    <n v="1"/>
    <n v="1"/>
    <n v="0"/>
    <n v="0"/>
    <n v="2"/>
    <n v="0"/>
    <n v="11"/>
    <n v="6"/>
    <n v="0"/>
    <n v="17"/>
    <n v="11"/>
    <n v="0"/>
    <n v="12"/>
    <n v="11"/>
    <n v="0"/>
    <n v="30"/>
    <n v="21"/>
    <n v="0"/>
    <n v="18"/>
    <n v="17"/>
    <n v="0"/>
    <n v="2"/>
    <n v="1"/>
    <n v="0"/>
  </r>
  <r>
    <x v="13"/>
    <x v="3"/>
    <n v="0"/>
    <n v="0"/>
    <n v="0"/>
    <n v="0"/>
    <n v="0"/>
    <n v="0"/>
    <n v="0"/>
    <n v="0"/>
    <n v="0"/>
    <n v="0"/>
    <n v="0"/>
    <n v="0"/>
    <n v="1"/>
    <n v="0"/>
    <n v="0"/>
    <n v="3"/>
    <n v="0"/>
    <n v="0"/>
    <n v="5"/>
    <n v="1"/>
    <n v="0"/>
    <n v="0"/>
    <n v="1"/>
    <n v="0"/>
    <n v="6"/>
    <n v="1"/>
    <n v="0"/>
    <n v="0"/>
    <n v="0"/>
    <n v="0"/>
    <n v="0"/>
    <n v="0"/>
    <n v="0"/>
  </r>
  <r>
    <x v="13"/>
    <x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7"/>
    <n v="0"/>
    <n v="0"/>
    <n v="3"/>
    <n v="0"/>
    <n v="0"/>
    <n v="2"/>
    <n v="1"/>
    <n v="0"/>
    <n v="0"/>
    <n v="0"/>
    <n v="0"/>
    <n v="2"/>
    <n v="1"/>
    <n v="0"/>
  </r>
  <r>
    <x v="13"/>
    <x v="5"/>
    <n v="0"/>
    <n v="0"/>
    <n v="1"/>
    <n v="1"/>
    <n v="0"/>
    <n v="0"/>
    <n v="0"/>
    <n v="0"/>
    <n v="0"/>
    <n v="1"/>
    <n v="0"/>
    <n v="0"/>
    <n v="4"/>
    <n v="0"/>
    <n v="0"/>
    <n v="4"/>
    <n v="1"/>
    <n v="0"/>
    <n v="11"/>
    <n v="0"/>
    <n v="0"/>
    <n v="3"/>
    <n v="0"/>
    <n v="0"/>
    <n v="3"/>
    <n v="0"/>
    <n v="0"/>
    <n v="0"/>
    <n v="0"/>
    <n v="0"/>
    <n v="3"/>
    <n v="1"/>
    <n v="0"/>
  </r>
  <r>
    <x v="14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1"/>
    <n v="0"/>
    <n v="0"/>
  </r>
  <r>
    <x v="14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0"/>
    <n v="0"/>
    <n v="0"/>
    <n v="0"/>
    <n v="0"/>
    <n v="0"/>
    <n v="0"/>
    <n v="0"/>
  </r>
  <r>
    <x v="14"/>
    <x v="2"/>
    <n v="0"/>
    <n v="0"/>
    <n v="0"/>
    <n v="2"/>
    <n v="4"/>
    <n v="0"/>
    <n v="3"/>
    <n v="4"/>
    <n v="0"/>
    <n v="2"/>
    <n v="1"/>
    <n v="0"/>
    <n v="3"/>
    <n v="4"/>
    <n v="0"/>
    <n v="11"/>
    <n v="7"/>
    <n v="0"/>
    <n v="20"/>
    <n v="8"/>
    <n v="0"/>
    <n v="25"/>
    <n v="8"/>
    <n v="0"/>
    <n v="31"/>
    <n v="27"/>
    <n v="0"/>
    <n v="18"/>
    <n v="19"/>
    <n v="0"/>
    <n v="7"/>
    <n v="1"/>
    <n v="1"/>
  </r>
  <r>
    <x v="14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2"/>
    <n v="0"/>
    <n v="2"/>
    <n v="0"/>
    <n v="0"/>
    <n v="2"/>
    <n v="0"/>
    <n v="0"/>
    <n v="5"/>
    <n v="0"/>
    <n v="0"/>
    <n v="1"/>
    <n v="0"/>
    <n v="0"/>
  </r>
  <r>
    <x v="14"/>
    <x v="4"/>
    <n v="0"/>
    <n v="0"/>
    <n v="0"/>
    <n v="0"/>
    <n v="0"/>
    <n v="0"/>
    <n v="0"/>
    <n v="0"/>
    <n v="0"/>
    <n v="0"/>
    <n v="0"/>
    <n v="0"/>
    <n v="1"/>
    <n v="0"/>
    <n v="0"/>
    <n v="5"/>
    <n v="1"/>
    <n v="0"/>
    <n v="1"/>
    <n v="2"/>
    <n v="0"/>
    <n v="3"/>
    <n v="0"/>
    <n v="0"/>
    <n v="4"/>
    <n v="1"/>
    <n v="0"/>
    <n v="2"/>
    <n v="0"/>
    <n v="0"/>
    <n v="1"/>
    <n v="1"/>
    <n v="0"/>
  </r>
  <r>
    <x v="14"/>
    <x v="5"/>
    <n v="1"/>
    <n v="0"/>
    <n v="0"/>
    <n v="0"/>
    <n v="1"/>
    <n v="0"/>
    <n v="1"/>
    <n v="1"/>
    <n v="0"/>
    <n v="1"/>
    <n v="0"/>
    <n v="0"/>
    <n v="4"/>
    <n v="1"/>
    <n v="0"/>
    <n v="3"/>
    <n v="2"/>
    <n v="0"/>
    <n v="2"/>
    <n v="0"/>
    <n v="0"/>
    <n v="4"/>
    <n v="0"/>
    <n v="0"/>
    <n v="2"/>
    <n v="1"/>
    <n v="0"/>
    <n v="0"/>
    <n v="0"/>
    <n v="0"/>
    <n v="4"/>
    <n v="1"/>
    <n v="1"/>
  </r>
  <r>
    <x v="15"/>
    <x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1"/>
    <n v="0"/>
    <n v="0"/>
  </r>
  <r>
    <x v="15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  <n v="0"/>
    <n v="0"/>
    <n v="0"/>
    <n v="0"/>
    <n v="2"/>
    <n v="0"/>
    <n v="0"/>
    <n v="2"/>
    <n v="1"/>
    <n v="1"/>
  </r>
  <r>
    <x v="15"/>
    <x v="2"/>
    <n v="0"/>
    <n v="0"/>
    <n v="0"/>
    <n v="2"/>
    <n v="0"/>
    <n v="0"/>
    <n v="1"/>
    <n v="2"/>
    <n v="0"/>
    <n v="2"/>
    <n v="5"/>
    <n v="0"/>
    <n v="2"/>
    <n v="0"/>
    <n v="0"/>
    <n v="6"/>
    <n v="5"/>
    <n v="0"/>
    <n v="12"/>
    <n v="5"/>
    <n v="0"/>
    <n v="18"/>
    <n v="12"/>
    <n v="0"/>
    <n v="27"/>
    <n v="20"/>
    <n v="0"/>
    <n v="15"/>
    <n v="28"/>
    <n v="0"/>
    <n v="6"/>
    <n v="4"/>
    <n v="0"/>
  </r>
  <r>
    <x v="15"/>
    <x v="3"/>
    <n v="0"/>
    <n v="0"/>
    <n v="0"/>
    <n v="0"/>
    <n v="0"/>
    <n v="0"/>
    <n v="0"/>
    <n v="1"/>
    <n v="0"/>
    <n v="1"/>
    <n v="0"/>
    <n v="0"/>
    <n v="0"/>
    <n v="0"/>
    <n v="0"/>
    <n v="2"/>
    <n v="0"/>
    <n v="0"/>
    <n v="4"/>
    <n v="0"/>
    <n v="0"/>
    <n v="3"/>
    <n v="1"/>
    <n v="0"/>
    <n v="2"/>
    <n v="1"/>
    <n v="0"/>
    <n v="0"/>
    <n v="0"/>
    <n v="0"/>
    <n v="2"/>
    <n v="0"/>
    <n v="0"/>
  </r>
  <r>
    <x v="15"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1"/>
    <n v="0"/>
    <n v="2"/>
    <n v="2"/>
    <n v="0"/>
    <n v="4"/>
    <n v="1"/>
    <n v="0"/>
    <n v="2"/>
    <n v="0"/>
    <n v="0"/>
    <n v="2"/>
    <n v="0"/>
    <n v="0"/>
  </r>
  <r>
    <x v="15"/>
    <x v="5"/>
    <n v="0"/>
    <n v="0"/>
    <n v="1"/>
    <n v="0"/>
    <n v="0"/>
    <n v="0"/>
    <n v="0"/>
    <n v="0"/>
    <n v="0"/>
    <n v="1"/>
    <n v="0"/>
    <n v="0"/>
    <n v="4"/>
    <n v="0"/>
    <n v="0"/>
    <n v="6"/>
    <n v="1"/>
    <n v="0"/>
    <n v="9"/>
    <n v="0"/>
    <n v="0"/>
    <n v="7"/>
    <n v="0"/>
    <n v="0"/>
    <n v="0"/>
    <n v="0"/>
    <n v="0"/>
    <n v="0"/>
    <n v="0"/>
    <n v="0"/>
    <n v="4"/>
    <n v="0"/>
    <n v="4"/>
  </r>
  <r>
    <x v="16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2">
  <r>
    <x v="0"/>
    <x v="0"/>
    <n v="5"/>
    <n v="4"/>
    <n v="5"/>
    <n v="5"/>
    <n v="4"/>
    <n v="0"/>
    <n v="3"/>
    <n v="1"/>
    <n v="0"/>
    <n v="2"/>
    <n v="2"/>
    <n v="0"/>
    <n v="33"/>
    <n v="34"/>
    <n v="0"/>
    <n v="80"/>
    <n v="35"/>
    <n v="1"/>
    <n v="37"/>
    <n v="20"/>
    <n v="0"/>
    <n v="12"/>
    <n v="7"/>
    <n v="0"/>
    <n v="7"/>
    <n v="2"/>
    <n v="0"/>
    <n v="1"/>
    <n v="1"/>
    <n v="0"/>
    <n v="0"/>
    <n v="0"/>
    <n v="0"/>
  </r>
  <r>
    <x v="0"/>
    <x v="1"/>
    <n v="1"/>
    <n v="0"/>
    <n v="0"/>
    <n v="0"/>
    <n v="0"/>
    <n v="0"/>
    <n v="1"/>
    <n v="0"/>
    <n v="0"/>
    <n v="0"/>
    <n v="1"/>
    <n v="0"/>
    <n v="4"/>
    <n v="2"/>
    <n v="0"/>
    <n v="5"/>
    <n v="2"/>
    <n v="0"/>
    <n v="13"/>
    <n v="4"/>
    <n v="0"/>
    <n v="4"/>
    <n v="2"/>
    <n v="0"/>
    <n v="3"/>
    <n v="0"/>
    <n v="0"/>
    <n v="2"/>
    <n v="2"/>
    <n v="0"/>
    <n v="0"/>
    <n v="0"/>
    <n v="0"/>
  </r>
  <r>
    <x v="0"/>
    <x v="2"/>
    <n v="73"/>
    <n v="55"/>
    <n v="10"/>
    <n v="173"/>
    <n v="156"/>
    <n v="14"/>
    <n v="85"/>
    <n v="82"/>
    <n v="8"/>
    <n v="125"/>
    <n v="130"/>
    <n v="2"/>
    <n v="362"/>
    <n v="391"/>
    <n v="1"/>
    <n v="864"/>
    <n v="755"/>
    <n v="3"/>
    <n v="820"/>
    <n v="636"/>
    <n v="3"/>
    <n v="393"/>
    <n v="301"/>
    <n v="0"/>
    <n v="457"/>
    <n v="421"/>
    <n v="12"/>
    <n v="252"/>
    <n v="551"/>
    <n v="17"/>
    <n v="0"/>
    <n v="1"/>
    <n v="0"/>
  </r>
  <r>
    <x v="0"/>
    <x v="3"/>
    <n v="15"/>
    <n v="8"/>
    <n v="2"/>
    <n v="4"/>
    <n v="5"/>
    <n v="0"/>
    <n v="3"/>
    <n v="1"/>
    <n v="0"/>
    <n v="21"/>
    <n v="9"/>
    <n v="0"/>
    <n v="123"/>
    <n v="40"/>
    <n v="0"/>
    <n v="223"/>
    <n v="85"/>
    <n v="1"/>
    <n v="172"/>
    <n v="82"/>
    <n v="0"/>
    <n v="53"/>
    <n v="23"/>
    <n v="0"/>
    <n v="53"/>
    <n v="33"/>
    <n v="0"/>
    <n v="18"/>
    <n v="65"/>
    <n v="6"/>
    <n v="0"/>
    <n v="0"/>
    <n v="0"/>
  </r>
  <r>
    <x v="0"/>
    <x v="4"/>
    <n v="5"/>
    <n v="3"/>
    <n v="0"/>
    <n v="6"/>
    <n v="4"/>
    <n v="0"/>
    <n v="12"/>
    <n v="2"/>
    <n v="0"/>
    <n v="33"/>
    <n v="22"/>
    <n v="0"/>
    <n v="67"/>
    <n v="11"/>
    <n v="0"/>
    <n v="80"/>
    <n v="21"/>
    <n v="0"/>
    <n v="75"/>
    <n v="20"/>
    <n v="0"/>
    <n v="22"/>
    <n v="5"/>
    <n v="0"/>
    <n v="15"/>
    <n v="4"/>
    <n v="0"/>
    <n v="3"/>
    <n v="2"/>
    <n v="0"/>
    <n v="0"/>
    <n v="0"/>
    <n v="0"/>
  </r>
  <r>
    <x v="0"/>
    <x v="5"/>
    <n v="10"/>
    <n v="6"/>
    <n v="0"/>
    <n v="3"/>
    <n v="3"/>
    <n v="0"/>
    <n v="0"/>
    <n v="3"/>
    <n v="0"/>
    <n v="4"/>
    <n v="10"/>
    <n v="0"/>
    <n v="63"/>
    <n v="26"/>
    <n v="0"/>
    <n v="93"/>
    <n v="25"/>
    <n v="1"/>
    <n v="98"/>
    <n v="18"/>
    <n v="1"/>
    <n v="28"/>
    <n v="10"/>
    <n v="0"/>
    <n v="17"/>
    <n v="6"/>
    <n v="0"/>
    <n v="5"/>
    <n v="8"/>
    <n v="0"/>
    <n v="3"/>
    <n v="0"/>
    <n v="0"/>
  </r>
  <r>
    <x v="1"/>
    <x v="0"/>
    <n v="2"/>
    <n v="0"/>
    <n v="0"/>
    <n v="2"/>
    <n v="4"/>
    <n v="2"/>
    <n v="2"/>
    <n v="1"/>
    <n v="0"/>
    <n v="1"/>
    <n v="1"/>
    <n v="0"/>
    <n v="30"/>
    <n v="44"/>
    <n v="0"/>
    <n v="64"/>
    <n v="29"/>
    <n v="0"/>
    <n v="43"/>
    <n v="21"/>
    <n v="0"/>
    <n v="13"/>
    <n v="3"/>
    <n v="0"/>
    <n v="7"/>
    <n v="6"/>
    <n v="0"/>
    <n v="0"/>
    <n v="0"/>
    <n v="0"/>
    <n v="0"/>
    <n v="0"/>
    <n v="0"/>
  </r>
  <r>
    <x v="1"/>
    <x v="1"/>
    <n v="0"/>
    <n v="0"/>
    <n v="1"/>
    <n v="1"/>
    <n v="0"/>
    <n v="0"/>
    <n v="0"/>
    <n v="0"/>
    <n v="0"/>
    <n v="0"/>
    <n v="0"/>
    <n v="0"/>
    <n v="7"/>
    <n v="3"/>
    <n v="0"/>
    <n v="6"/>
    <n v="4"/>
    <n v="0"/>
    <n v="10"/>
    <n v="5"/>
    <n v="0"/>
    <n v="8"/>
    <n v="1"/>
    <n v="0"/>
    <n v="3"/>
    <n v="3"/>
    <n v="0"/>
    <n v="4"/>
    <n v="2"/>
    <n v="0"/>
    <n v="0"/>
    <n v="0"/>
    <n v="0"/>
  </r>
  <r>
    <x v="1"/>
    <x v="2"/>
    <n v="51"/>
    <n v="52"/>
    <n v="6"/>
    <n v="166"/>
    <n v="156"/>
    <n v="10"/>
    <n v="85"/>
    <n v="72"/>
    <n v="3"/>
    <n v="102"/>
    <n v="122"/>
    <n v="1"/>
    <n v="379"/>
    <n v="388"/>
    <n v="0"/>
    <n v="783"/>
    <n v="749"/>
    <n v="9"/>
    <n v="809"/>
    <n v="603"/>
    <n v="2"/>
    <n v="350"/>
    <n v="278"/>
    <n v="1"/>
    <n v="464"/>
    <n v="453"/>
    <n v="0"/>
    <n v="302"/>
    <n v="571"/>
    <n v="0"/>
    <n v="4"/>
    <n v="1"/>
    <n v="1"/>
  </r>
  <r>
    <x v="1"/>
    <x v="3"/>
    <n v="15"/>
    <n v="4"/>
    <n v="5"/>
    <n v="1"/>
    <n v="6"/>
    <n v="0"/>
    <n v="5"/>
    <n v="3"/>
    <n v="0"/>
    <n v="16"/>
    <n v="16"/>
    <n v="0"/>
    <n v="97"/>
    <n v="50"/>
    <n v="1"/>
    <n v="258"/>
    <n v="79"/>
    <n v="16"/>
    <n v="195"/>
    <n v="72"/>
    <n v="2"/>
    <n v="62"/>
    <n v="30"/>
    <n v="0"/>
    <n v="38"/>
    <n v="42"/>
    <n v="0"/>
    <n v="17"/>
    <n v="44"/>
    <n v="0"/>
    <n v="3"/>
    <n v="0"/>
    <n v="0"/>
  </r>
  <r>
    <x v="1"/>
    <x v="4"/>
    <n v="6"/>
    <n v="4"/>
    <n v="0"/>
    <n v="4"/>
    <n v="4"/>
    <n v="0"/>
    <n v="6"/>
    <n v="5"/>
    <n v="0"/>
    <n v="29"/>
    <n v="14"/>
    <n v="0"/>
    <n v="63"/>
    <n v="17"/>
    <n v="1"/>
    <n v="102"/>
    <n v="24"/>
    <n v="0"/>
    <n v="78"/>
    <n v="23"/>
    <n v="1"/>
    <n v="28"/>
    <n v="12"/>
    <n v="0"/>
    <n v="23"/>
    <n v="9"/>
    <n v="0"/>
    <n v="7"/>
    <n v="2"/>
    <n v="0"/>
    <n v="1"/>
    <n v="0"/>
    <n v="0"/>
  </r>
  <r>
    <x v="1"/>
    <x v="5"/>
    <n v="16"/>
    <n v="3"/>
    <n v="0"/>
    <n v="6"/>
    <n v="3"/>
    <n v="0"/>
    <n v="5"/>
    <n v="3"/>
    <n v="0"/>
    <n v="3"/>
    <n v="7"/>
    <n v="0"/>
    <n v="83"/>
    <n v="31"/>
    <n v="0"/>
    <n v="112"/>
    <n v="38"/>
    <n v="1"/>
    <n v="105"/>
    <n v="31"/>
    <n v="0"/>
    <n v="38"/>
    <n v="17"/>
    <n v="0"/>
    <n v="15"/>
    <n v="3"/>
    <n v="0"/>
    <n v="9"/>
    <n v="2"/>
    <n v="0"/>
    <n v="0"/>
    <n v="1"/>
    <n v="0"/>
  </r>
  <r>
    <x v="2"/>
    <x v="0"/>
    <n v="3"/>
    <n v="1"/>
    <n v="0"/>
    <n v="4"/>
    <n v="3"/>
    <n v="0"/>
    <n v="2"/>
    <n v="2"/>
    <n v="0"/>
    <n v="1"/>
    <n v="0"/>
    <n v="0"/>
    <n v="18"/>
    <n v="10"/>
    <n v="0"/>
    <n v="51"/>
    <n v="26"/>
    <n v="1"/>
    <n v="29"/>
    <n v="16"/>
    <n v="0"/>
    <n v="6"/>
    <n v="1"/>
    <n v="0"/>
    <n v="5"/>
    <n v="1"/>
    <n v="0"/>
    <n v="0"/>
    <n v="4"/>
    <n v="0"/>
    <n v="14"/>
    <n v="2"/>
    <n v="0"/>
  </r>
  <r>
    <x v="2"/>
    <x v="1"/>
    <n v="0"/>
    <n v="0"/>
    <n v="0"/>
    <n v="1"/>
    <n v="2"/>
    <n v="0"/>
    <n v="0"/>
    <n v="0"/>
    <n v="0"/>
    <n v="0"/>
    <n v="3"/>
    <n v="0"/>
    <n v="5"/>
    <n v="2"/>
    <n v="0"/>
    <n v="14"/>
    <n v="6"/>
    <n v="0"/>
    <n v="15"/>
    <n v="8"/>
    <n v="0"/>
    <n v="3"/>
    <n v="2"/>
    <n v="0"/>
    <n v="3"/>
    <n v="8"/>
    <n v="0"/>
    <n v="2"/>
    <n v="1"/>
    <n v="0"/>
    <n v="6"/>
    <n v="1"/>
    <n v="0"/>
  </r>
  <r>
    <x v="2"/>
    <x v="2"/>
    <n v="53"/>
    <n v="54"/>
    <n v="7"/>
    <n v="139"/>
    <n v="131"/>
    <n v="14"/>
    <n v="79"/>
    <n v="80"/>
    <n v="2"/>
    <n v="90"/>
    <n v="110"/>
    <n v="0"/>
    <n v="321"/>
    <n v="341"/>
    <n v="0"/>
    <n v="615"/>
    <n v="625"/>
    <n v="0"/>
    <n v="635"/>
    <n v="546"/>
    <n v="3"/>
    <n v="327"/>
    <n v="266"/>
    <n v="0"/>
    <n v="423"/>
    <n v="387"/>
    <n v="0"/>
    <n v="289"/>
    <n v="544"/>
    <n v="0"/>
    <n v="199"/>
    <n v="177"/>
    <n v="6"/>
  </r>
  <r>
    <x v="2"/>
    <x v="3"/>
    <n v="17"/>
    <n v="3"/>
    <n v="0"/>
    <n v="6"/>
    <n v="6"/>
    <n v="0"/>
    <n v="3"/>
    <n v="4"/>
    <n v="0"/>
    <n v="13"/>
    <n v="10"/>
    <n v="0"/>
    <n v="62"/>
    <n v="38"/>
    <n v="0"/>
    <n v="198"/>
    <n v="64"/>
    <n v="0"/>
    <n v="166"/>
    <n v="46"/>
    <n v="0"/>
    <n v="43"/>
    <n v="20"/>
    <n v="0"/>
    <n v="36"/>
    <n v="27"/>
    <n v="0"/>
    <n v="16"/>
    <n v="30"/>
    <n v="0"/>
    <n v="61"/>
    <n v="30"/>
    <n v="3"/>
  </r>
  <r>
    <x v="2"/>
    <x v="4"/>
    <n v="1"/>
    <n v="0"/>
    <n v="0"/>
    <n v="0"/>
    <n v="4"/>
    <n v="0"/>
    <n v="15"/>
    <n v="2"/>
    <n v="0"/>
    <n v="25"/>
    <n v="6"/>
    <n v="0"/>
    <n v="28"/>
    <n v="6"/>
    <n v="0"/>
    <n v="68"/>
    <n v="21"/>
    <n v="0"/>
    <n v="53"/>
    <n v="19"/>
    <n v="0"/>
    <n v="15"/>
    <n v="4"/>
    <n v="0"/>
    <n v="8"/>
    <n v="3"/>
    <n v="0"/>
    <n v="4"/>
    <n v="2"/>
    <n v="0"/>
    <n v="18"/>
    <n v="5"/>
    <n v="0"/>
  </r>
  <r>
    <x v="2"/>
    <x v="5"/>
    <n v="10"/>
    <n v="5"/>
    <n v="1"/>
    <n v="2"/>
    <n v="6"/>
    <n v="1"/>
    <n v="2"/>
    <n v="5"/>
    <n v="0"/>
    <n v="2"/>
    <n v="5"/>
    <n v="0"/>
    <n v="56"/>
    <n v="27"/>
    <n v="0"/>
    <n v="100"/>
    <n v="23"/>
    <n v="0"/>
    <n v="83"/>
    <n v="10"/>
    <n v="0"/>
    <n v="33"/>
    <n v="9"/>
    <n v="0"/>
    <n v="24"/>
    <n v="7"/>
    <n v="1"/>
    <n v="5"/>
    <n v="3"/>
    <n v="0"/>
    <n v="48"/>
    <n v="9"/>
    <n v="4"/>
  </r>
  <r>
    <x v="3"/>
    <x v="0"/>
    <n v="1"/>
    <n v="1"/>
    <n v="0"/>
    <n v="1"/>
    <n v="4"/>
    <n v="0"/>
    <n v="0"/>
    <n v="2"/>
    <n v="0"/>
    <n v="1"/>
    <n v="2"/>
    <n v="0"/>
    <n v="21"/>
    <n v="15"/>
    <n v="0"/>
    <n v="43"/>
    <n v="24"/>
    <n v="1"/>
    <n v="28"/>
    <n v="6"/>
    <n v="0"/>
    <n v="11"/>
    <n v="2"/>
    <n v="0"/>
    <n v="1"/>
    <n v="0"/>
    <n v="0"/>
    <n v="2"/>
    <n v="0"/>
    <n v="0"/>
    <n v="16"/>
    <n v="6"/>
    <n v="0"/>
  </r>
  <r>
    <x v="3"/>
    <x v="1"/>
    <n v="0"/>
    <n v="0"/>
    <n v="0"/>
    <n v="0"/>
    <n v="1"/>
    <n v="0"/>
    <n v="0"/>
    <n v="1"/>
    <n v="0"/>
    <n v="0"/>
    <n v="0"/>
    <n v="0"/>
    <n v="2"/>
    <n v="1"/>
    <n v="0"/>
    <n v="4"/>
    <n v="6"/>
    <n v="0"/>
    <n v="10"/>
    <n v="3"/>
    <n v="0"/>
    <n v="1"/>
    <n v="0"/>
    <n v="0"/>
    <n v="3"/>
    <n v="2"/>
    <n v="0"/>
    <n v="1"/>
    <n v="1"/>
    <n v="0"/>
    <n v="7"/>
    <n v="7"/>
    <n v="0"/>
  </r>
  <r>
    <x v="3"/>
    <x v="2"/>
    <n v="39"/>
    <n v="40"/>
    <n v="8"/>
    <n v="137"/>
    <n v="104"/>
    <n v="3"/>
    <n v="61"/>
    <n v="57"/>
    <n v="5"/>
    <n v="77"/>
    <n v="85"/>
    <n v="2"/>
    <n v="270"/>
    <n v="291"/>
    <n v="1"/>
    <n v="557"/>
    <n v="492"/>
    <n v="1"/>
    <n v="659"/>
    <n v="463"/>
    <n v="0"/>
    <n v="295"/>
    <n v="225"/>
    <n v="0"/>
    <n v="367"/>
    <n v="388"/>
    <n v="0"/>
    <n v="252"/>
    <n v="489"/>
    <n v="0"/>
    <n v="261"/>
    <n v="219"/>
    <n v="34"/>
  </r>
  <r>
    <x v="3"/>
    <x v="3"/>
    <n v="14"/>
    <n v="8"/>
    <n v="0"/>
    <n v="8"/>
    <n v="5"/>
    <n v="1"/>
    <n v="8"/>
    <n v="6"/>
    <n v="0"/>
    <n v="10"/>
    <n v="4"/>
    <n v="2"/>
    <n v="88"/>
    <n v="39"/>
    <n v="0"/>
    <n v="169"/>
    <n v="48"/>
    <n v="0"/>
    <n v="162"/>
    <n v="63"/>
    <n v="0"/>
    <n v="37"/>
    <n v="18"/>
    <n v="0"/>
    <n v="28"/>
    <n v="22"/>
    <n v="0"/>
    <n v="20"/>
    <n v="35"/>
    <n v="0"/>
    <n v="90"/>
    <n v="33"/>
    <n v="7"/>
  </r>
  <r>
    <x v="3"/>
    <x v="4"/>
    <n v="0"/>
    <n v="0"/>
    <n v="0"/>
    <n v="2"/>
    <n v="2"/>
    <n v="0"/>
    <n v="5"/>
    <n v="2"/>
    <n v="0"/>
    <n v="27"/>
    <n v="4"/>
    <n v="0"/>
    <n v="25"/>
    <n v="10"/>
    <n v="0"/>
    <n v="70"/>
    <n v="12"/>
    <n v="0"/>
    <n v="60"/>
    <n v="8"/>
    <n v="0"/>
    <n v="20"/>
    <n v="9"/>
    <n v="0"/>
    <n v="18"/>
    <n v="5"/>
    <n v="0"/>
    <n v="5"/>
    <n v="2"/>
    <n v="0"/>
    <n v="35"/>
    <n v="12"/>
    <n v="0"/>
  </r>
  <r>
    <x v="3"/>
    <x v="5"/>
    <n v="6"/>
    <n v="1"/>
    <n v="1"/>
    <n v="1"/>
    <n v="1"/>
    <n v="0"/>
    <n v="2"/>
    <n v="0"/>
    <n v="0"/>
    <n v="2"/>
    <n v="3"/>
    <n v="0"/>
    <n v="46"/>
    <n v="21"/>
    <n v="0"/>
    <n v="73"/>
    <n v="27"/>
    <n v="0"/>
    <n v="70"/>
    <n v="20"/>
    <n v="2"/>
    <n v="30"/>
    <n v="5"/>
    <n v="0"/>
    <n v="13"/>
    <n v="11"/>
    <n v="0"/>
    <n v="4"/>
    <n v="2"/>
    <n v="0"/>
    <n v="75"/>
    <n v="18"/>
    <n v="13"/>
  </r>
  <r>
    <x v="4"/>
    <x v="0"/>
    <n v="0"/>
    <n v="0"/>
    <n v="0"/>
    <n v="3"/>
    <n v="3"/>
    <n v="0"/>
    <n v="1"/>
    <n v="0"/>
    <n v="0"/>
    <n v="1"/>
    <n v="0"/>
    <n v="0"/>
    <n v="12"/>
    <n v="14"/>
    <n v="0"/>
    <n v="22"/>
    <n v="8"/>
    <n v="0"/>
    <n v="32"/>
    <n v="12"/>
    <n v="0"/>
    <n v="9"/>
    <n v="3"/>
    <n v="0"/>
    <n v="5"/>
    <n v="4"/>
    <n v="0"/>
    <n v="2"/>
    <n v="0"/>
    <n v="0"/>
    <n v="16"/>
    <n v="4"/>
    <n v="2"/>
  </r>
  <r>
    <x v="4"/>
    <x v="1"/>
    <n v="0"/>
    <n v="0"/>
    <n v="0"/>
    <n v="0"/>
    <n v="1"/>
    <n v="0"/>
    <n v="1"/>
    <n v="0"/>
    <n v="0"/>
    <n v="0"/>
    <n v="0"/>
    <n v="0"/>
    <n v="1"/>
    <n v="1"/>
    <n v="0"/>
    <n v="5"/>
    <n v="5"/>
    <n v="0"/>
    <n v="9"/>
    <n v="7"/>
    <n v="0"/>
    <n v="2"/>
    <n v="1"/>
    <n v="0"/>
    <n v="3"/>
    <n v="3"/>
    <n v="0"/>
    <n v="4"/>
    <n v="2"/>
    <n v="0"/>
    <n v="4"/>
    <n v="2"/>
    <n v="2"/>
  </r>
  <r>
    <x v="4"/>
    <x v="2"/>
    <n v="27"/>
    <n v="22"/>
    <n v="0"/>
    <n v="144"/>
    <n v="107"/>
    <n v="1"/>
    <n v="54"/>
    <n v="57"/>
    <n v="2"/>
    <n v="73"/>
    <n v="87"/>
    <n v="1"/>
    <n v="236"/>
    <n v="297"/>
    <n v="0"/>
    <n v="523"/>
    <n v="522"/>
    <n v="3"/>
    <n v="608"/>
    <n v="470"/>
    <n v="3"/>
    <n v="335"/>
    <n v="235"/>
    <n v="0"/>
    <n v="383"/>
    <n v="336"/>
    <n v="0"/>
    <n v="240"/>
    <n v="453"/>
    <n v="0"/>
    <n v="264"/>
    <n v="227"/>
    <n v="14"/>
  </r>
  <r>
    <x v="4"/>
    <x v="3"/>
    <n v="9"/>
    <n v="8"/>
    <n v="0"/>
    <n v="2"/>
    <n v="1"/>
    <n v="1"/>
    <n v="3"/>
    <n v="3"/>
    <n v="0"/>
    <n v="16"/>
    <n v="1"/>
    <n v="0"/>
    <n v="82"/>
    <n v="24"/>
    <n v="0"/>
    <n v="211"/>
    <n v="45"/>
    <n v="0"/>
    <n v="148"/>
    <n v="40"/>
    <n v="0"/>
    <n v="60"/>
    <n v="14"/>
    <n v="0"/>
    <n v="48"/>
    <n v="15"/>
    <n v="0"/>
    <n v="22"/>
    <n v="28"/>
    <n v="0"/>
    <n v="79"/>
    <n v="23"/>
    <n v="10"/>
  </r>
  <r>
    <x v="4"/>
    <x v="4"/>
    <n v="2"/>
    <n v="1"/>
    <n v="1"/>
    <n v="3"/>
    <n v="3"/>
    <n v="0"/>
    <n v="1"/>
    <n v="3"/>
    <n v="0"/>
    <n v="24"/>
    <n v="6"/>
    <n v="0"/>
    <n v="33"/>
    <n v="8"/>
    <n v="0"/>
    <n v="60"/>
    <n v="19"/>
    <n v="0"/>
    <n v="71"/>
    <n v="18"/>
    <n v="0"/>
    <n v="20"/>
    <n v="10"/>
    <n v="0"/>
    <n v="9"/>
    <n v="7"/>
    <n v="0"/>
    <n v="3"/>
    <n v="1"/>
    <n v="0"/>
    <n v="23"/>
    <n v="4"/>
    <n v="10"/>
  </r>
  <r>
    <x v="4"/>
    <x v="5"/>
    <n v="6"/>
    <n v="3"/>
    <n v="0"/>
    <n v="3"/>
    <n v="6"/>
    <n v="0"/>
    <n v="5"/>
    <n v="3"/>
    <n v="0"/>
    <n v="5"/>
    <n v="2"/>
    <n v="0"/>
    <n v="60"/>
    <n v="15"/>
    <n v="0"/>
    <n v="69"/>
    <n v="34"/>
    <n v="0"/>
    <n v="75"/>
    <n v="21"/>
    <n v="0"/>
    <n v="26"/>
    <n v="5"/>
    <n v="0"/>
    <n v="18"/>
    <n v="4"/>
    <n v="0"/>
    <n v="3"/>
    <n v="2"/>
    <n v="0"/>
    <n v="49"/>
    <n v="22"/>
    <n v="7"/>
  </r>
  <r>
    <x v="5"/>
    <x v="0"/>
    <n v="0"/>
    <n v="2"/>
    <n v="0"/>
    <n v="1"/>
    <n v="0"/>
    <n v="1"/>
    <n v="0"/>
    <n v="1"/>
    <n v="0"/>
    <n v="0"/>
    <n v="0"/>
    <n v="0"/>
    <n v="10"/>
    <n v="13"/>
    <n v="0"/>
    <n v="27"/>
    <n v="17"/>
    <n v="1"/>
    <n v="28"/>
    <n v="3"/>
    <n v="0"/>
    <n v="3"/>
    <n v="4"/>
    <n v="0"/>
    <n v="4"/>
    <n v="2"/>
    <n v="0"/>
    <n v="2"/>
    <n v="1"/>
    <n v="0"/>
    <n v="10"/>
    <n v="8"/>
    <n v="0"/>
  </r>
  <r>
    <x v="5"/>
    <x v="1"/>
    <n v="0"/>
    <n v="0"/>
    <n v="0"/>
    <n v="1"/>
    <n v="1"/>
    <n v="0"/>
    <n v="0"/>
    <n v="0"/>
    <n v="0"/>
    <n v="0"/>
    <n v="1"/>
    <n v="0"/>
    <n v="2"/>
    <n v="3"/>
    <n v="0"/>
    <n v="7"/>
    <n v="3"/>
    <n v="0"/>
    <n v="6"/>
    <n v="6"/>
    <n v="1"/>
    <n v="6"/>
    <n v="4"/>
    <n v="0"/>
    <n v="7"/>
    <n v="1"/>
    <n v="0"/>
    <n v="1"/>
    <n v="1"/>
    <n v="0"/>
    <n v="8"/>
    <n v="1"/>
    <n v="0"/>
  </r>
  <r>
    <x v="5"/>
    <x v="2"/>
    <n v="25"/>
    <n v="31"/>
    <n v="6"/>
    <n v="110"/>
    <n v="88"/>
    <n v="6"/>
    <n v="50"/>
    <n v="69"/>
    <n v="3"/>
    <n v="83"/>
    <n v="82"/>
    <n v="0"/>
    <n v="235"/>
    <n v="269"/>
    <n v="0"/>
    <n v="525"/>
    <n v="554"/>
    <n v="2"/>
    <n v="576"/>
    <n v="484"/>
    <n v="2"/>
    <n v="291"/>
    <n v="197"/>
    <n v="2"/>
    <n v="381"/>
    <n v="338"/>
    <n v="3"/>
    <n v="230"/>
    <n v="457"/>
    <n v="0"/>
    <n v="236"/>
    <n v="220"/>
    <n v="19"/>
  </r>
  <r>
    <x v="5"/>
    <x v="3"/>
    <n v="11"/>
    <n v="1"/>
    <n v="6"/>
    <n v="6"/>
    <n v="5"/>
    <n v="3"/>
    <n v="2"/>
    <n v="2"/>
    <n v="0"/>
    <n v="17"/>
    <n v="9"/>
    <n v="0"/>
    <n v="95"/>
    <n v="39"/>
    <n v="0"/>
    <n v="193"/>
    <n v="65"/>
    <n v="1"/>
    <n v="168"/>
    <n v="57"/>
    <n v="0"/>
    <n v="61"/>
    <n v="21"/>
    <n v="0"/>
    <n v="49"/>
    <n v="33"/>
    <n v="0"/>
    <n v="17"/>
    <n v="33"/>
    <n v="9"/>
    <n v="155"/>
    <n v="31"/>
    <n v="7"/>
  </r>
  <r>
    <x v="5"/>
    <x v="4"/>
    <n v="0"/>
    <n v="0"/>
    <n v="0"/>
    <n v="1"/>
    <n v="1"/>
    <n v="0"/>
    <n v="3"/>
    <n v="4"/>
    <n v="0"/>
    <n v="18"/>
    <n v="10"/>
    <n v="0"/>
    <n v="30"/>
    <n v="5"/>
    <n v="0"/>
    <n v="64"/>
    <n v="14"/>
    <n v="0"/>
    <n v="53"/>
    <n v="21"/>
    <n v="0"/>
    <n v="23"/>
    <n v="4"/>
    <n v="0"/>
    <n v="16"/>
    <n v="2"/>
    <n v="0"/>
    <n v="4"/>
    <n v="2"/>
    <n v="0"/>
    <n v="41"/>
    <n v="17"/>
    <n v="0"/>
  </r>
  <r>
    <x v="5"/>
    <x v="5"/>
    <n v="7"/>
    <n v="3"/>
    <n v="2"/>
    <n v="3"/>
    <n v="4"/>
    <n v="0"/>
    <n v="2"/>
    <n v="4"/>
    <n v="0"/>
    <n v="4"/>
    <n v="2"/>
    <n v="0"/>
    <n v="52"/>
    <n v="19"/>
    <n v="1"/>
    <n v="86"/>
    <n v="28"/>
    <n v="1"/>
    <n v="80"/>
    <n v="15"/>
    <n v="1"/>
    <n v="34"/>
    <n v="4"/>
    <n v="0"/>
    <n v="20"/>
    <n v="10"/>
    <n v="0"/>
    <n v="5"/>
    <n v="3"/>
    <n v="0"/>
    <n v="61"/>
    <n v="12"/>
    <n v="9"/>
  </r>
  <r>
    <x v="6"/>
    <x v="0"/>
    <n v="0"/>
    <n v="0"/>
    <n v="0"/>
    <n v="1"/>
    <n v="1"/>
    <n v="0"/>
    <n v="0"/>
    <n v="0"/>
    <n v="0"/>
    <n v="1"/>
    <n v="0"/>
    <n v="0"/>
    <n v="9"/>
    <n v="13"/>
    <n v="0"/>
    <n v="21"/>
    <n v="15"/>
    <n v="1"/>
    <n v="18"/>
    <n v="9"/>
    <n v="0"/>
    <n v="9"/>
    <n v="3"/>
    <n v="0"/>
    <n v="2"/>
    <n v="1"/>
    <n v="0"/>
    <n v="1"/>
    <n v="2"/>
    <n v="0"/>
    <n v="8"/>
    <n v="9"/>
    <n v="0"/>
  </r>
  <r>
    <x v="6"/>
    <x v="1"/>
    <n v="0"/>
    <n v="0"/>
    <n v="0"/>
    <n v="0"/>
    <n v="1"/>
    <n v="0"/>
    <n v="0"/>
    <n v="1"/>
    <n v="0"/>
    <n v="0"/>
    <n v="0"/>
    <n v="0"/>
    <n v="1"/>
    <n v="3"/>
    <n v="0"/>
    <n v="7"/>
    <n v="3"/>
    <n v="0"/>
    <n v="6"/>
    <n v="1"/>
    <n v="0"/>
    <n v="6"/>
    <n v="1"/>
    <n v="0"/>
    <n v="5"/>
    <n v="6"/>
    <n v="0"/>
    <n v="3"/>
    <n v="2"/>
    <n v="0"/>
    <n v="7"/>
    <n v="1"/>
    <n v="0"/>
  </r>
  <r>
    <x v="6"/>
    <x v="2"/>
    <n v="28"/>
    <n v="30"/>
    <n v="2"/>
    <n v="86"/>
    <n v="84"/>
    <n v="3"/>
    <n v="54"/>
    <n v="46"/>
    <n v="0"/>
    <n v="70"/>
    <n v="66"/>
    <n v="0"/>
    <n v="230"/>
    <n v="244"/>
    <n v="1"/>
    <n v="534"/>
    <n v="462"/>
    <n v="0"/>
    <n v="495"/>
    <n v="419"/>
    <n v="0"/>
    <n v="267"/>
    <n v="194"/>
    <n v="0"/>
    <n v="356"/>
    <n v="338"/>
    <n v="2"/>
    <n v="239"/>
    <n v="417"/>
    <n v="0"/>
    <n v="266"/>
    <n v="242"/>
    <n v="21"/>
  </r>
  <r>
    <x v="6"/>
    <x v="3"/>
    <n v="20"/>
    <n v="4"/>
    <n v="10"/>
    <n v="3"/>
    <n v="2"/>
    <n v="0"/>
    <n v="3"/>
    <n v="1"/>
    <n v="0"/>
    <n v="13"/>
    <n v="2"/>
    <n v="0"/>
    <n v="55"/>
    <n v="32"/>
    <n v="0"/>
    <n v="157"/>
    <n v="49"/>
    <n v="3"/>
    <n v="126"/>
    <n v="36"/>
    <n v="1"/>
    <n v="55"/>
    <n v="16"/>
    <n v="0"/>
    <n v="47"/>
    <n v="22"/>
    <n v="0"/>
    <n v="24"/>
    <n v="37"/>
    <n v="0"/>
    <n v="117"/>
    <n v="31"/>
    <n v="34"/>
  </r>
  <r>
    <x v="6"/>
    <x v="4"/>
    <n v="2"/>
    <n v="0"/>
    <n v="0"/>
    <n v="3"/>
    <n v="0"/>
    <n v="0"/>
    <n v="4"/>
    <n v="3"/>
    <n v="0"/>
    <n v="16"/>
    <n v="2"/>
    <n v="0"/>
    <n v="29"/>
    <n v="10"/>
    <n v="0"/>
    <n v="57"/>
    <n v="22"/>
    <n v="2"/>
    <n v="70"/>
    <n v="7"/>
    <n v="0"/>
    <n v="23"/>
    <n v="2"/>
    <n v="0"/>
    <n v="9"/>
    <n v="5"/>
    <n v="0"/>
    <n v="2"/>
    <n v="3"/>
    <n v="0"/>
    <n v="30"/>
    <n v="5"/>
    <n v="2"/>
  </r>
  <r>
    <x v="6"/>
    <x v="5"/>
    <n v="5"/>
    <n v="4"/>
    <n v="0"/>
    <n v="9"/>
    <n v="6"/>
    <n v="0"/>
    <n v="0"/>
    <n v="4"/>
    <n v="0"/>
    <n v="7"/>
    <n v="5"/>
    <n v="0"/>
    <n v="55"/>
    <n v="27"/>
    <n v="0"/>
    <n v="95"/>
    <n v="36"/>
    <n v="0"/>
    <n v="98"/>
    <n v="22"/>
    <n v="0"/>
    <n v="33"/>
    <n v="12"/>
    <n v="0"/>
    <n v="20"/>
    <n v="5"/>
    <n v="0"/>
    <n v="3"/>
    <n v="0"/>
    <n v="0"/>
    <n v="50"/>
    <n v="25"/>
    <n v="5"/>
  </r>
  <r>
    <x v="7"/>
    <x v="0"/>
    <n v="1"/>
    <n v="1"/>
    <n v="1"/>
    <n v="0"/>
    <n v="0"/>
    <n v="0"/>
    <n v="0"/>
    <n v="0"/>
    <n v="0"/>
    <n v="0"/>
    <n v="1"/>
    <n v="0"/>
    <n v="5"/>
    <n v="8"/>
    <n v="0"/>
    <n v="43"/>
    <n v="14"/>
    <n v="0"/>
    <n v="32"/>
    <n v="6"/>
    <n v="0"/>
    <n v="10"/>
    <n v="3"/>
    <n v="0"/>
    <n v="5"/>
    <n v="1"/>
    <n v="0"/>
    <n v="0"/>
    <n v="2"/>
    <n v="0"/>
    <n v="16"/>
    <n v="2"/>
    <n v="0"/>
  </r>
  <r>
    <x v="7"/>
    <x v="1"/>
    <n v="0"/>
    <n v="0"/>
    <n v="0"/>
    <n v="1"/>
    <n v="0"/>
    <n v="0"/>
    <n v="1"/>
    <n v="1"/>
    <n v="0"/>
    <n v="1"/>
    <n v="2"/>
    <n v="0"/>
    <n v="0"/>
    <n v="2"/>
    <n v="0"/>
    <n v="8"/>
    <n v="4"/>
    <n v="0"/>
    <n v="9"/>
    <n v="2"/>
    <n v="0"/>
    <n v="4"/>
    <n v="7"/>
    <n v="0"/>
    <n v="8"/>
    <n v="3"/>
    <n v="0"/>
    <n v="2"/>
    <n v="3"/>
    <n v="0"/>
    <n v="9"/>
    <n v="4"/>
    <n v="1"/>
  </r>
  <r>
    <x v="7"/>
    <x v="2"/>
    <n v="22"/>
    <n v="34"/>
    <n v="1"/>
    <n v="95"/>
    <n v="90"/>
    <n v="5"/>
    <n v="63"/>
    <n v="63"/>
    <n v="1"/>
    <n v="88"/>
    <n v="73"/>
    <n v="2"/>
    <n v="181"/>
    <n v="225"/>
    <n v="0"/>
    <n v="555"/>
    <n v="467"/>
    <n v="1"/>
    <n v="517"/>
    <n v="447"/>
    <n v="1"/>
    <n v="282"/>
    <n v="223"/>
    <n v="0"/>
    <n v="329"/>
    <n v="295"/>
    <n v="0"/>
    <n v="219"/>
    <n v="360"/>
    <n v="1"/>
    <n v="285"/>
    <n v="224"/>
    <n v="88"/>
  </r>
  <r>
    <x v="7"/>
    <x v="3"/>
    <n v="18"/>
    <n v="2"/>
    <n v="8"/>
    <n v="4"/>
    <n v="3"/>
    <n v="0"/>
    <n v="1"/>
    <n v="3"/>
    <n v="0"/>
    <n v="13"/>
    <n v="13"/>
    <n v="0"/>
    <n v="74"/>
    <n v="28"/>
    <n v="0"/>
    <n v="167"/>
    <n v="55"/>
    <n v="0"/>
    <n v="151"/>
    <n v="44"/>
    <n v="0"/>
    <n v="54"/>
    <n v="19"/>
    <n v="0"/>
    <n v="48"/>
    <n v="25"/>
    <n v="0"/>
    <n v="20"/>
    <n v="24"/>
    <n v="0"/>
    <n v="159"/>
    <n v="48"/>
    <n v="13"/>
  </r>
  <r>
    <x v="7"/>
    <x v="4"/>
    <n v="4"/>
    <n v="0"/>
    <n v="1"/>
    <n v="1"/>
    <n v="1"/>
    <n v="0"/>
    <n v="1"/>
    <n v="1"/>
    <n v="0"/>
    <n v="17"/>
    <n v="8"/>
    <n v="0"/>
    <n v="17"/>
    <n v="6"/>
    <n v="0"/>
    <n v="61"/>
    <n v="20"/>
    <n v="0"/>
    <n v="70"/>
    <n v="8"/>
    <n v="0"/>
    <n v="26"/>
    <n v="9"/>
    <n v="0"/>
    <n v="12"/>
    <n v="5"/>
    <n v="0"/>
    <n v="4"/>
    <n v="2"/>
    <n v="0"/>
    <n v="48"/>
    <n v="9"/>
    <n v="29"/>
  </r>
  <r>
    <x v="7"/>
    <x v="5"/>
    <n v="5"/>
    <n v="2"/>
    <n v="0"/>
    <n v="3"/>
    <n v="3"/>
    <n v="0"/>
    <n v="1"/>
    <n v="2"/>
    <n v="0"/>
    <n v="2"/>
    <n v="2"/>
    <n v="0"/>
    <n v="61"/>
    <n v="34"/>
    <n v="0"/>
    <n v="75"/>
    <n v="19"/>
    <n v="0"/>
    <n v="84"/>
    <n v="23"/>
    <n v="0"/>
    <n v="29"/>
    <n v="9"/>
    <n v="0"/>
    <n v="19"/>
    <n v="11"/>
    <n v="0"/>
    <n v="3"/>
    <n v="1"/>
    <n v="0"/>
    <n v="76"/>
    <n v="23"/>
    <n v="5"/>
  </r>
  <r>
    <x v="8"/>
    <x v="0"/>
    <n v="2"/>
    <n v="0"/>
    <n v="0"/>
    <n v="2"/>
    <n v="0"/>
    <n v="0"/>
    <n v="2"/>
    <n v="0"/>
    <n v="0"/>
    <n v="0"/>
    <n v="0"/>
    <n v="0"/>
    <n v="13"/>
    <n v="11"/>
    <n v="0"/>
    <n v="38"/>
    <n v="10"/>
    <n v="0"/>
    <n v="20"/>
    <n v="10"/>
    <n v="0"/>
    <n v="4"/>
    <n v="4"/>
    <n v="0"/>
    <n v="3"/>
    <n v="2"/>
    <n v="0"/>
    <n v="0"/>
    <n v="3"/>
    <n v="0"/>
    <n v="12"/>
    <n v="5"/>
    <n v="0"/>
  </r>
  <r>
    <x v="8"/>
    <x v="1"/>
    <n v="0"/>
    <n v="0"/>
    <n v="0"/>
    <n v="0"/>
    <n v="0"/>
    <n v="0"/>
    <n v="1"/>
    <n v="0"/>
    <n v="0"/>
    <n v="0"/>
    <n v="0"/>
    <n v="0"/>
    <n v="2"/>
    <n v="3"/>
    <n v="0"/>
    <n v="8"/>
    <n v="3"/>
    <n v="0"/>
    <n v="12"/>
    <n v="3"/>
    <n v="0"/>
    <n v="2"/>
    <n v="3"/>
    <n v="0"/>
    <n v="7"/>
    <n v="3"/>
    <n v="0"/>
    <n v="0"/>
    <n v="2"/>
    <n v="0"/>
    <n v="2"/>
    <n v="4"/>
    <n v="0"/>
  </r>
  <r>
    <x v="8"/>
    <x v="2"/>
    <n v="24"/>
    <n v="17"/>
    <n v="0"/>
    <n v="82"/>
    <n v="81"/>
    <n v="4"/>
    <n v="60"/>
    <n v="51"/>
    <n v="3"/>
    <n v="72"/>
    <n v="84"/>
    <n v="0"/>
    <n v="171"/>
    <n v="188"/>
    <n v="0"/>
    <n v="504"/>
    <n v="518"/>
    <n v="4"/>
    <n v="512"/>
    <n v="378"/>
    <n v="5"/>
    <n v="295"/>
    <n v="197"/>
    <n v="2"/>
    <n v="346"/>
    <n v="277"/>
    <n v="0"/>
    <n v="229"/>
    <n v="403"/>
    <n v="0"/>
    <n v="280"/>
    <n v="221"/>
    <n v="36"/>
  </r>
  <r>
    <x v="8"/>
    <x v="3"/>
    <n v="9"/>
    <n v="4"/>
    <n v="0"/>
    <n v="3"/>
    <n v="2"/>
    <n v="0"/>
    <n v="3"/>
    <n v="1"/>
    <n v="0"/>
    <n v="11"/>
    <n v="11"/>
    <n v="0"/>
    <n v="57"/>
    <n v="32"/>
    <n v="0"/>
    <n v="184"/>
    <n v="63"/>
    <n v="1"/>
    <n v="138"/>
    <n v="54"/>
    <n v="2"/>
    <n v="52"/>
    <n v="23"/>
    <n v="0"/>
    <n v="36"/>
    <n v="14"/>
    <n v="0"/>
    <n v="15"/>
    <n v="19"/>
    <n v="1"/>
    <n v="135"/>
    <n v="43"/>
    <n v="149"/>
  </r>
  <r>
    <x v="8"/>
    <x v="4"/>
    <n v="4"/>
    <n v="0"/>
    <n v="0"/>
    <n v="1"/>
    <n v="4"/>
    <n v="0"/>
    <n v="5"/>
    <n v="0"/>
    <n v="0"/>
    <n v="25"/>
    <n v="5"/>
    <n v="0"/>
    <n v="24"/>
    <n v="8"/>
    <n v="0"/>
    <n v="68"/>
    <n v="20"/>
    <n v="0"/>
    <n v="56"/>
    <n v="18"/>
    <n v="0"/>
    <n v="25"/>
    <n v="9"/>
    <n v="0"/>
    <n v="23"/>
    <n v="11"/>
    <n v="0"/>
    <n v="10"/>
    <n v="1"/>
    <n v="0"/>
    <n v="44"/>
    <n v="15"/>
    <n v="20"/>
  </r>
  <r>
    <x v="8"/>
    <x v="5"/>
    <n v="5"/>
    <n v="1"/>
    <n v="2"/>
    <n v="2"/>
    <n v="4"/>
    <n v="0"/>
    <n v="2"/>
    <n v="3"/>
    <n v="0"/>
    <n v="6"/>
    <n v="6"/>
    <n v="0"/>
    <n v="39"/>
    <n v="18"/>
    <n v="0"/>
    <n v="98"/>
    <n v="25"/>
    <n v="0"/>
    <n v="78"/>
    <n v="17"/>
    <n v="0"/>
    <n v="30"/>
    <n v="3"/>
    <n v="0"/>
    <n v="25"/>
    <n v="9"/>
    <n v="0"/>
    <n v="7"/>
    <n v="5"/>
    <n v="0"/>
    <n v="47"/>
    <n v="19"/>
    <n v="16"/>
  </r>
  <r>
    <x v="9"/>
    <x v="0"/>
    <n v="0"/>
    <n v="1"/>
    <n v="0"/>
    <n v="2"/>
    <n v="0"/>
    <n v="0"/>
    <n v="0"/>
    <n v="0"/>
    <n v="0"/>
    <n v="1"/>
    <n v="0"/>
    <n v="0"/>
    <n v="16"/>
    <n v="9"/>
    <n v="0"/>
    <n v="22"/>
    <n v="17"/>
    <n v="0"/>
    <n v="14"/>
    <n v="11"/>
    <n v="0"/>
    <n v="10"/>
    <n v="3"/>
    <n v="0"/>
    <n v="3"/>
    <n v="2"/>
    <n v="0"/>
    <n v="0"/>
    <n v="3"/>
    <n v="0"/>
    <n v="21"/>
    <n v="11"/>
    <n v="0"/>
  </r>
  <r>
    <x v="9"/>
    <x v="1"/>
    <n v="0"/>
    <n v="0"/>
    <n v="0"/>
    <n v="1"/>
    <n v="0"/>
    <n v="0"/>
    <n v="0"/>
    <n v="0"/>
    <n v="0"/>
    <n v="3"/>
    <n v="1"/>
    <n v="0"/>
    <n v="4"/>
    <n v="3"/>
    <n v="0"/>
    <n v="7"/>
    <n v="4"/>
    <n v="0"/>
    <n v="7"/>
    <n v="9"/>
    <n v="0"/>
    <n v="4"/>
    <n v="2"/>
    <n v="0"/>
    <n v="3"/>
    <n v="1"/>
    <n v="0"/>
    <n v="4"/>
    <n v="0"/>
    <n v="0"/>
    <n v="6"/>
    <n v="0"/>
    <n v="0"/>
  </r>
  <r>
    <x v="9"/>
    <x v="2"/>
    <n v="26"/>
    <n v="19"/>
    <n v="1"/>
    <n v="93"/>
    <n v="85"/>
    <n v="11"/>
    <n v="69"/>
    <n v="45"/>
    <n v="2"/>
    <n v="90"/>
    <n v="68"/>
    <n v="6"/>
    <n v="167"/>
    <n v="208"/>
    <n v="3"/>
    <n v="431"/>
    <n v="466"/>
    <n v="1"/>
    <n v="486"/>
    <n v="388"/>
    <n v="1"/>
    <n v="283"/>
    <n v="227"/>
    <n v="0"/>
    <n v="358"/>
    <n v="293"/>
    <n v="0"/>
    <n v="239"/>
    <n v="365"/>
    <n v="1"/>
    <n v="292"/>
    <n v="219"/>
    <n v="20"/>
  </r>
  <r>
    <x v="9"/>
    <x v="3"/>
    <n v="15"/>
    <n v="3"/>
    <n v="3"/>
    <n v="1"/>
    <n v="2"/>
    <n v="0"/>
    <n v="2"/>
    <n v="2"/>
    <n v="0"/>
    <n v="11"/>
    <n v="11"/>
    <n v="0"/>
    <n v="53"/>
    <n v="23"/>
    <n v="1"/>
    <n v="180"/>
    <n v="58"/>
    <n v="2"/>
    <n v="124"/>
    <n v="45"/>
    <n v="2"/>
    <n v="61"/>
    <n v="24"/>
    <n v="0"/>
    <n v="33"/>
    <n v="18"/>
    <n v="0"/>
    <n v="11"/>
    <n v="28"/>
    <n v="0"/>
    <n v="119"/>
    <n v="31"/>
    <n v="14"/>
  </r>
  <r>
    <x v="9"/>
    <x v="4"/>
    <n v="1"/>
    <n v="0"/>
    <n v="0"/>
    <n v="0"/>
    <n v="0"/>
    <n v="0"/>
    <n v="3"/>
    <n v="0"/>
    <n v="0"/>
    <n v="6"/>
    <n v="3"/>
    <n v="0"/>
    <n v="24"/>
    <n v="7"/>
    <n v="1"/>
    <n v="72"/>
    <n v="22"/>
    <n v="0"/>
    <n v="66"/>
    <n v="15"/>
    <n v="0"/>
    <n v="29"/>
    <n v="4"/>
    <n v="0"/>
    <n v="21"/>
    <n v="8"/>
    <n v="0"/>
    <n v="10"/>
    <n v="1"/>
    <n v="0"/>
    <n v="46"/>
    <n v="8"/>
    <n v="6"/>
  </r>
  <r>
    <x v="9"/>
    <x v="5"/>
    <n v="9"/>
    <n v="6"/>
    <n v="0"/>
    <n v="3"/>
    <n v="3"/>
    <n v="0"/>
    <n v="7"/>
    <n v="7"/>
    <n v="46"/>
    <n v="10"/>
    <n v="3"/>
    <n v="0"/>
    <n v="30"/>
    <n v="11"/>
    <n v="0"/>
    <n v="107"/>
    <n v="21"/>
    <n v="1"/>
    <n v="71"/>
    <n v="18"/>
    <n v="5"/>
    <n v="34"/>
    <n v="7"/>
    <n v="1"/>
    <n v="28"/>
    <n v="10"/>
    <n v="0"/>
    <n v="7"/>
    <n v="4"/>
    <n v="1"/>
    <n v="69"/>
    <n v="23"/>
    <n v="9"/>
  </r>
  <r>
    <x v="10"/>
    <x v="0"/>
    <n v="0"/>
    <n v="0"/>
    <n v="0"/>
    <n v="0"/>
    <n v="3"/>
    <n v="0"/>
    <n v="0"/>
    <n v="0"/>
    <n v="0"/>
    <n v="0"/>
    <n v="1"/>
    <n v="0"/>
    <n v="15"/>
    <n v="13"/>
    <n v="0"/>
    <n v="27"/>
    <n v="17"/>
    <n v="0"/>
    <n v="30"/>
    <n v="9"/>
    <n v="0"/>
    <n v="14"/>
    <n v="2"/>
    <n v="0"/>
    <n v="3"/>
    <n v="1"/>
    <n v="0"/>
    <n v="1"/>
    <n v="0"/>
    <n v="0"/>
    <n v="19"/>
    <n v="6"/>
    <n v="4"/>
  </r>
  <r>
    <x v="10"/>
    <x v="1"/>
    <n v="0"/>
    <n v="0"/>
    <n v="0"/>
    <n v="0"/>
    <n v="0"/>
    <n v="0"/>
    <n v="1"/>
    <n v="0"/>
    <n v="0"/>
    <n v="1"/>
    <n v="0"/>
    <n v="0"/>
    <n v="2"/>
    <n v="2"/>
    <n v="0"/>
    <n v="5"/>
    <n v="1"/>
    <n v="1"/>
    <n v="10"/>
    <n v="4"/>
    <n v="0"/>
    <n v="8"/>
    <n v="1"/>
    <n v="0"/>
    <n v="2"/>
    <n v="1"/>
    <n v="0"/>
    <n v="0"/>
    <n v="2"/>
    <n v="0"/>
    <n v="5"/>
    <n v="1"/>
    <n v="0"/>
  </r>
  <r>
    <x v="10"/>
    <x v="2"/>
    <n v="20"/>
    <n v="26"/>
    <n v="0"/>
    <n v="69"/>
    <n v="65"/>
    <n v="7"/>
    <n v="39"/>
    <n v="46"/>
    <n v="4"/>
    <n v="52"/>
    <n v="61"/>
    <n v="3"/>
    <n v="193"/>
    <n v="154"/>
    <n v="0"/>
    <n v="501"/>
    <n v="435"/>
    <n v="1"/>
    <n v="440"/>
    <n v="380"/>
    <n v="3"/>
    <n v="286"/>
    <n v="230"/>
    <n v="0"/>
    <n v="332"/>
    <n v="277"/>
    <n v="1"/>
    <n v="200"/>
    <n v="325"/>
    <n v="1"/>
    <n v="270"/>
    <n v="233"/>
    <n v="28"/>
  </r>
  <r>
    <x v="10"/>
    <x v="3"/>
    <n v="16"/>
    <n v="2"/>
    <n v="1"/>
    <n v="3"/>
    <n v="5"/>
    <n v="0"/>
    <n v="3"/>
    <n v="3"/>
    <n v="0"/>
    <n v="12"/>
    <n v="8"/>
    <n v="0"/>
    <n v="47"/>
    <n v="23"/>
    <n v="0"/>
    <n v="137"/>
    <n v="44"/>
    <n v="0"/>
    <n v="120"/>
    <n v="40"/>
    <n v="0"/>
    <n v="49"/>
    <n v="12"/>
    <n v="0"/>
    <n v="35"/>
    <n v="9"/>
    <n v="0"/>
    <n v="14"/>
    <n v="25"/>
    <n v="0"/>
    <n v="97"/>
    <n v="37"/>
    <n v="6"/>
  </r>
  <r>
    <x v="10"/>
    <x v="4"/>
    <n v="0"/>
    <n v="0"/>
    <n v="1"/>
    <n v="1"/>
    <n v="3"/>
    <n v="1"/>
    <n v="2"/>
    <n v="4"/>
    <n v="0"/>
    <n v="8"/>
    <n v="7"/>
    <n v="0"/>
    <n v="21"/>
    <n v="9"/>
    <n v="0"/>
    <n v="76"/>
    <n v="29"/>
    <n v="0"/>
    <n v="57"/>
    <n v="18"/>
    <n v="0"/>
    <n v="31"/>
    <n v="5"/>
    <n v="0"/>
    <n v="25"/>
    <n v="7"/>
    <n v="0"/>
    <n v="8"/>
    <n v="2"/>
    <n v="0"/>
    <n v="23"/>
    <n v="6"/>
    <n v="0"/>
  </r>
  <r>
    <x v="10"/>
    <x v="5"/>
    <n v="4"/>
    <n v="0"/>
    <n v="0"/>
    <n v="4"/>
    <n v="2"/>
    <n v="0"/>
    <n v="4"/>
    <n v="0"/>
    <n v="0"/>
    <n v="4"/>
    <n v="2"/>
    <n v="0"/>
    <n v="39"/>
    <n v="18"/>
    <n v="0"/>
    <n v="74"/>
    <n v="22"/>
    <n v="0"/>
    <n v="57"/>
    <n v="6"/>
    <n v="1"/>
    <n v="27"/>
    <n v="8"/>
    <n v="0"/>
    <n v="10"/>
    <n v="4"/>
    <n v="0"/>
    <n v="4"/>
    <n v="3"/>
    <n v="0"/>
    <n v="68"/>
    <n v="18"/>
    <n v="6"/>
  </r>
  <r>
    <x v="11"/>
    <x v="0"/>
    <n v="0"/>
    <n v="1"/>
    <n v="0"/>
    <n v="0"/>
    <n v="0"/>
    <n v="0"/>
    <n v="0"/>
    <n v="1"/>
    <n v="0"/>
    <n v="0"/>
    <n v="0"/>
    <n v="0"/>
    <n v="17"/>
    <n v="17"/>
    <n v="0"/>
    <n v="24"/>
    <n v="12"/>
    <n v="1"/>
    <n v="27"/>
    <n v="8"/>
    <n v="0"/>
    <n v="12"/>
    <n v="6"/>
    <n v="0"/>
    <n v="2"/>
    <n v="3"/>
    <n v="0"/>
    <n v="0"/>
    <n v="1"/>
    <n v="0"/>
    <n v="13"/>
    <n v="5"/>
    <n v="1"/>
  </r>
  <r>
    <x v="11"/>
    <x v="1"/>
    <n v="1"/>
    <n v="0"/>
    <n v="0"/>
    <n v="0"/>
    <n v="0"/>
    <n v="0"/>
    <n v="0"/>
    <n v="0"/>
    <n v="0"/>
    <n v="0"/>
    <n v="0"/>
    <n v="0"/>
    <n v="1"/>
    <n v="4"/>
    <n v="0"/>
    <n v="8"/>
    <n v="3"/>
    <n v="0"/>
    <n v="8"/>
    <n v="2"/>
    <n v="0"/>
    <n v="7"/>
    <n v="6"/>
    <n v="0"/>
    <n v="5"/>
    <n v="2"/>
    <n v="0"/>
    <n v="2"/>
    <n v="3"/>
    <n v="0"/>
    <n v="5"/>
    <n v="1"/>
    <n v="0"/>
  </r>
  <r>
    <x v="11"/>
    <x v="2"/>
    <n v="17"/>
    <n v="18"/>
    <n v="4"/>
    <n v="81"/>
    <n v="59"/>
    <n v="6"/>
    <n v="54"/>
    <n v="40"/>
    <n v="3"/>
    <n v="72"/>
    <n v="68"/>
    <n v="0"/>
    <n v="149"/>
    <n v="158"/>
    <n v="1"/>
    <n v="479"/>
    <n v="451"/>
    <n v="0"/>
    <n v="480"/>
    <n v="375"/>
    <n v="1"/>
    <n v="282"/>
    <n v="183"/>
    <n v="0"/>
    <n v="325"/>
    <n v="266"/>
    <n v="1"/>
    <n v="191"/>
    <n v="280"/>
    <n v="0"/>
    <n v="275"/>
    <n v="220"/>
    <n v="23"/>
  </r>
  <r>
    <x v="11"/>
    <x v="3"/>
    <n v="16"/>
    <n v="2"/>
    <n v="2"/>
    <n v="5"/>
    <n v="1"/>
    <n v="0"/>
    <n v="4"/>
    <n v="1"/>
    <n v="0"/>
    <n v="10"/>
    <n v="7"/>
    <n v="0"/>
    <n v="52"/>
    <n v="21"/>
    <n v="0"/>
    <n v="153"/>
    <n v="42"/>
    <n v="0"/>
    <n v="101"/>
    <n v="39"/>
    <n v="0"/>
    <n v="47"/>
    <n v="15"/>
    <n v="0"/>
    <n v="36"/>
    <n v="13"/>
    <n v="1"/>
    <n v="13"/>
    <n v="18"/>
    <n v="0"/>
    <n v="113"/>
    <n v="33"/>
    <n v="5"/>
  </r>
  <r>
    <x v="11"/>
    <x v="4"/>
    <n v="0"/>
    <n v="0"/>
    <n v="0"/>
    <n v="2"/>
    <n v="0"/>
    <n v="0"/>
    <n v="2"/>
    <n v="0"/>
    <n v="0"/>
    <n v="18"/>
    <n v="3"/>
    <n v="0"/>
    <n v="26"/>
    <n v="7"/>
    <n v="0"/>
    <n v="69"/>
    <n v="16"/>
    <n v="0"/>
    <n v="55"/>
    <n v="14"/>
    <n v="0"/>
    <n v="22"/>
    <n v="9"/>
    <n v="0"/>
    <n v="13"/>
    <n v="2"/>
    <n v="0"/>
    <n v="5"/>
    <n v="0"/>
    <n v="0"/>
    <n v="30"/>
    <n v="15"/>
    <n v="1"/>
  </r>
  <r>
    <x v="11"/>
    <x v="5"/>
    <n v="5"/>
    <n v="1"/>
    <n v="0"/>
    <n v="2"/>
    <n v="8"/>
    <n v="0"/>
    <n v="5"/>
    <n v="5"/>
    <n v="1"/>
    <n v="2"/>
    <n v="4"/>
    <n v="0"/>
    <n v="54"/>
    <n v="23"/>
    <n v="0"/>
    <n v="93"/>
    <n v="35"/>
    <n v="0"/>
    <n v="76"/>
    <n v="16"/>
    <n v="0"/>
    <n v="31"/>
    <n v="11"/>
    <n v="0"/>
    <n v="9"/>
    <n v="4"/>
    <n v="0"/>
    <n v="7"/>
    <n v="2"/>
    <n v="0"/>
    <n v="78"/>
    <n v="19"/>
    <n v="5"/>
  </r>
  <r>
    <x v="12"/>
    <x v="0"/>
    <n v="1"/>
    <n v="1"/>
    <n v="0"/>
    <n v="0"/>
    <n v="3"/>
    <n v="0"/>
    <n v="0"/>
    <n v="0"/>
    <n v="0"/>
    <n v="2"/>
    <n v="1"/>
    <n v="0"/>
    <n v="11"/>
    <n v="10"/>
    <n v="1"/>
    <n v="31"/>
    <n v="11"/>
    <n v="0"/>
    <n v="29"/>
    <n v="9"/>
    <n v="0"/>
    <n v="10"/>
    <n v="5"/>
    <n v="0"/>
    <n v="2"/>
    <n v="0"/>
    <n v="0"/>
    <n v="0"/>
    <n v="1"/>
    <n v="0"/>
    <n v="18"/>
    <n v="4"/>
    <n v="1"/>
  </r>
  <r>
    <x v="12"/>
    <x v="1"/>
    <n v="0"/>
    <n v="1"/>
    <n v="0"/>
    <n v="0"/>
    <n v="0"/>
    <n v="0"/>
    <n v="0"/>
    <n v="0"/>
    <n v="0"/>
    <n v="1"/>
    <n v="1"/>
    <n v="0"/>
    <n v="1"/>
    <n v="2"/>
    <n v="0"/>
    <n v="5"/>
    <n v="2"/>
    <n v="0"/>
    <n v="8"/>
    <n v="5"/>
    <n v="0"/>
    <n v="1"/>
    <n v="1"/>
    <n v="0"/>
    <n v="8"/>
    <n v="0"/>
    <n v="0"/>
    <n v="1"/>
    <n v="2"/>
    <n v="0"/>
    <n v="6"/>
    <n v="2"/>
    <n v="1"/>
  </r>
  <r>
    <x v="12"/>
    <x v="2"/>
    <n v="23"/>
    <n v="19"/>
    <n v="1"/>
    <n v="65"/>
    <n v="59"/>
    <n v="3"/>
    <n v="51"/>
    <n v="25"/>
    <n v="4"/>
    <n v="88"/>
    <n v="75"/>
    <n v="5"/>
    <n v="159"/>
    <n v="160"/>
    <n v="10"/>
    <n v="438"/>
    <n v="395"/>
    <n v="4"/>
    <n v="400"/>
    <n v="344"/>
    <n v="1"/>
    <n v="270"/>
    <n v="184"/>
    <n v="0"/>
    <n v="319"/>
    <n v="248"/>
    <n v="0"/>
    <n v="196"/>
    <n v="262"/>
    <n v="0"/>
    <n v="286"/>
    <n v="226"/>
    <n v="35"/>
  </r>
  <r>
    <x v="12"/>
    <x v="3"/>
    <n v="8"/>
    <n v="0"/>
    <n v="1"/>
    <n v="1"/>
    <n v="1"/>
    <n v="0"/>
    <n v="2"/>
    <n v="0"/>
    <n v="0"/>
    <n v="5"/>
    <n v="3"/>
    <n v="0"/>
    <n v="49"/>
    <n v="20"/>
    <n v="0"/>
    <n v="147"/>
    <n v="49"/>
    <n v="1"/>
    <n v="132"/>
    <n v="41"/>
    <n v="1"/>
    <n v="63"/>
    <n v="17"/>
    <n v="1"/>
    <n v="44"/>
    <n v="21"/>
    <n v="0"/>
    <n v="18"/>
    <n v="14"/>
    <n v="0"/>
    <n v="126"/>
    <n v="40"/>
    <n v="7"/>
  </r>
  <r>
    <x v="12"/>
    <x v="4"/>
    <n v="0"/>
    <n v="1"/>
    <n v="1"/>
    <n v="2"/>
    <n v="3"/>
    <n v="0"/>
    <n v="3"/>
    <n v="1"/>
    <n v="0"/>
    <n v="9"/>
    <n v="10"/>
    <n v="0"/>
    <n v="15"/>
    <n v="4"/>
    <n v="0"/>
    <n v="76"/>
    <n v="18"/>
    <n v="2"/>
    <n v="62"/>
    <n v="14"/>
    <n v="0"/>
    <n v="26"/>
    <n v="4"/>
    <n v="1"/>
    <n v="20"/>
    <n v="1"/>
    <n v="0"/>
    <n v="13"/>
    <n v="2"/>
    <n v="0"/>
    <n v="54"/>
    <n v="9"/>
    <n v="21"/>
  </r>
  <r>
    <x v="12"/>
    <x v="5"/>
    <n v="7"/>
    <n v="2"/>
    <n v="0"/>
    <n v="2"/>
    <n v="4"/>
    <n v="0"/>
    <n v="3"/>
    <n v="1"/>
    <n v="0"/>
    <n v="4"/>
    <n v="1"/>
    <n v="0"/>
    <n v="58"/>
    <n v="22"/>
    <n v="0"/>
    <n v="85"/>
    <n v="22"/>
    <n v="0"/>
    <n v="67"/>
    <n v="13"/>
    <n v="0"/>
    <n v="26"/>
    <n v="8"/>
    <n v="0"/>
    <n v="25"/>
    <n v="12"/>
    <n v="0"/>
    <n v="4"/>
    <n v="1"/>
    <n v="0"/>
    <n v="65"/>
    <n v="25"/>
    <n v="5"/>
  </r>
  <r>
    <x v="13"/>
    <x v="0"/>
    <n v="1"/>
    <n v="0"/>
    <n v="0"/>
    <n v="1"/>
    <n v="0"/>
    <n v="0"/>
    <n v="1"/>
    <n v="1"/>
    <n v="0"/>
    <n v="1"/>
    <n v="0"/>
    <n v="0"/>
    <n v="15"/>
    <n v="7"/>
    <n v="0"/>
    <n v="48"/>
    <n v="28"/>
    <n v="0"/>
    <n v="38"/>
    <n v="8"/>
    <n v="0"/>
    <n v="13"/>
    <n v="3"/>
    <n v="0"/>
    <n v="3"/>
    <n v="0"/>
    <n v="0"/>
    <n v="1"/>
    <n v="1"/>
    <n v="0"/>
    <n v="27"/>
    <n v="6"/>
    <n v="0"/>
  </r>
  <r>
    <x v="13"/>
    <x v="1"/>
    <n v="1"/>
    <n v="1"/>
    <n v="0"/>
    <n v="0"/>
    <n v="0"/>
    <n v="0"/>
    <n v="0"/>
    <n v="0"/>
    <n v="0"/>
    <n v="0"/>
    <n v="0"/>
    <n v="0"/>
    <n v="2"/>
    <n v="1"/>
    <n v="0"/>
    <n v="5"/>
    <n v="4"/>
    <n v="0"/>
    <n v="11"/>
    <n v="2"/>
    <n v="0"/>
    <n v="4"/>
    <n v="2"/>
    <n v="0"/>
    <n v="2"/>
    <n v="0"/>
    <n v="0"/>
    <n v="1"/>
    <n v="0"/>
    <n v="0"/>
    <n v="7"/>
    <n v="1"/>
    <n v="0"/>
  </r>
  <r>
    <x v="13"/>
    <x v="2"/>
    <n v="17"/>
    <n v="21"/>
    <n v="6"/>
    <n v="67"/>
    <n v="76"/>
    <n v="4"/>
    <n v="51"/>
    <n v="44"/>
    <n v="7"/>
    <n v="85"/>
    <n v="66"/>
    <n v="2"/>
    <n v="176"/>
    <n v="148"/>
    <n v="1"/>
    <n v="429"/>
    <n v="396"/>
    <n v="6"/>
    <n v="460"/>
    <n v="329"/>
    <n v="1"/>
    <n v="291"/>
    <n v="196"/>
    <n v="0"/>
    <n v="288"/>
    <n v="260"/>
    <n v="0"/>
    <n v="198"/>
    <n v="243"/>
    <n v="0"/>
    <n v="320"/>
    <n v="210"/>
    <n v="35"/>
  </r>
  <r>
    <x v="13"/>
    <x v="3"/>
    <n v="13"/>
    <n v="5"/>
    <n v="1"/>
    <n v="3"/>
    <n v="6"/>
    <n v="0"/>
    <n v="3"/>
    <n v="3"/>
    <n v="0"/>
    <n v="18"/>
    <n v="8"/>
    <n v="0"/>
    <n v="63"/>
    <n v="31"/>
    <n v="2"/>
    <n v="169"/>
    <n v="53"/>
    <n v="4"/>
    <n v="134"/>
    <n v="46"/>
    <n v="1"/>
    <n v="62"/>
    <n v="13"/>
    <n v="0"/>
    <n v="31"/>
    <n v="8"/>
    <n v="0"/>
    <n v="18"/>
    <n v="16"/>
    <n v="0"/>
    <n v="107"/>
    <n v="26"/>
    <n v="14"/>
  </r>
  <r>
    <x v="13"/>
    <x v="4"/>
    <n v="0"/>
    <n v="0"/>
    <n v="0"/>
    <n v="1"/>
    <n v="1"/>
    <n v="0"/>
    <n v="2"/>
    <n v="0"/>
    <n v="0"/>
    <n v="8"/>
    <n v="6"/>
    <n v="0"/>
    <n v="22"/>
    <n v="2"/>
    <n v="3"/>
    <n v="52"/>
    <n v="16"/>
    <n v="0"/>
    <n v="36"/>
    <n v="17"/>
    <n v="0"/>
    <n v="20"/>
    <n v="5"/>
    <n v="0"/>
    <n v="19"/>
    <n v="4"/>
    <n v="0"/>
    <n v="6"/>
    <n v="1"/>
    <n v="0"/>
    <n v="28"/>
    <n v="4"/>
    <n v="36"/>
  </r>
  <r>
    <x v="13"/>
    <x v="5"/>
    <n v="1"/>
    <n v="0"/>
    <n v="0"/>
    <n v="6"/>
    <n v="2"/>
    <n v="1"/>
    <n v="6"/>
    <n v="2"/>
    <n v="1"/>
    <n v="5"/>
    <n v="1"/>
    <n v="0"/>
    <n v="66"/>
    <n v="20"/>
    <n v="0"/>
    <n v="95"/>
    <n v="26"/>
    <n v="1"/>
    <n v="82"/>
    <n v="21"/>
    <n v="0"/>
    <n v="32"/>
    <n v="9"/>
    <n v="0"/>
    <n v="18"/>
    <n v="12"/>
    <n v="0"/>
    <n v="1"/>
    <n v="1"/>
    <n v="0"/>
    <n v="78"/>
    <n v="19"/>
    <n v="16"/>
  </r>
  <r>
    <x v="14"/>
    <x v="0"/>
    <n v="0"/>
    <n v="0"/>
    <n v="0"/>
    <n v="0"/>
    <n v="2"/>
    <n v="0"/>
    <n v="0"/>
    <n v="0"/>
    <n v="0"/>
    <n v="0"/>
    <n v="0"/>
    <n v="0"/>
    <n v="13"/>
    <n v="7"/>
    <n v="0"/>
    <n v="26"/>
    <n v="18"/>
    <n v="1"/>
    <n v="29"/>
    <n v="9"/>
    <n v="0"/>
    <n v="12"/>
    <n v="3"/>
    <n v="0"/>
    <n v="3"/>
    <n v="2"/>
    <n v="0"/>
    <n v="0"/>
    <n v="1"/>
    <n v="0"/>
    <n v="17"/>
    <n v="10"/>
    <n v="0"/>
  </r>
  <r>
    <x v="14"/>
    <x v="1"/>
    <n v="0"/>
    <n v="0"/>
    <n v="0"/>
    <n v="1"/>
    <n v="1"/>
    <n v="0"/>
    <n v="0"/>
    <n v="1"/>
    <n v="1"/>
    <n v="1"/>
    <n v="3"/>
    <n v="0"/>
    <n v="3"/>
    <n v="1"/>
    <n v="0"/>
    <n v="12"/>
    <n v="5"/>
    <n v="0"/>
    <n v="5"/>
    <n v="3"/>
    <n v="0"/>
    <n v="6"/>
    <n v="3"/>
    <n v="0"/>
    <n v="1"/>
    <n v="1"/>
    <n v="0"/>
    <n v="2"/>
    <n v="4"/>
    <n v="0"/>
    <n v="4"/>
    <n v="2"/>
    <n v="0"/>
  </r>
  <r>
    <x v="14"/>
    <x v="2"/>
    <n v="16"/>
    <n v="18"/>
    <n v="3"/>
    <n v="71"/>
    <n v="59"/>
    <n v="3"/>
    <n v="53"/>
    <n v="39"/>
    <n v="5"/>
    <n v="89"/>
    <n v="78"/>
    <n v="2"/>
    <n v="160"/>
    <n v="151"/>
    <n v="0"/>
    <n v="436"/>
    <n v="378"/>
    <n v="3"/>
    <n v="442"/>
    <n v="360"/>
    <n v="1"/>
    <n v="279"/>
    <n v="225"/>
    <n v="0"/>
    <n v="319"/>
    <n v="288"/>
    <n v="0"/>
    <n v="198"/>
    <n v="305"/>
    <n v="1"/>
    <n v="281"/>
    <n v="208"/>
    <n v="30"/>
  </r>
  <r>
    <x v="14"/>
    <x v="3"/>
    <n v="2"/>
    <n v="0"/>
    <n v="3"/>
    <n v="1"/>
    <n v="2"/>
    <n v="0"/>
    <n v="4"/>
    <n v="3"/>
    <n v="0"/>
    <n v="21"/>
    <n v="8"/>
    <n v="0"/>
    <n v="56"/>
    <n v="25"/>
    <n v="0"/>
    <n v="208"/>
    <n v="59"/>
    <n v="1"/>
    <n v="97"/>
    <n v="37"/>
    <n v="1"/>
    <n v="63"/>
    <n v="23"/>
    <n v="0"/>
    <n v="46"/>
    <n v="10"/>
    <n v="0"/>
    <n v="15"/>
    <n v="20"/>
    <n v="0"/>
    <n v="160"/>
    <n v="34"/>
    <n v="21"/>
  </r>
  <r>
    <x v="14"/>
    <x v="4"/>
    <n v="0"/>
    <n v="0"/>
    <n v="0"/>
    <n v="1"/>
    <n v="2"/>
    <n v="0"/>
    <n v="6"/>
    <n v="2"/>
    <n v="0"/>
    <n v="14"/>
    <n v="2"/>
    <n v="0"/>
    <n v="19"/>
    <n v="3"/>
    <n v="0"/>
    <n v="66"/>
    <n v="16"/>
    <n v="0"/>
    <n v="71"/>
    <n v="8"/>
    <n v="0"/>
    <n v="23"/>
    <n v="7"/>
    <n v="0"/>
    <n v="17"/>
    <n v="5"/>
    <n v="0"/>
    <n v="8"/>
    <n v="1"/>
    <n v="0"/>
    <n v="43"/>
    <n v="4"/>
    <n v="2"/>
  </r>
  <r>
    <x v="14"/>
    <x v="5"/>
    <n v="3"/>
    <n v="5"/>
    <n v="5"/>
    <n v="0"/>
    <n v="4"/>
    <n v="2"/>
    <n v="6"/>
    <n v="4"/>
    <n v="1"/>
    <n v="9"/>
    <n v="2"/>
    <n v="1"/>
    <n v="55"/>
    <n v="16"/>
    <n v="0"/>
    <n v="84"/>
    <n v="29"/>
    <n v="0"/>
    <n v="70"/>
    <n v="23"/>
    <n v="0"/>
    <n v="37"/>
    <n v="7"/>
    <n v="0"/>
    <n v="19"/>
    <n v="13"/>
    <n v="0"/>
    <n v="8"/>
    <n v="3"/>
    <n v="0"/>
    <n v="60"/>
    <n v="18"/>
    <n v="11"/>
  </r>
  <r>
    <x v="15"/>
    <x v="0"/>
    <n v="0"/>
    <n v="1"/>
    <n v="0"/>
    <n v="0"/>
    <n v="1"/>
    <n v="0"/>
    <n v="0"/>
    <n v="0"/>
    <n v="0"/>
    <n v="0"/>
    <n v="1"/>
    <n v="0"/>
    <n v="13"/>
    <n v="9"/>
    <n v="0"/>
    <n v="34"/>
    <n v="15"/>
    <n v="0"/>
    <n v="50"/>
    <n v="18"/>
    <n v="0"/>
    <n v="9"/>
    <n v="1"/>
    <n v="0"/>
    <n v="13"/>
    <n v="3"/>
    <n v="0"/>
    <n v="1"/>
    <n v="0"/>
    <n v="0"/>
    <n v="25"/>
    <n v="5"/>
    <n v="0"/>
  </r>
  <r>
    <x v="15"/>
    <x v="1"/>
    <n v="0"/>
    <n v="0"/>
    <n v="0"/>
    <n v="0"/>
    <n v="0"/>
    <n v="0"/>
    <n v="0"/>
    <n v="0"/>
    <n v="0"/>
    <n v="0"/>
    <n v="1"/>
    <n v="0"/>
    <n v="2"/>
    <n v="2"/>
    <n v="0"/>
    <n v="4"/>
    <n v="2"/>
    <n v="0"/>
    <n v="10"/>
    <n v="2"/>
    <n v="0"/>
    <n v="2"/>
    <n v="2"/>
    <n v="0"/>
    <n v="4"/>
    <n v="1"/>
    <n v="0"/>
    <n v="2"/>
    <n v="2"/>
    <n v="0"/>
    <n v="13"/>
    <n v="1"/>
    <n v="0"/>
  </r>
  <r>
    <x v="15"/>
    <x v="2"/>
    <n v="26"/>
    <n v="18"/>
    <n v="2"/>
    <n v="81"/>
    <n v="55"/>
    <n v="17"/>
    <n v="55"/>
    <n v="51"/>
    <n v="4"/>
    <n v="85"/>
    <n v="110"/>
    <n v="2"/>
    <n v="192"/>
    <n v="146"/>
    <n v="3"/>
    <n v="447"/>
    <n v="412"/>
    <n v="8"/>
    <n v="455"/>
    <n v="341"/>
    <n v="0"/>
    <n v="273"/>
    <n v="207"/>
    <n v="1"/>
    <n v="345"/>
    <n v="262"/>
    <n v="2"/>
    <n v="203"/>
    <n v="257"/>
    <n v="1"/>
    <n v="291"/>
    <n v="223"/>
    <n v="74"/>
  </r>
  <r>
    <x v="15"/>
    <x v="3"/>
    <n v="2"/>
    <n v="0"/>
    <n v="1"/>
    <n v="3"/>
    <n v="3"/>
    <n v="0"/>
    <n v="3"/>
    <n v="3"/>
    <n v="0"/>
    <n v="14"/>
    <n v="5"/>
    <n v="0"/>
    <n v="62"/>
    <n v="16"/>
    <n v="0"/>
    <n v="168"/>
    <n v="39"/>
    <n v="15"/>
    <n v="127"/>
    <n v="30"/>
    <n v="1"/>
    <n v="66"/>
    <n v="26"/>
    <n v="0"/>
    <n v="41"/>
    <n v="17"/>
    <n v="0"/>
    <n v="21"/>
    <n v="24"/>
    <n v="0"/>
    <n v="136"/>
    <n v="37"/>
    <n v="131"/>
  </r>
  <r>
    <x v="15"/>
    <x v="4"/>
    <n v="4"/>
    <n v="1"/>
    <n v="0"/>
    <n v="0"/>
    <n v="3"/>
    <n v="2"/>
    <n v="3"/>
    <n v="2"/>
    <n v="2"/>
    <n v="24"/>
    <n v="1"/>
    <n v="0"/>
    <n v="25"/>
    <n v="12"/>
    <n v="0"/>
    <n v="80"/>
    <n v="24"/>
    <n v="0"/>
    <n v="67"/>
    <n v="35"/>
    <n v="1"/>
    <n v="35"/>
    <n v="16"/>
    <n v="0"/>
    <n v="28"/>
    <n v="9"/>
    <n v="0"/>
    <n v="10"/>
    <n v="5"/>
    <n v="0"/>
    <n v="45"/>
    <n v="2"/>
    <n v="7"/>
  </r>
  <r>
    <x v="15"/>
    <x v="5"/>
    <n v="4"/>
    <n v="0"/>
    <n v="2"/>
    <n v="3"/>
    <n v="1"/>
    <n v="2"/>
    <n v="3"/>
    <n v="1"/>
    <n v="1"/>
    <n v="5"/>
    <n v="3"/>
    <n v="0"/>
    <n v="61"/>
    <n v="19"/>
    <n v="0"/>
    <n v="84"/>
    <n v="21"/>
    <n v="0"/>
    <n v="69"/>
    <n v="26"/>
    <n v="0"/>
    <n v="37"/>
    <n v="13"/>
    <n v="0"/>
    <n v="23"/>
    <n v="7"/>
    <n v="0"/>
    <n v="10"/>
    <n v="3"/>
    <n v="0"/>
    <n v="80"/>
    <n v="28"/>
    <n v="10"/>
  </r>
  <r>
    <x v="16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6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6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6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6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6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6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6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6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6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6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6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6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6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6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6"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B3F219-2A82-4F6D-984A-4649DD9DDE3B}" name="PivotTable13" cacheId="12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63:H65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FR_FATALITIES_MALE_NOT_KNOWN" fld="3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4A04101-0CE7-469C-9162-C0F5B0C64D46}" name="PivotTable21" cacheId="12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97:H99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FR_FATALITIES_FEMALE_17TO24" fld="1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6017018-C633-4D63-A339-192BDFF90C19}" name="PivotTable20" cacheId="12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79:H81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FR_FATALITIES_FEMALE_1TO5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4DB3E3B-18B5-45C6-B6FB-92443CBE67D6}" name="PivotTable32" cacheId="12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85:H187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FR_FATALITIES_NOT_KNOWN_55TO64" fld="2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B0B9F0-2CC7-41BA-B261-944F630D4FD5}" name="PivotTable27" cacheId="12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203:H205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FR_FATALITIES_NOT_KNOWN_NOT_KNOWN" fld="3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C8FB234-90DF-4AA5-B2A8-60743641593E}" name="PivotTable24" cacheId="12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67:H169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FR_FATALITIES_NOT_KNOWN_17TO24" fld="1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6C407A-2452-43E0-B1ED-FECAC1D5B1B1}" name="PivotTable2" cacheId="12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15:H117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FR_FATALITIES_FEMALE_55TO64" fld="2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02BA51-C4D5-4B3C-8953-08674923F010}" name="PivotTable17" cacheId="12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9:H41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FR_FATALITIES_MALE_40TO54" fld="2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9E7DE9-A98B-452D-BA40-B215E988E2CD}" name="PivotTable7" cacheId="12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9:H11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FR_FATALITIES_MALE_1TO5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246EC3D-36E1-4A4C-9BE8-EBA8DE5BEA95}" name="PivotTable19" cacheId="12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21:H123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FR_FATALITIES_FEMALE_65TO79" fld="2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05DF7F9-DEE9-453B-AF93-8325ED704492}" name="PivotTable11" cacheId="12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21:H23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FR_FATALITIES_MALE_11TO16" fld="1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D77E0A4-6F0A-4F34-88B0-33B70EEB116E}" name="PivotTable9" cacheId="12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3:H35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FR_FATALITIES_MALE_25TO39" fld="1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469EED-F058-4589-A54C-D25185616C75}" name="PivotTable23" cacheId="12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97:H199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FR_FATALITIES_NOT_KNOWN_80PLUS" fld="3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D7A4C35-C165-43AE-BF1A-8AB71F675257}" name="PivotTable18" cacheId="12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33:H135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FR_FATALITIES_FEMALE_NOT_KNOWN" fld="3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1765C0E-DEF7-4056-9298-78BF19B13783}" name="PivotTable15" cacheId="12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1:H53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FR_FATALITIES_MALE_65TO79" fld="2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F71C328-6353-4F69-A9EB-89B3B9810D25}" name="PivotTable14" cacheId="12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85:H87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FR_FATALITIES_FEMALE_6TO10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3453DCC-A241-4D20-B0DE-0CAC20520774}" name="PivotTable5" cacheId="12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H5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FR_FATALITIES_MALE_UNDER1" fld="2" baseField="0" baseItem="0"/>
  </dataFields>
  <formats count="1">
    <format dxfId="29">
      <pivotArea field="0" type="button" dataOnly="0" labelOnly="1" outline="0" axis="axisPage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C5AE38-344E-491E-9620-9609EAD8453B}" name="PivotTable31" cacheId="12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43:H145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FR_FATALITIES_NOT_KNOWN_UNDER1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302010A-4D53-46F0-A4C5-F320D2501075}" name="PivotTable30" cacheId="12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79:H181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FR_FATALITIES_NOT_KNOWN_40TO54" fld="2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F88D74-3198-484E-8F42-91BE42CC94FD}" name="PivotTable16" cacheId="12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45:H47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FR_FATALITIES_MALE_55TO64" fld="23" baseField="0" baseItem="0" numFmtId="3"/>
  </dataFields>
  <formats count="24">
    <format dxfId="53">
      <pivotArea type="all" dataOnly="0" outline="0" fieldPosition="0"/>
    </format>
    <format dxfId="52">
      <pivotArea outline="0" collapsedLevelsAreSubtotals="1" fieldPosition="0"/>
    </format>
    <format dxfId="51">
      <pivotArea type="origin" dataOnly="0" labelOnly="1" outline="0" fieldPosition="0"/>
    </format>
    <format dxfId="50">
      <pivotArea dataOnly="0" labelOnly="1" outline="0" axis="axisValues" fieldPosition="0"/>
    </format>
    <format dxfId="49">
      <pivotArea field="1" type="button" dataOnly="0" labelOnly="1" outline="0" axis="axisCol" fieldPosition="0"/>
    </format>
    <format dxfId="48">
      <pivotArea type="topRight" dataOnly="0" labelOnly="1" outline="0" fieldPosition="0"/>
    </format>
    <format dxfId="47">
      <pivotArea type="all" dataOnly="0" outline="0" fieldPosition="0"/>
    </format>
    <format dxfId="46">
      <pivotArea outline="0" collapsedLevelsAreSubtotals="1" fieldPosition="0"/>
    </format>
    <format dxfId="45">
      <pivotArea type="origin" dataOnly="0" labelOnly="1" outline="0" fieldPosition="0"/>
    </format>
    <format dxfId="44">
      <pivotArea dataOnly="0" labelOnly="1" outline="0" axis="axisValues" fieldPosition="0"/>
    </format>
    <format dxfId="43">
      <pivotArea field="1" type="button" dataOnly="0" labelOnly="1" outline="0" axis="axisCol" fieldPosition="0"/>
    </format>
    <format dxfId="42">
      <pivotArea type="topRight" dataOnly="0" labelOnly="1" outline="0" fieldPosition="0"/>
    </format>
    <format dxfId="41">
      <pivotArea type="all" dataOnly="0" outline="0" fieldPosition="0"/>
    </format>
    <format dxfId="40">
      <pivotArea outline="0" collapsedLevelsAreSubtotals="1" fieldPosition="0"/>
    </format>
    <format dxfId="39">
      <pivotArea type="origin" dataOnly="0" labelOnly="1" outline="0" fieldPosition="0"/>
    </format>
    <format dxfId="38">
      <pivotArea dataOnly="0" labelOnly="1" outline="0" axis="axisValues" fieldPosition="0"/>
    </format>
    <format dxfId="37">
      <pivotArea field="1" type="button" dataOnly="0" labelOnly="1" outline="0" axis="axisCol" fieldPosition="0"/>
    </format>
    <format dxfId="36">
      <pivotArea type="topRight" dataOnly="0" labelOnly="1" outline="0" fieldPosition="0"/>
    </format>
    <format dxfId="35">
      <pivotArea type="all" dataOnly="0" outline="0" fieldPosition="0"/>
    </format>
    <format dxfId="34">
      <pivotArea outline="0" collapsedLevelsAreSubtotals="1" fieldPosition="0"/>
    </format>
    <format dxfId="33">
      <pivotArea type="origin" dataOnly="0" labelOnly="1" outline="0" fieldPosition="0"/>
    </format>
    <format dxfId="32">
      <pivotArea dataOnly="0" labelOnly="1" outline="0" axis="axisValues" fieldPosition="0"/>
    </format>
    <format dxfId="31">
      <pivotArea field="1" type="button" dataOnly="0" labelOnly="1" outline="0" axis="axisCol" fieldPosition="0"/>
    </format>
    <format dxfId="30">
      <pivotArea type="topRight" dataOnly="0" labelOnly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151330-2F5F-47ED-A9DE-787CEB08079D}" name="PivotTable1" cacheId="12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03:H105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FR_FATALITIES_FEMALE_25TO39" fld="1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28D62E-2D6C-4191-83BA-ECCB09AFEA95}" name="PivotTable12" cacheId="12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7:H59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FR_FATALITIES_MALE_80PLUS" fld="2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41121F8-D731-49BF-ACB6-786407A248D6}" name="PivotTable28" cacheId="12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55:H157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FR_FATALITIES_NOT_KNOWN_6TO10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2A158D1-45FE-4C5B-9551-BF9A060DBB75}" name="PivotTable29" cacheId="12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61:H163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FR_FATALITIES_NOT_KNOWN_11TO16" fld="1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C84BDC-B995-4325-A3CD-4256C900583F}" name="PivotTable25" cacheId="12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49:H151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FR_FATALITIES_NOT_KNOWN_1TO5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F9A8FAB-E518-4CBF-94EA-F1B567F2997F}" name="PivotTable6" cacheId="12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91:H93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FR_FATALITIES_FEMALE_11TO16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DCB46C-B9E2-45EE-AFB6-B454BCA1490A}" name="PivotTable26" cacheId="12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91:H193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FR_FATALITIES_NOT_KNOWN_65TO79" fld="2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9411E0-F1F2-4813-8C32-6B8D5030D218}" name="PivotTable40" cacheId="12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45:H47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CASUALTIES_MALE_55TO64" fld="2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893E3DE-C32D-4F11-95D6-F65F88022DD5}" name="PivotTable50" cacheId="12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97:H99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CASUALTIES_FEMALE_17TO24" fld="1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3F6379-5DF0-4ACB-959D-6862A3240A5F}" name="PivotTable56" cacheId="12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49:H151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CASUALTIES_NOT_KNOWN_1TO5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E59ED83-5FA6-44E7-85E3-8998864AB35D}" name="PivotTable65" cacheId="12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203:H205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CASUALTIES_NOT_KNOWN_NOT_KNOWN" fld="3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55D29D-7473-4C84-8965-D35DB66EB726}" name="PivotTable51" cacheId="12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91:H93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CASUALTIES_FEMALE_11TO16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850D4A-EADD-4901-BAAF-55479D696093}" name="PivotTable46" cacheId="12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21:H123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CASUALTIES_FEMALE_65TO79" fld="2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6717A9B-D485-4BF6-8F4C-5A6FAD95C13A}" name="PivotTable10" cacheId="12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27:H29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FR_FATALITIES_MALE_17TO24" fld="1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48ACCC4-A8FF-426C-8DCE-37C320904685}" name="PivotTable41" cacheId="12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1:H53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CASUALTIES_MALE_65TO79" fld="2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958D4CD-60CF-4C37-928A-0F6DECF00394}" name="PivotTable62" cacheId="12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85:H187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CASUALTIES_NOT_KNOWN_55TO64" fld="2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53AE3F-DC49-49EA-8EEA-C65BAD073521}" name="PivotTable39" cacheId="12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9:H41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CASUALTIES_MALE_40TO54" fld="2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7B60A9-293D-45B8-A71E-0C3639BB47E5}" name="PivotTable38" cacheId="12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3:H35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CASUALTIES_MALE_25TO39" fld="1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B19E860-C2A9-408D-BCA6-E3C2E4136EC0}" name="PivotTable34" cacheId="12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9:H11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CASUALTIES_MALE_1TO5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CE96FAC-C1E0-43F2-8E49-A8271730F7F1}" name="PivotTable47" cacheId="12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15:H117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CASUALTIES_FEMALE_55TO64" fld="2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12AD8A6-8A38-4A08-805D-5C3268B4F366}" name="PivotTable48" cacheId="12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09:H111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CASUALTIES_FEMALE_40TO54" fld="2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EBF440-0443-4624-88AF-F7DC447310B2}" name="PivotTable59" cacheId="12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67:H169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CASUALTIES_NOT_KNOWN_17TO24" fld="1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909A32-97CE-4A08-973D-519032541170}" name="PivotTable58" cacheId="12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61:H163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CASUALTIES_NOT_KNOWN_11TO16" fld="1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583FFA-E296-46A1-BE39-C1A302B56B99}" name="PivotTable5" cacheId="12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H5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CASUALTIES_MALE_UNDER1" fld="2" baseField="0" baseItem="0"/>
  </dataFields>
  <formats count="1">
    <format dxfId="4">
      <pivotArea field="0" type="button" dataOnly="0" labelOnly="1" outline="0" axis="axisPage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F5A8C06-DBA7-40FC-BCA6-24EE5EBA8D1C}" name="PivotTable8" cacheId="12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5:H17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FR_FATALITIES_MALE_6TO10" fld="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6CBB9F6-743B-42D2-8A41-299542A7E5F8}" name="PivotTable57" cacheId="12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55:H157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CASUALTIES_NOT_KNOWN_6TO10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C2E8B94-D32F-42EE-9212-AB77D850995B}" name="PivotTable35" cacheId="12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5:H17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CASUALTIES_MALE_6TO10" fld="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5764FC-C5C3-4737-BE9F-298DD86F40BB}" name="PivotTable45" cacheId="12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27:H129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CASUALTIES_FEMALE_80PLUS" fld="3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4782F94-9657-450E-9A5D-2F09798B6974}" name="PivotTable44" cacheId="12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33:H135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CASUALTIES_FEMALE_NOT_KNOWN" fld="3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1EB003-A804-45CD-98FC-8B84B3165A2B}" name="PivotTable36" cacheId="12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21:H23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CASUALTIES_MALE_11TO16" fld="1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BEDAC30-A7EF-49D9-B58F-20FDB0D654B4}" name="PivotTable53" cacheId="12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79:H81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CASUALTIES_FEMALE_1TO5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81C60A1-7A3A-4F11-880E-4D8268440FB6}" name="PivotTable42" cacheId="12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7:H59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CASUALTIES_MALE_80PLUS" fld="2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64F4496-F9A6-49D6-AF84-139BE9BEA530}" name="PivotTable60" cacheId="12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73:H175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CASUALTIES_NOT_KNOWN_25TO39" fld="1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65EC090-1103-4C89-94D2-9DFA019570D4}" name="PivotTable43" cacheId="12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63:H65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CASUALTIES_MALE_NOT_KNOWN" fld="3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3476DD-75A9-4234-B3C0-9DA3CC5ED3B3}" name="PivotTable37" cacheId="12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27:H29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CASUALTIES_MALE_17TO24" fld="1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EEC0255-1E74-4F62-A165-F89587693E7D}" name="PivotTable4" cacheId="12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09:H111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FR_FATALITIES_FEMALE_40TO54" fld="2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83914C7-CE79-43CD-8368-F3E9602E8981}" name="PivotTable54" cacheId="12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73:H75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CASUALTIES_FEMALE_UNDER1" fld="3" baseField="0" baseItem="0" numFmtId="3"/>
  </dataFields>
  <formats count="24">
    <format dxfId="28">
      <pivotArea type="all" dataOnly="0" outline="0" fieldPosition="0"/>
    </format>
    <format dxfId="27">
      <pivotArea outline="0" collapsedLevelsAreSubtotals="1" fieldPosition="0"/>
    </format>
    <format dxfId="26">
      <pivotArea type="origin" dataOnly="0" labelOnly="1" outline="0" fieldPosition="0"/>
    </format>
    <format dxfId="25">
      <pivotArea dataOnly="0" labelOnly="1" outline="0" axis="axisValues" fieldPosition="0"/>
    </format>
    <format dxfId="24">
      <pivotArea field="1" type="button" dataOnly="0" labelOnly="1" outline="0" axis="axisCol" fieldPosition="0"/>
    </format>
    <format dxfId="23">
      <pivotArea type="topRight" dataOnly="0" labelOnly="1" outline="0" fieldPosition="0"/>
    </format>
    <format dxfId="22">
      <pivotArea type="all" dataOnly="0" outline="0" fieldPosition="0"/>
    </format>
    <format dxfId="21">
      <pivotArea outline="0" collapsedLevelsAreSubtotals="1" fieldPosition="0"/>
    </format>
    <format dxfId="20">
      <pivotArea type="origin" dataOnly="0" labelOnly="1" outline="0" fieldPosition="0"/>
    </format>
    <format dxfId="19">
      <pivotArea dataOnly="0" labelOnly="1" outline="0" axis="axisValues" fieldPosition="0"/>
    </format>
    <format dxfId="18">
      <pivotArea field="1" type="button" dataOnly="0" labelOnly="1" outline="0" axis="axisCol" fieldPosition="0"/>
    </format>
    <format dxfId="17">
      <pivotArea type="topRight" dataOnly="0" labelOnly="1" outline="0" fieldPosition="0"/>
    </format>
    <format dxfId="16">
      <pivotArea type="all" dataOnly="0" outline="0" fieldPosition="0"/>
    </format>
    <format dxfId="15">
      <pivotArea outline="0" collapsedLevelsAreSubtotals="1" fieldPosition="0"/>
    </format>
    <format dxfId="14">
      <pivotArea type="origin" dataOnly="0" labelOnly="1" outline="0" fieldPosition="0"/>
    </format>
    <format dxfId="13">
      <pivotArea dataOnly="0" labelOnly="1" outline="0" axis="axisValues" fieldPosition="0"/>
    </format>
    <format dxfId="12">
      <pivotArea field="1" type="button" dataOnly="0" labelOnly="1" outline="0" axis="axisCol" fieldPosition="0"/>
    </format>
    <format dxfId="11">
      <pivotArea type="topRight" dataOnly="0" labelOnly="1" outline="0" fieldPosition="0"/>
    </format>
    <format dxfId="10">
      <pivotArea type="all" dataOnly="0" outline="0" fieldPosition="0"/>
    </format>
    <format dxfId="9">
      <pivotArea outline="0" collapsedLevelsAreSubtotals="1" fieldPosition="0"/>
    </format>
    <format dxfId="8">
      <pivotArea type="origin" dataOnly="0" labelOnly="1" outline="0" fieldPosition="0"/>
    </format>
    <format dxfId="7">
      <pivotArea dataOnly="0" labelOnly="1" outline="0" axis="axisValues" fieldPosition="0"/>
    </format>
    <format dxfId="6">
      <pivotArea field="1" type="button" dataOnly="0" labelOnly="1" outline="0" axis="axisCol" fieldPosition="0"/>
    </format>
    <format dxfId="5">
      <pivotArea type="topRight" dataOnly="0" labelOnly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C2546C-C6D9-4F04-B4C6-BF3330E5F3CF}" name="PivotTable61" cacheId="12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79:H181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CASUALTIES_NOT_KNOWN_40TO54" fld="2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1E26F9-6034-411A-B828-1A7DAC6FED1F}" name="PivotTable55" cacheId="12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43:H145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CASUALTIES_NOT_KNOWN_UNDER1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C55023-C058-4D55-9E12-5B677B96B73F}" name="PivotTable64" cacheId="12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97:H199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CASUALTIES_NOT_KNOWN_80PLUS" fld="3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8A4F80-7DB6-4AE6-87C1-B5F30CCC6B25}" name="PivotTable52" cacheId="12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85:H87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CASUALTIES_FEMALE_6TO10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103373F-DA16-4545-9525-B28DE4AD483D}" name="PivotTable63" cacheId="12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91:H193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CASUALTIES_NOT_KNOWN_65TO79" fld="2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6EECA66-FD36-4AAD-AC47-C6F7C0592FAA}" name="PivotTable49" cacheId="12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03:H105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CASUALTIES_FEMALE_25TO39" fld="1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BF9C1D-A8B8-4438-A84E-B87F646BC7EB}" name="PivotTable3" cacheId="12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73:H75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FR_FATALITIES_FEMALE_UNDER1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E04476A-4ECD-4090-9D0C-765608D64603}" name="PivotTable22" cacheId="12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27:H129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FR_FATALITIES_FEMALE_80PLUS" fld="3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8CF830-101F-4B70-B46E-16D9B8E3463E}" name="PivotTable33" cacheId="12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73:H175" firstHeaderRow="1" firstDataRow="2" firstDataCol="1" rowPageCount="1" colPageCount="1"/>
  <pivotFields count="35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0" item="16" hier="-1"/>
  </pageFields>
  <dataFields count="1">
    <dataField name="Sum of FR_FATALITIES_NOT_KNOWN_25TO39" fld="1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">
  <rv s="0">
    <v>0</v>
    <v>5</v>
    <v>MHCLG Logo</v>
  </rv>
  <rv s="0">
    <v>1</v>
    <v>5</v>
    <v>Accredited Official Statistics</v>
  </rv>
  <rv s="0">
    <v>2</v>
    <v>5</v>
    <v>Accredited Official Statistics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3" Type="http://schemas.openxmlformats.org/officeDocument/2006/relationships/pivotTable" Target="../pivotTables/pivotTable46.xml"/><Relationship Id="rId18" Type="http://schemas.openxmlformats.org/officeDocument/2006/relationships/pivotTable" Target="../pivotTables/pivotTable51.xml"/><Relationship Id="rId26" Type="http://schemas.openxmlformats.org/officeDocument/2006/relationships/pivotTable" Target="../pivotTables/pivotTable59.xml"/><Relationship Id="rId3" Type="http://schemas.openxmlformats.org/officeDocument/2006/relationships/pivotTable" Target="../pivotTables/pivotTable36.xml"/><Relationship Id="rId21" Type="http://schemas.openxmlformats.org/officeDocument/2006/relationships/pivotTable" Target="../pivotTables/pivotTable54.xml"/><Relationship Id="rId7" Type="http://schemas.openxmlformats.org/officeDocument/2006/relationships/pivotTable" Target="../pivotTables/pivotTable40.xml"/><Relationship Id="rId12" Type="http://schemas.openxmlformats.org/officeDocument/2006/relationships/pivotTable" Target="../pivotTables/pivotTable45.xml"/><Relationship Id="rId17" Type="http://schemas.openxmlformats.org/officeDocument/2006/relationships/pivotTable" Target="../pivotTables/pivotTable50.xml"/><Relationship Id="rId25" Type="http://schemas.openxmlformats.org/officeDocument/2006/relationships/pivotTable" Target="../pivotTables/pivotTable58.xml"/><Relationship Id="rId33" Type="http://schemas.openxmlformats.org/officeDocument/2006/relationships/pivotTable" Target="../pivotTables/pivotTable66.xml"/><Relationship Id="rId2" Type="http://schemas.openxmlformats.org/officeDocument/2006/relationships/pivotTable" Target="../pivotTables/pivotTable35.xml"/><Relationship Id="rId16" Type="http://schemas.openxmlformats.org/officeDocument/2006/relationships/pivotTable" Target="../pivotTables/pivotTable49.xml"/><Relationship Id="rId20" Type="http://schemas.openxmlformats.org/officeDocument/2006/relationships/pivotTable" Target="../pivotTables/pivotTable53.xml"/><Relationship Id="rId29" Type="http://schemas.openxmlformats.org/officeDocument/2006/relationships/pivotTable" Target="../pivotTables/pivotTable62.xml"/><Relationship Id="rId1" Type="http://schemas.openxmlformats.org/officeDocument/2006/relationships/pivotTable" Target="../pivotTables/pivotTable34.xml"/><Relationship Id="rId6" Type="http://schemas.openxmlformats.org/officeDocument/2006/relationships/pivotTable" Target="../pivotTables/pivotTable39.xml"/><Relationship Id="rId11" Type="http://schemas.openxmlformats.org/officeDocument/2006/relationships/pivotTable" Target="../pivotTables/pivotTable44.xml"/><Relationship Id="rId24" Type="http://schemas.openxmlformats.org/officeDocument/2006/relationships/pivotTable" Target="../pivotTables/pivotTable57.xml"/><Relationship Id="rId32" Type="http://schemas.openxmlformats.org/officeDocument/2006/relationships/pivotTable" Target="../pivotTables/pivotTable65.xml"/><Relationship Id="rId5" Type="http://schemas.openxmlformats.org/officeDocument/2006/relationships/pivotTable" Target="../pivotTables/pivotTable38.xml"/><Relationship Id="rId15" Type="http://schemas.openxmlformats.org/officeDocument/2006/relationships/pivotTable" Target="../pivotTables/pivotTable48.xml"/><Relationship Id="rId23" Type="http://schemas.openxmlformats.org/officeDocument/2006/relationships/pivotTable" Target="../pivotTables/pivotTable56.xml"/><Relationship Id="rId28" Type="http://schemas.openxmlformats.org/officeDocument/2006/relationships/pivotTable" Target="../pivotTables/pivotTable61.xml"/><Relationship Id="rId10" Type="http://schemas.openxmlformats.org/officeDocument/2006/relationships/pivotTable" Target="../pivotTables/pivotTable43.xml"/><Relationship Id="rId19" Type="http://schemas.openxmlformats.org/officeDocument/2006/relationships/pivotTable" Target="../pivotTables/pivotTable52.xml"/><Relationship Id="rId31" Type="http://schemas.openxmlformats.org/officeDocument/2006/relationships/pivotTable" Target="../pivotTables/pivotTable64.xml"/><Relationship Id="rId4" Type="http://schemas.openxmlformats.org/officeDocument/2006/relationships/pivotTable" Target="../pivotTables/pivotTable37.xml"/><Relationship Id="rId9" Type="http://schemas.openxmlformats.org/officeDocument/2006/relationships/pivotTable" Target="../pivotTables/pivotTable42.xml"/><Relationship Id="rId14" Type="http://schemas.openxmlformats.org/officeDocument/2006/relationships/pivotTable" Target="../pivotTables/pivotTable47.xml"/><Relationship Id="rId22" Type="http://schemas.openxmlformats.org/officeDocument/2006/relationships/pivotTable" Target="../pivotTables/pivotTable55.xml"/><Relationship Id="rId27" Type="http://schemas.openxmlformats.org/officeDocument/2006/relationships/pivotTable" Target="../pivotTables/pivotTable60.xml"/><Relationship Id="rId30" Type="http://schemas.openxmlformats.org/officeDocument/2006/relationships/pivotTable" Target="../pivotTables/pivotTable63.xml"/><Relationship Id="rId8" Type="http://schemas.openxmlformats.org/officeDocument/2006/relationships/pivotTable" Target="../pivotTables/pivotTable4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2" Type="http://schemas.openxmlformats.org/officeDocument/2006/relationships/hyperlink" Target="mailto:NewsDesk@communities.gov.uk" TargetMode="External"/><Relationship Id="rId1" Type="http://schemas.openxmlformats.org/officeDocument/2006/relationships/hyperlink" Target="mailto:firestatistics@communities.gov.uk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4" Type="http://schemas.openxmlformats.org/officeDocument/2006/relationships/hyperlink" Target="https://www.gov.uk/government/collections/fire-statistics-great-britain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2" Type="http://schemas.openxmlformats.org/officeDocument/2006/relationships/hyperlink" Target="http://www.ons.gov.uk/peoplepopulationandcommunity/populationandmigration/populationestimates" TargetMode="External"/><Relationship Id="rId1" Type="http://schemas.openxmlformats.org/officeDocument/2006/relationships/hyperlink" Target="http://www.ons.gov.uk/peoplepopulationandcommunity/populationandmigration/populationestimates" TargetMode="External"/><Relationship Id="rId5" Type="http://schemas.openxmlformats.org/officeDocument/2006/relationships/hyperlink" Target="https://code.statisticsauthority.gov.uk/" TargetMode="External"/><Relationship Id="rId4" Type="http://schemas.openxmlformats.org/officeDocument/2006/relationships/hyperlink" Target="https://www.gov.uk/government/collections/fire-statistics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pivotTable" Target="../pivotTables/pivotTable13.xml"/><Relationship Id="rId18" Type="http://schemas.openxmlformats.org/officeDocument/2006/relationships/pivotTable" Target="../pivotTables/pivotTable18.xml"/><Relationship Id="rId26" Type="http://schemas.openxmlformats.org/officeDocument/2006/relationships/pivotTable" Target="../pivotTables/pivotTable26.xml"/><Relationship Id="rId3" Type="http://schemas.openxmlformats.org/officeDocument/2006/relationships/pivotTable" Target="../pivotTables/pivotTable3.xml"/><Relationship Id="rId21" Type="http://schemas.openxmlformats.org/officeDocument/2006/relationships/pivotTable" Target="../pivotTables/pivotTable21.xml"/><Relationship Id="rId7" Type="http://schemas.openxmlformats.org/officeDocument/2006/relationships/pivotTable" Target="../pivotTables/pivotTable7.xml"/><Relationship Id="rId12" Type="http://schemas.openxmlformats.org/officeDocument/2006/relationships/pivotTable" Target="../pivotTables/pivotTable12.xml"/><Relationship Id="rId17" Type="http://schemas.openxmlformats.org/officeDocument/2006/relationships/pivotTable" Target="../pivotTables/pivotTable17.xml"/><Relationship Id="rId25" Type="http://schemas.openxmlformats.org/officeDocument/2006/relationships/pivotTable" Target="../pivotTables/pivotTable25.xml"/><Relationship Id="rId33" Type="http://schemas.openxmlformats.org/officeDocument/2006/relationships/pivotTable" Target="../pivotTables/pivotTable33.xml"/><Relationship Id="rId2" Type="http://schemas.openxmlformats.org/officeDocument/2006/relationships/pivotTable" Target="../pivotTables/pivotTable2.xml"/><Relationship Id="rId16" Type="http://schemas.openxmlformats.org/officeDocument/2006/relationships/pivotTable" Target="../pivotTables/pivotTable16.xml"/><Relationship Id="rId20" Type="http://schemas.openxmlformats.org/officeDocument/2006/relationships/pivotTable" Target="../pivotTables/pivotTable20.xml"/><Relationship Id="rId29" Type="http://schemas.openxmlformats.org/officeDocument/2006/relationships/pivotTable" Target="../pivotTables/pivotTable29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ivotTable" Target="../pivotTables/pivotTable11.xml"/><Relationship Id="rId24" Type="http://schemas.openxmlformats.org/officeDocument/2006/relationships/pivotTable" Target="../pivotTables/pivotTable24.xml"/><Relationship Id="rId32" Type="http://schemas.openxmlformats.org/officeDocument/2006/relationships/pivotTable" Target="../pivotTables/pivotTable32.xml"/><Relationship Id="rId5" Type="http://schemas.openxmlformats.org/officeDocument/2006/relationships/pivotTable" Target="../pivotTables/pivotTable5.xml"/><Relationship Id="rId15" Type="http://schemas.openxmlformats.org/officeDocument/2006/relationships/pivotTable" Target="../pivotTables/pivotTable15.xml"/><Relationship Id="rId23" Type="http://schemas.openxmlformats.org/officeDocument/2006/relationships/pivotTable" Target="../pivotTables/pivotTable23.xml"/><Relationship Id="rId28" Type="http://schemas.openxmlformats.org/officeDocument/2006/relationships/pivotTable" Target="../pivotTables/pivotTable28.xml"/><Relationship Id="rId10" Type="http://schemas.openxmlformats.org/officeDocument/2006/relationships/pivotTable" Target="../pivotTables/pivotTable10.xml"/><Relationship Id="rId19" Type="http://schemas.openxmlformats.org/officeDocument/2006/relationships/pivotTable" Target="../pivotTables/pivotTable19.xml"/><Relationship Id="rId31" Type="http://schemas.openxmlformats.org/officeDocument/2006/relationships/pivotTable" Target="../pivotTables/pivotTable31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Relationship Id="rId14" Type="http://schemas.openxmlformats.org/officeDocument/2006/relationships/pivotTable" Target="../pivotTables/pivotTable14.xml"/><Relationship Id="rId22" Type="http://schemas.openxmlformats.org/officeDocument/2006/relationships/pivotTable" Target="../pivotTables/pivotTable22.xml"/><Relationship Id="rId27" Type="http://schemas.openxmlformats.org/officeDocument/2006/relationships/pivotTable" Target="../pivotTables/pivotTable27.xml"/><Relationship Id="rId30" Type="http://schemas.openxmlformats.org/officeDocument/2006/relationships/pivotTable" Target="../pivotTables/pivotTable30.xml"/><Relationship Id="rId8" Type="http://schemas.openxmlformats.org/officeDocument/2006/relationships/pivotTable" Target="../pivotTables/pivot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DF748-8D33-4CAD-8B2C-A139BE8F141D}">
  <sheetPr codeName="Sheet13">
    <tabColor rgb="FFFF0000"/>
  </sheetPr>
  <dimension ref="A1:B9"/>
  <sheetViews>
    <sheetView zoomScaleNormal="100" workbookViewId="0">
      <selection activeCell="B3" sqref="B3"/>
    </sheetView>
  </sheetViews>
  <sheetFormatPr defaultRowHeight="15" x14ac:dyDescent="0.2"/>
  <cols>
    <col min="1" max="1" width="25.140625" style="14" bestFit="1" customWidth="1"/>
    <col min="2" max="2" width="14.5703125" style="14" bestFit="1" customWidth="1"/>
    <col min="3" max="16384" width="9.140625" style="14"/>
  </cols>
  <sheetData>
    <row r="1" spans="1:2" ht="15.75" x14ac:dyDescent="0.25">
      <c r="A1" s="13" t="s">
        <v>233</v>
      </c>
      <c r="B1" s="14" t="s">
        <v>268</v>
      </c>
    </row>
    <row r="2" spans="1:2" x14ac:dyDescent="0.2">
      <c r="A2" s="14" t="s">
        <v>234</v>
      </c>
      <c r="B2" s="14" t="s">
        <v>269</v>
      </c>
    </row>
    <row r="3" spans="1:2" x14ac:dyDescent="0.2">
      <c r="A3" s="14" t="s">
        <v>235</v>
      </c>
      <c r="B3" s="14" t="s">
        <v>274</v>
      </c>
    </row>
    <row r="4" spans="1:2" x14ac:dyDescent="0.2">
      <c r="A4" s="14" t="s">
        <v>236</v>
      </c>
      <c r="B4" s="14" t="s">
        <v>270</v>
      </c>
    </row>
    <row r="5" spans="1:2" x14ac:dyDescent="0.2">
      <c r="A5" s="14" t="s">
        <v>237</v>
      </c>
      <c r="B5" s="14" t="s">
        <v>238</v>
      </c>
    </row>
    <row r="6" spans="1:2" x14ac:dyDescent="0.2">
      <c r="A6" s="14" t="s">
        <v>239</v>
      </c>
      <c r="B6" s="14">
        <v>2026</v>
      </c>
    </row>
    <row r="7" spans="1:2" x14ac:dyDescent="0.2">
      <c r="A7" s="14" t="s">
        <v>240</v>
      </c>
      <c r="B7" s="14" t="s">
        <v>254</v>
      </c>
    </row>
    <row r="8" spans="1:2" x14ac:dyDescent="0.2">
      <c r="A8" s="14" t="s">
        <v>255</v>
      </c>
      <c r="B8" s="14">
        <v>2026</v>
      </c>
    </row>
    <row r="9" spans="1:2" x14ac:dyDescent="0.2">
      <c r="A9" s="14" t="s">
        <v>256</v>
      </c>
      <c r="B9" s="14" t="s">
        <v>271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8"/>
  <dimension ref="A1:P54"/>
  <sheetViews>
    <sheetView zoomScaleNormal="100" workbookViewId="0">
      <pane ySplit="6" topLeftCell="A7" activePane="bottomLeft" state="frozen"/>
      <selection pane="bottomLeft"/>
    </sheetView>
  </sheetViews>
  <sheetFormatPr defaultColWidth="9.140625" defaultRowHeight="15" x14ac:dyDescent="0.2"/>
  <cols>
    <col min="1" max="1" width="13.85546875" style="27" customWidth="1"/>
    <col min="2" max="9" width="14.5703125" style="27" customWidth="1"/>
    <col min="10" max="10" width="8.85546875" style="27" customWidth="1"/>
    <col min="11" max="11" width="15.5703125" style="27" customWidth="1"/>
    <col min="12" max="12" width="18.42578125" style="27" customWidth="1"/>
    <col min="13" max="13" width="9.140625" style="27"/>
    <col min="14" max="14" width="10.5703125" style="27" hidden="1" customWidth="1"/>
    <col min="15" max="15" width="7.5703125" style="27" hidden="1" customWidth="1"/>
    <col min="16" max="16384" width="9.140625" style="27"/>
  </cols>
  <sheetData>
    <row r="1" spans="1:16" ht="18.75" customHeight="1" x14ac:dyDescent="0.25">
      <c r="A1" s="20" t="s">
        <v>281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30" customHeight="1" x14ac:dyDescent="0.25">
      <c r="A2" s="20" t="s">
        <v>273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15.75" x14ac:dyDescent="0.2">
      <c r="A3" s="29" t="s">
        <v>254</v>
      </c>
      <c r="B3" s="28"/>
      <c r="C3" s="28"/>
      <c r="D3" s="28"/>
      <c r="E3" s="28"/>
      <c r="F3" s="28"/>
      <c r="G3" s="28"/>
      <c r="H3" s="28"/>
      <c r="I3" s="28"/>
      <c r="J3" s="16"/>
      <c r="K3" s="16"/>
      <c r="L3" s="16"/>
      <c r="M3" s="16"/>
      <c r="N3" s="16"/>
      <c r="O3" s="16"/>
      <c r="P3" s="16"/>
    </row>
    <row r="4" spans="1:16" ht="15.75" x14ac:dyDescent="0.2">
      <c r="A4" s="49" t="s">
        <v>159</v>
      </c>
      <c r="B4" s="28"/>
      <c r="C4" s="28"/>
      <c r="D4" s="28"/>
      <c r="E4" s="28"/>
      <c r="F4" s="28"/>
      <c r="G4" s="28"/>
      <c r="H4" s="28"/>
      <c r="I4" s="30"/>
      <c r="J4" s="16"/>
      <c r="K4" s="16"/>
      <c r="L4" s="16"/>
      <c r="M4" s="16"/>
      <c r="N4" s="16"/>
      <c r="O4" s="16"/>
      <c r="P4" s="16"/>
    </row>
    <row r="5" spans="1:16" ht="30" customHeight="1" thickBot="1" x14ac:dyDescent="0.25">
      <c r="A5" s="16"/>
      <c r="B5" s="26" t="s">
        <v>276</v>
      </c>
      <c r="C5" s="26"/>
      <c r="D5" s="26"/>
      <c r="E5" s="26"/>
      <c r="F5" s="26"/>
      <c r="G5" s="26"/>
      <c r="H5" s="26"/>
      <c r="I5" s="26"/>
      <c r="J5" s="16"/>
      <c r="K5" s="16"/>
      <c r="L5" s="16"/>
      <c r="M5" s="16"/>
      <c r="N5" s="16"/>
      <c r="O5" s="16"/>
      <c r="P5" s="16"/>
    </row>
    <row r="6" spans="1:16" ht="56.1" customHeight="1" thickBot="1" x14ac:dyDescent="0.25">
      <c r="A6" s="75" t="s">
        <v>29</v>
      </c>
      <c r="B6" s="33" t="s">
        <v>0</v>
      </c>
      <c r="C6" s="34" t="s">
        <v>20</v>
      </c>
      <c r="D6" s="34" t="s">
        <v>278</v>
      </c>
      <c r="E6" s="34" t="s">
        <v>279</v>
      </c>
      <c r="F6" s="34" t="s">
        <v>280</v>
      </c>
      <c r="G6" s="34" t="s">
        <v>1</v>
      </c>
      <c r="H6" s="34" t="s">
        <v>9</v>
      </c>
      <c r="I6" s="34" t="s">
        <v>2</v>
      </c>
      <c r="J6" s="37"/>
      <c r="K6" s="36" t="s">
        <v>29</v>
      </c>
      <c r="L6" s="36" t="s">
        <v>277</v>
      </c>
      <c r="M6" s="16"/>
      <c r="N6" s="16"/>
      <c r="O6" s="16"/>
      <c r="P6" s="16"/>
    </row>
    <row r="7" spans="1:16" ht="15.75" x14ac:dyDescent="0.25">
      <c r="A7" s="20" t="s">
        <v>0</v>
      </c>
      <c r="B7" s="23">
        <f>FIRE0503a_raw!B9</f>
        <v>254</v>
      </c>
      <c r="C7" s="23">
        <f>FIRE0503a_raw!C9</f>
        <v>184</v>
      </c>
      <c r="D7" s="23">
        <f>FIRE0503a_raw!D9</f>
        <v>172</v>
      </c>
      <c r="E7" s="23">
        <f>FIRE0503a_raw!E9</f>
        <v>3</v>
      </c>
      <c r="F7" s="23">
        <f>FIRE0503a_raw!F9</f>
        <v>9</v>
      </c>
      <c r="G7" s="23">
        <f>FIRE0503a_raw!G9</f>
        <v>17</v>
      </c>
      <c r="H7" s="23">
        <f>FIRE0503a_raw!H9</f>
        <v>37</v>
      </c>
      <c r="I7" s="23">
        <f>FIRE0503a_raw!I9</f>
        <v>16</v>
      </c>
      <c r="J7" s="23"/>
      <c r="K7" s="44" t="str">
        <f>FIRE0503a_raw!K9</f>
        <v>Total</v>
      </c>
      <c r="L7" s="23">
        <f>FIRE0503a_raw!L9</f>
        <v>4.1095868247293579</v>
      </c>
      <c r="M7" s="16"/>
      <c r="N7" s="16"/>
      <c r="O7" s="16"/>
      <c r="P7" s="16"/>
    </row>
    <row r="8" spans="1:16" ht="15.75" x14ac:dyDescent="0.2">
      <c r="A8" s="16" t="s">
        <v>15</v>
      </c>
      <c r="B8" s="23">
        <f>FIRE0503a_raw!B10</f>
        <v>1</v>
      </c>
      <c r="C8" s="24">
        <f>FIRE0503a_raw!C10</f>
        <v>0</v>
      </c>
      <c r="D8" s="24">
        <f>FIRE0503a_raw!D10</f>
        <v>0</v>
      </c>
      <c r="E8" s="24">
        <f>FIRE0503a_raw!E10</f>
        <v>0</v>
      </c>
      <c r="F8" s="24">
        <f>FIRE0503a_raw!F10</f>
        <v>0</v>
      </c>
      <c r="G8" s="24">
        <f>FIRE0503a_raw!G10</f>
        <v>0</v>
      </c>
      <c r="H8" s="24">
        <f>FIRE0503a_raw!H10</f>
        <v>1</v>
      </c>
      <c r="I8" s="24">
        <f>FIRE0503a_raw!I10</f>
        <v>0</v>
      </c>
      <c r="J8" s="23"/>
      <c r="K8" s="45" t="str">
        <f>FIRE0503a_raw!K10</f>
        <v>Under 1</v>
      </c>
      <c r="L8" s="24">
        <f>FIRE0503a_raw!L10</f>
        <v>1.6629831589695492</v>
      </c>
      <c r="M8" s="16"/>
      <c r="N8" s="16"/>
      <c r="O8" s="16"/>
      <c r="P8" s="16"/>
    </row>
    <row r="9" spans="1:16" ht="15.75" x14ac:dyDescent="0.2">
      <c r="A9" s="16" t="s">
        <v>24</v>
      </c>
      <c r="B9" s="23">
        <f>FIRE0503a_raw!B11</f>
        <v>2</v>
      </c>
      <c r="C9" s="24">
        <f>FIRE0503a_raw!C11</f>
        <v>2</v>
      </c>
      <c r="D9" s="24">
        <f>FIRE0503a_raw!D11</f>
        <v>2</v>
      </c>
      <c r="E9" s="24">
        <f>FIRE0503a_raw!E11</f>
        <v>0</v>
      </c>
      <c r="F9" s="24">
        <f>FIRE0503a_raw!F11</f>
        <v>0</v>
      </c>
      <c r="G9" s="24">
        <f>FIRE0503a_raw!G11</f>
        <v>0</v>
      </c>
      <c r="H9" s="24">
        <f>FIRE0503a_raw!H11</f>
        <v>0</v>
      </c>
      <c r="I9" s="24">
        <f>FIRE0503a_raw!I11</f>
        <v>0</v>
      </c>
      <c r="J9" s="23"/>
      <c r="K9" s="45" t="str">
        <f>FIRE0503a_raw!K11</f>
        <v>1 - 5</v>
      </c>
      <c r="L9" s="24">
        <f>FIRE0503a_raw!L11</f>
        <v>0.60398509364788877</v>
      </c>
      <c r="M9" s="16"/>
      <c r="N9" s="16"/>
      <c r="O9" s="16"/>
      <c r="P9" s="16"/>
    </row>
    <row r="10" spans="1:16" ht="15.75" x14ac:dyDescent="0.2">
      <c r="A10" s="16" t="s">
        <v>25</v>
      </c>
      <c r="B10" s="23">
        <f>FIRE0503a_raw!B12</f>
        <v>4</v>
      </c>
      <c r="C10" s="24">
        <f>FIRE0503a_raw!C12</f>
        <v>3</v>
      </c>
      <c r="D10" s="24">
        <f>FIRE0503a_raw!D12</f>
        <v>3</v>
      </c>
      <c r="E10" s="24">
        <f>FIRE0503a_raw!E12</f>
        <v>0</v>
      </c>
      <c r="F10" s="24">
        <f>FIRE0503a_raw!F12</f>
        <v>0</v>
      </c>
      <c r="G10" s="24">
        <f>FIRE0503a_raw!G12</f>
        <v>1</v>
      </c>
      <c r="H10" s="24">
        <f>FIRE0503a_raw!H12</f>
        <v>0</v>
      </c>
      <c r="I10" s="24">
        <f>FIRE0503a_raw!I12</f>
        <v>0</v>
      </c>
      <c r="J10" s="23"/>
      <c r="K10" s="45" t="str">
        <f>FIRE0503a_raw!K12</f>
        <v>6 - 10</v>
      </c>
      <c r="L10" s="24">
        <f>FIRE0503a_raw!L12</f>
        <v>1.1065588509492892</v>
      </c>
      <c r="M10" s="16"/>
      <c r="N10" s="16"/>
      <c r="O10" s="16"/>
      <c r="P10" s="16"/>
    </row>
    <row r="11" spans="1:16" ht="15.75" x14ac:dyDescent="0.2">
      <c r="A11" s="16" t="s">
        <v>16</v>
      </c>
      <c r="B11" s="23">
        <f>FIRE0503a_raw!B13</f>
        <v>9</v>
      </c>
      <c r="C11" s="24">
        <f>FIRE0503a_raw!C13</f>
        <v>7</v>
      </c>
      <c r="D11" s="24">
        <f>FIRE0503a_raw!D13</f>
        <v>7</v>
      </c>
      <c r="E11" s="24">
        <f>FIRE0503a_raw!E13</f>
        <v>0</v>
      </c>
      <c r="F11" s="24">
        <f>FIRE0503a_raw!F13</f>
        <v>0</v>
      </c>
      <c r="G11" s="24">
        <f>FIRE0503a_raw!G13</f>
        <v>1</v>
      </c>
      <c r="H11" s="24">
        <f>FIRE0503a_raw!H13</f>
        <v>1</v>
      </c>
      <c r="I11" s="24">
        <f>FIRE0503a_raw!I13</f>
        <v>0</v>
      </c>
      <c r="J11" s="23"/>
      <c r="K11" s="45" t="str">
        <f>FIRE0503a_raw!K13</f>
        <v>11 - 16</v>
      </c>
      <c r="L11" s="24">
        <f>FIRE0503a_raw!L13</f>
        <v>1.9803810253092695</v>
      </c>
      <c r="M11" s="16"/>
      <c r="N11" s="16"/>
      <c r="O11" s="16"/>
      <c r="P11" s="16"/>
    </row>
    <row r="12" spans="1:16" ht="15.75" x14ac:dyDescent="0.2">
      <c r="A12" s="16" t="s">
        <v>17</v>
      </c>
      <c r="B12" s="23">
        <f>FIRE0503a_raw!B14</f>
        <v>6</v>
      </c>
      <c r="C12" s="24">
        <f>FIRE0503a_raw!C14</f>
        <v>2</v>
      </c>
      <c r="D12" s="24">
        <f>FIRE0503a_raw!D14</f>
        <v>2</v>
      </c>
      <c r="E12" s="24">
        <f>FIRE0503a_raw!E14</f>
        <v>0</v>
      </c>
      <c r="F12" s="24">
        <f>FIRE0503a_raw!F14</f>
        <v>0</v>
      </c>
      <c r="G12" s="24">
        <f>FIRE0503a_raw!G14</f>
        <v>0</v>
      </c>
      <c r="H12" s="24">
        <f>FIRE0503a_raw!H14</f>
        <v>4</v>
      </c>
      <c r="I12" s="24">
        <f>FIRE0503a_raw!I14</f>
        <v>0</v>
      </c>
      <c r="J12" s="23"/>
      <c r="K12" s="45" t="str">
        <f>FIRE0503a_raw!K14</f>
        <v>17 - 24</v>
      </c>
      <c r="L12" s="24">
        <f>FIRE0503a_raw!L14</f>
        <v>1.0163806684396863</v>
      </c>
      <c r="M12" s="16"/>
      <c r="N12" s="16"/>
      <c r="O12" s="16"/>
      <c r="P12" s="16"/>
    </row>
    <row r="13" spans="1:16" ht="15.75" x14ac:dyDescent="0.2">
      <c r="A13" s="16" t="s">
        <v>26</v>
      </c>
      <c r="B13" s="23">
        <f>FIRE0503a_raw!B15</f>
        <v>21</v>
      </c>
      <c r="C13" s="24">
        <f>FIRE0503a_raw!C15</f>
        <v>12</v>
      </c>
      <c r="D13" s="24">
        <f>FIRE0503a_raw!D15</f>
        <v>11</v>
      </c>
      <c r="E13" s="24">
        <f>FIRE0503a_raw!E15</f>
        <v>1</v>
      </c>
      <c r="F13" s="24">
        <f>FIRE0503a_raw!F15</f>
        <v>0</v>
      </c>
      <c r="G13" s="24">
        <f>FIRE0503a_raw!G15</f>
        <v>2</v>
      </c>
      <c r="H13" s="24">
        <f>FIRE0503a_raw!H15</f>
        <v>7</v>
      </c>
      <c r="I13" s="24">
        <f>FIRE0503a_raw!I15</f>
        <v>0</v>
      </c>
      <c r="J13" s="23"/>
      <c r="K13" s="45" t="str">
        <f>FIRE0503a_raw!K15</f>
        <v>25 - 39</v>
      </c>
      <c r="L13" s="24">
        <f>FIRE0503a_raw!L15</f>
        <v>1.6583878890301589</v>
      </c>
      <c r="M13" s="16"/>
      <c r="N13" s="16"/>
      <c r="O13" s="16"/>
      <c r="P13" s="16"/>
    </row>
    <row r="14" spans="1:16" ht="15.75" x14ac:dyDescent="0.2">
      <c r="A14" s="16" t="s">
        <v>27</v>
      </c>
      <c r="B14" s="23">
        <f>FIRE0503a_raw!B16</f>
        <v>36</v>
      </c>
      <c r="C14" s="24">
        <f>FIRE0503a_raw!C16</f>
        <v>20</v>
      </c>
      <c r="D14" s="24">
        <f>FIRE0503a_raw!D16</f>
        <v>17</v>
      </c>
      <c r="E14" s="24">
        <f>FIRE0503a_raw!E16</f>
        <v>1</v>
      </c>
      <c r="F14" s="24">
        <f>FIRE0503a_raw!F16</f>
        <v>2</v>
      </c>
      <c r="G14" s="24">
        <f>FIRE0503a_raw!G16</f>
        <v>4</v>
      </c>
      <c r="H14" s="24">
        <f>FIRE0503a_raw!H16</f>
        <v>9</v>
      </c>
      <c r="I14" s="24">
        <f>FIRE0503a_raw!I16</f>
        <v>3</v>
      </c>
      <c r="J14" s="23"/>
      <c r="K14" s="45" t="str">
        <f>FIRE0503a_raw!K16</f>
        <v>40 - 54</v>
      </c>
      <c r="L14" s="24">
        <f>FIRE0503a_raw!L16</f>
        <v>3.0948839848350684</v>
      </c>
      <c r="M14" s="16"/>
      <c r="N14" s="16"/>
      <c r="O14" s="16"/>
      <c r="P14" s="16"/>
    </row>
    <row r="15" spans="1:16" ht="15.75" x14ac:dyDescent="0.2">
      <c r="A15" s="16" t="s">
        <v>28</v>
      </c>
      <c r="B15" s="23">
        <f>FIRE0503a_raw!B17</f>
        <v>46</v>
      </c>
      <c r="C15" s="24">
        <f>FIRE0503a_raw!C17</f>
        <v>31</v>
      </c>
      <c r="D15" s="24">
        <f>FIRE0503a_raw!D17</f>
        <v>30</v>
      </c>
      <c r="E15" s="24">
        <f>FIRE0503a_raw!E17</f>
        <v>0</v>
      </c>
      <c r="F15" s="24">
        <f>FIRE0503a_raw!F17</f>
        <v>1</v>
      </c>
      <c r="G15" s="24">
        <f>FIRE0503a_raw!G17</f>
        <v>4</v>
      </c>
      <c r="H15" s="24">
        <f>FIRE0503a_raw!H17</f>
        <v>7</v>
      </c>
      <c r="I15" s="24">
        <f>FIRE0503a_raw!I17</f>
        <v>4</v>
      </c>
      <c r="J15" s="23"/>
      <c r="K15" s="45" t="str">
        <f>FIRE0503a_raw!K17</f>
        <v>55 - 64</v>
      </c>
      <c r="L15" s="24">
        <f>FIRE0503a_raw!L17</f>
        <v>5.8504076207918398</v>
      </c>
      <c r="M15" s="16"/>
      <c r="N15" s="16"/>
      <c r="O15" s="16"/>
      <c r="P15" s="16"/>
    </row>
    <row r="16" spans="1:16" ht="15.75" x14ac:dyDescent="0.2">
      <c r="A16" s="16" t="s">
        <v>18</v>
      </c>
      <c r="B16" s="23">
        <f>FIRE0503a_raw!B18</f>
        <v>55</v>
      </c>
      <c r="C16" s="24">
        <f>FIRE0503a_raw!C18</f>
        <v>47</v>
      </c>
      <c r="D16" s="24">
        <f>FIRE0503a_raw!D18</f>
        <v>47</v>
      </c>
      <c r="E16" s="24">
        <f>FIRE0503a_raw!E18</f>
        <v>0</v>
      </c>
      <c r="F16" s="24">
        <f>FIRE0503a_raw!F18</f>
        <v>0</v>
      </c>
      <c r="G16" s="24">
        <f>FIRE0503a_raw!G18</f>
        <v>3</v>
      </c>
      <c r="H16" s="24">
        <f>FIRE0503a_raw!H18</f>
        <v>0</v>
      </c>
      <c r="I16" s="24">
        <f>FIRE0503a_raw!I18</f>
        <v>5</v>
      </c>
      <c r="J16" s="23"/>
      <c r="K16" s="45" t="str">
        <f>FIRE0503a_raw!K18</f>
        <v>65 - 79</v>
      </c>
      <c r="L16" s="24">
        <f>FIRE0503a_raw!L18</f>
        <v>6.5002907402767471</v>
      </c>
      <c r="M16" s="16"/>
      <c r="N16" s="16"/>
      <c r="O16" s="16"/>
      <c r="P16" s="16"/>
    </row>
    <row r="17" spans="1:16" ht="13.5" customHeight="1" x14ac:dyDescent="0.2">
      <c r="A17" s="16" t="s">
        <v>45</v>
      </c>
      <c r="B17" s="23">
        <f>FIRE0503a_raw!B19</f>
        <v>47</v>
      </c>
      <c r="C17" s="24">
        <f>FIRE0503a_raw!C19</f>
        <v>45</v>
      </c>
      <c r="D17" s="24">
        <f>FIRE0503a_raw!D19</f>
        <v>43</v>
      </c>
      <c r="E17" s="24">
        <f>FIRE0503a_raw!E19</f>
        <v>0</v>
      </c>
      <c r="F17" s="24">
        <f>FIRE0503a_raw!F19</f>
        <v>2</v>
      </c>
      <c r="G17" s="24">
        <f>FIRE0503a_raw!G19</f>
        <v>0</v>
      </c>
      <c r="H17" s="24">
        <f>FIRE0503a_raw!H19</f>
        <v>0</v>
      </c>
      <c r="I17" s="24">
        <f>FIRE0503a_raw!I19</f>
        <v>2</v>
      </c>
      <c r="J17" s="23"/>
      <c r="K17" s="45" t="str">
        <f>FIRE0503a_raw!K19</f>
        <v>80 and over</v>
      </c>
      <c r="L17" s="24">
        <f>FIRE0503a_raw!L19</f>
        <v>14.630668995122074</v>
      </c>
      <c r="M17" s="39"/>
      <c r="N17" s="16"/>
      <c r="O17" s="16"/>
      <c r="P17" s="16"/>
    </row>
    <row r="18" spans="1:16" ht="15" customHeight="1" thickBot="1" x14ac:dyDescent="0.25">
      <c r="A18" s="25" t="s">
        <v>19</v>
      </c>
      <c r="B18" s="46">
        <f>FIRE0503a_raw!B20</f>
        <v>27</v>
      </c>
      <c r="C18" s="47">
        <f>FIRE0503a_raw!C20</f>
        <v>15</v>
      </c>
      <c r="D18" s="47">
        <f>FIRE0503a_raw!D20</f>
        <v>10</v>
      </c>
      <c r="E18" s="47">
        <f>FIRE0503a_raw!E20</f>
        <v>1</v>
      </c>
      <c r="F18" s="47">
        <f>FIRE0503a_raw!F20</f>
        <v>4</v>
      </c>
      <c r="G18" s="47">
        <f>FIRE0503a_raw!G20</f>
        <v>2</v>
      </c>
      <c r="H18" s="47">
        <f>FIRE0503a_raw!H20</f>
        <v>8</v>
      </c>
      <c r="I18" s="47">
        <f>FIRE0503a_raw!I20</f>
        <v>2</v>
      </c>
      <c r="J18" s="46"/>
      <c r="K18" s="48" t="str">
        <f>FIRE0503a_raw!K20</f>
        <v>Unspecified</v>
      </c>
      <c r="L18" s="47" t="str">
        <f>FIRE0503a_raw!L20</f>
        <v>..</v>
      </c>
      <c r="M18" s="16"/>
      <c r="N18" s="16"/>
      <c r="O18" s="16"/>
      <c r="P18" s="16"/>
    </row>
    <row r="19" spans="1:16" ht="45" customHeight="1" x14ac:dyDescent="0.2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16"/>
      <c r="N19" s="16"/>
      <c r="O19" s="16"/>
      <c r="P19" s="16"/>
    </row>
    <row r="20" spans="1:16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</row>
    <row r="21" spans="1:16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</row>
    <row r="22" spans="1:16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1:16" ht="15" customHeight="1" x14ac:dyDescent="0.2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6"/>
      <c r="N23" s="16"/>
      <c r="O23" s="16"/>
      <c r="P23" s="16"/>
    </row>
    <row r="24" spans="1:16" x14ac:dyDescent="0.2">
      <c r="A24" s="18"/>
      <c r="B24" s="18"/>
      <c r="C24" s="18"/>
      <c r="D24" s="18"/>
      <c r="E24" s="18"/>
      <c r="F24" s="18"/>
      <c r="G24" s="18"/>
      <c r="H24" s="18"/>
      <c r="I24" s="18"/>
      <c r="J24" s="19"/>
      <c r="K24" s="19"/>
      <c r="L24" s="19"/>
      <c r="M24" s="16"/>
      <c r="N24" s="16"/>
      <c r="O24" s="16"/>
      <c r="P24" s="16"/>
    </row>
    <row r="25" spans="1:16" ht="24.95" customHeight="1" x14ac:dyDescent="0.25">
      <c r="A25" s="20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</row>
    <row r="26" spans="1:16" x14ac:dyDescent="0.2">
      <c r="A26" s="16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16"/>
      <c r="N26" s="16"/>
      <c r="O26" s="16"/>
      <c r="P26" s="16"/>
    </row>
    <row r="27" spans="1:16" x14ac:dyDescent="0.2">
      <c r="A27" s="17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</row>
    <row r="28" spans="1:16" ht="24.95" customHeight="1" x14ac:dyDescent="0.2">
      <c r="A28" s="21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</row>
    <row r="29" spans="1:16" ht="24.95" customHeight="1" x14ac:dyDescent="0.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</row>
    <row r="30" spans="1:16" ht="24.95" customHeight="1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</row>
    <row r="31" spans="1:16" x14ac:dyDescent="0.2">
      <c r="A31" s="22"/>
      <c r="B31" s="22"/>
      <c r="C31" s="22"/>
      <c r="D31" s="22"/>
      <c r="E31" s="22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</row>
    <row r="32" spans="1:16" x14ac:dyDescent="0.2">
      <c r="A32" s="22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</row>
    <row r="33" spans="1:16" ht="24.95" customHeight="1" x14ac:dyDescent="0.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  <row r="34" spans="1:16" x14ac:dyDescent="0.2">
      <c r="A34" s="22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</row>
    <row r="35" spans="1:16" x14ac:dyDescent="0.2">
      <c r="A35" s="52" t="s">
        <v>88</v>
      </c>
      <c r="B35" s="16"/>
      <c r="C35" s="16"/>
      <c r="D35" s="16"/>
      <c r="E35" s="16"/>
      <c r="F35" s="16"/>
      <c r="G35" s="16"/>
      <c r="H35" s="16"/>
      <c r="I35" s="16"/>
      <c r="J35" s="37"/>
      <c r="K35" s="22"/>
      <c r="L35" s="40"/>
      <c r="M35" s="16"/>
      <c r="N35" s="16"/>
      <c r="O35" s="16"/>
      <c r="P35" s="16"/>
    </row>
    <row r="36" spans="1:16" x14ac:dyDescent="0.2">
      <c r="A36" s="16"/>
      <c r="B36" s="22"/>
      <c r="C36" s="22"/>
      <c r="D36" s="22"/>
      <c r="E36" s="16"/>
      <c r="F36" s="16"/>
      <c r="G36" s="16"/>
      <c r="H36" s="16"/>
      <c r="I36" s="16"/>
      <c r="J36" s="37"/>
      <c r="K36" s="16"/>
      <c r="L36" s="40"/>
      <c r="M36" s="16"/>
      <c r="N36" s="16"/>
      <c r="O36" s="16"/>
      <c r="P36" s="16"/>
    </row>
    <row r="37" spans="1:16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</row>
    <row r="38" spans="1:16" x14ac:dyDescent="0.2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 t="s">
        <v>254</v>
      </c>
      <c r="P38" s="16"/>
    </row>
    <row r="39" spans="1:16" x14ac:dyDescent="0.2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 t="s">
        <v>253</v>
      </c>
      <c r="P39" s="16"/>
    </row>
    <row r="40" spans="1:16" x14ac:dyDescent="0.2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 t="s">
        <v>158</v>
      </c>
      <c r="P40" s="16"/>
    </row>
    <row r="41" spans="1:16" x14ac:dyDescent="0.2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 t="s">
        <v>157</v>
      </c>
      <c r="P41" s="16"/>
    </row>
    <row r="42" spans="1:16" x14ac:dyDescent="0.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 t="s">
        <v>156</v>
      </c>
      <c r="P42" s="16"/>
    </row>
    <row r="43" spans="1:16" x14ac:dyDescent="0.2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 t="s">
        <v>80</v>
      </c>
      <c r="P43" s="16"/>
    </row>
    <row r="44" spans="1:16" x14ac:dyDescent="0.2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 t="s">
        <v>159</v>
      </c>
      <c r="O44" s="16" t="s">
        <v>56</v>
      </c>
      <c r="P44" s="16"/>
    </row>
    <row r="45" spans="1:16" x14ac:dyDescent="0.2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 t="s">
        <v>13</v>
      </c>
      <c r="O45" s="16" t="s">
        <v>52</v>
      </c>
      <c r="P45" s="16"/>
    </row>
    <row r="46" spans="1:16" x14ac:dyDescent="0.2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 t="s">
        <v>12</v>
      </c>
      <c r="O46" s="16" t="s">
        <v>49</v>
      </c>
      <c r="P46" s="16"/>
    </row>
    <row r="47" spans="1:16" x14ac:dyDescent="0.2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 t="s">
        <v>40</v>
      </c>
      <c r="O47" s="16" t="s">
        <v>44</v>
      </c>
      <c r="P47" s="16"/>
    </row>
    <row r="48" spans="1:16" x14ac:dyDescent="0.2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 t="s">
        <v>39</v>
      </c>
      <c r="P48" s="16"/>
    </row>
    <row r="49" spans="1:16" x14ac:dyDescent="0.2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 t="s">
        <v>8</v>
      </c>
      <c r="P49" s="16"/>
    </row>
    <row r="50" spans="1:16" x14ac:dyDescent="0.2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 t="s">
        <v>7</v>
      </c>
      <c r="P50" s="16"/>
    </row>
    <row r="51" spans="1:16" x14ac:dyDescent="0.2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 t="s">
        <v>6</v>
      </c>
      <c r="P51" s="16"/>
    </row>
    <row r="52" spans="1:16" x14ac:dyDescent="0.2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 t="s">
        <v>5</v>
      </c>
      <c r="P52" s="16"/>
    </row>
    <row r="53" spans="1:16" x14ac:dyDescent="0.2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 t="s">
        <v>4</v>
      </c>
      <c r="P53" s="16"/>
    </row>
    <row r="54" spans="1:16" x14ac:dyDescent="0.2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 t="s">
        <v>3</v>
      </c>
      <c r="P54" s="16"/>
    </row>
  </sheetData>
  <dataValidations count="2">
    <dataValidation type="list" allowBlank="1" showInputMessage="1" showErrorMessage="1" sqref="A4" xr:uid="{00000000-0002-0000-0100-000000000000}">
      <formula1>$N$44:$N$47</formula1>
    </dataValidation>
    <dataValidation type="list" allowBlank="1" showInputMessage="1" showErrorMessage="1" sqref="A3" xr:uid="{00000000-0002-0000-0100-000001000000}">
      <formula1>$O$38:$O$54</formula1>
    </dataValidation>
  </dataValidations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/>
  <dimension ref="A1:AI169"/>
  <sheetViews>
    <sheetView showGridLines="0" zoomScaleNormal="100" workbookViewId="0">
      <pane ySplit="1" topLeftCell="A2" activePane="bottomLeft" state="frozen"/>
      <selection pane="bottomLeft"/>
    </sheetView>
  </sheetViews>
  <sheetFormatPr defaultColWidth="9.140625" defaultRowHeight="15" x14ac:dyDescent="0.2"/>
  <cols>
    <col min="1" max="1" width="21.42578125" style="14" bestFit="1" customWidth="1"/>
    <col min="2" max="2" width="32.140625" style="14" bestFit="1" customWidth="1"/>
    <col min="3" max="3" width="35.5703125" style="14" bestFit="1" customWidth="1"/>
    <col min="4" max="4" width="38.7109375" style="14" bestFit="1" customWidth="1"/>
    <col min="5" max="5" width="44.5703125" style="15" bestFit="1" customWidth="1"/>
    <col min="6" max="6" width="31.42578125" style="14" bestFit="1" customWidth="1"/>
    <col min="7" max="7" width="34.5703125" style="14" bestFit="1" customWidth="1"/>
    <col min="8" max="8" width="40.42578125" style="14" bestFit="1" customWidth="1"/>
    <col min="9" max="9" width="32.7109375" style="14" bestFit="1" customWidth="1"/>
    <col min="10" max="10" width="35.85546875" style="14" bestFit="1" customWidth="1"/>
    <col min="11" max="11" width="41.7109375" style="14" bestFit="1" customWidth="1"/>
    <col min="12" max="12" width="34.140625" style="14" bestFit="1" customWidth="1"/>
    <col min="13" max="13" width="37.140625" style="14" bestFit="1" customWidth="1"/>
    <col min="14" max="14" width="43.140625" style="14" bestFit="1" customWidth="1"/>
    <col min="15" max="15" width="34.140625" style="14" bestFit="1" customWidth="1"/>
    <col min="16" max="16" width="37.140625" style="14" bestFit="1" customWidth="1"/>
    <col min="17" max="17" width="43.140625" style="14" bestFit="1" customWidth="1"/>
    <col min="18" max="18" width="34.140625" style="14" bestFit="1" customWidth="1"/>
    <col min="19" max="19" width="37.140625" style="14" bestFit="1" customWidth="1"/>
    <col min="20" max="20" width="43.140625" style="14" bestFit="1" customWidth="1"/>
    <col min="21" max="21" width="34.140625" style="14" bestFit="1" customWidth="1"/>
    <col min="22" max="22" width="37.140625" style="14" bestFit="1" customWidth="1"/>
    <col min="23" max="23" width="43.140625" style="14" bestFit="1" customWidth="1"/>
    <col min="24" max="24" width="34.140625" style="14" bestFit="1" customWidth="1"/>
    <col min="25" max="25" width="37.140625" style="14" bestFit="1" customWidth="1"/>
    <col min="26" max="26" width="43.140625" style="14" bestFit="1" customWidth="1"/>
    <col min="27" max="27" width="34.140625" style="14" bestFit="1" customWidth="1"/>
    <col min="28" max="28" width="37.140625" style="14" bestFit="1" customWidth="1"/>
    <col min="29" max="29" width="43.140625" style="14" bestFit="1" customWidth="1"/>
    <col min="30" max="30" width="34.7109375" style="14" bestFit="1" customWidth="1"/>
    <col min="31" max="31" width="37.7109375" style="14" bestFit="1" customWidth="1"/>
    <col min="32" max="32" width="43.7109375" style="14" bestFit="1" customWidth="1"/>
    <col min="33" max="33" width="41.140625" style="14" bestFit="1" customWidth="1"/>
    <col min="34" max="34" width="44.28515625" style="14" bestFit="1" customWidth="1"/>
    <col min="35" max="35" width="50.140625" style="14" bestFit="1" customWidth="1"/>
    <col min="36" max="16384" width="9.140625" style="14"/>
  </cols>
  <sheetData>
    <row r="1" spans="1:35" s="13" customFormat="1" ht="15.75" x14ac:dyDescent="0.25">
      <c r="A1" s="13" t="s">
        <v>11</v>
      </c>
      <c r="B1" s="13" t="s">
        <v>89</v>
      </c>
      <c r="C1" s="13" t="s">
        <v>123</v>
      </c>
      <c r="D1" s="13" t="s">
        <v>124</v>
      </c>
      <c r="E1" s="13" t="s">
        <v>125</v>
      </c>
      <c r="F1" s="13" t="s">
        <v>126</v>
      </c>
      <c r="G1" s="13" t="s">
        <v>127</v>
      </c>
      <c r="H1" s="13" t="s">
        <v>128</v>
      </c>
      <c r="I1" s="13" t="s">
        <v>129</v>
      </c>
      <c r="J1" s="13" t="s">
        <v>130</v>
      </c>
      <c r="K1" s="13" t="s">
        <v>131</v>
      </c>
      <c r="L1" s="13" t="s">
        <v>132</v>
      </c>
      <c r="M1" s="13" t="s">
        <v>133</v>
      </c>
      <c r="N1" s="13" t="s">
        <v>134</v>
      </c>
      <c r="O1" s="13" t="s">
        <v>135</v>
      </c>
      <c r="P1" s="13" t="s">
        <v>136</v>
      </c>
      <c r="Q1" s="13" t="s">
        <v>137</v>
      </c>
      <c r="R1" s="13" t="s">
        <v>138</v>
      </c>
      <c r="S1" s="13" t="s">
        <v>139</v>
      </c>
      <c r="T1" s="13" t="s">
        <v>140</v>
      </c>
      <c r="U1" s="13" t="s">
        <v>141</v>
      </c>
      <c r="V1" s="13" t="s">
        <v>142</v>
      </c>
      <c r="W1" s="13" t="s">
        <v>143</v>
      </c>
      <c r="X1" s="13" t="s">
        <v>144</v>
      </c>
      <c r="Y1" s="13" t="s">
        <v>145</v>
      </c>
      <c r="Z1" s="13" t="s">
        <v>146</v>
      </c>
      <c r="AA1" s="13" t="s">
        <v>147</v>
      </c>
      <c r="AB1" s="13" t="s">
        <v>148</v>
      </c>
      <c r="AC1" s="13" t="s">
        <v>149</v>
      </c>
      <c r="AD1" s="13" t="s">
        <v>150</v>
      </c>
      <c r="AE1" s="13" t="s">
        <v>151</v>
      </c>
      <c r="AF1" s="13" t="s">
        <v>152</v>
      </c>
      <c r="AG1" s="13" t="s">
        <v>153</v>
      </c>
      <c r="AH1" s="13" t="s">
        <v>154</v>
      </c>
      <c r="AI1" s="13" t="s">
        <v>155</v>
      </c>
    </row>
    <row r="2" spans="1:35" x14ac:dyDescent="0.2">
      <c r="A2" s="71" t="s">
        <v>4</v>
      </c>
      <c r="B2" s="71" t="s">
        <v>22</v>
      </c>
      <c r="C2" s="71">
        <v>5</v>
      </c>
      <c r="D2" s="71">
        <v>4</v>
      </c>
      <c r="E2" s="71">
        <v>5</v>
      </c>
      <c r="F2" s="71">
        <v>5</v>
      </c>
      <c r="G2" s="71">
        <v>4</v>
      </c>
      <c r="H2" s="71">
        <v>0</v>
      </c>
      <c r="I2" s="71">
        <v>3</v>
      </c>
      <c r="J2" s="71">
        <v>1</v>
      </c>
      <c r="K2" s="71">
        <v>0</v>
      </c>
      <c r="L2" s="71">
        <v>2</v>
      </c>
      <c r="M2" s="71">
        <v>2</v>
      </c>
      <c r="N2" s="71">
        <v>0</v>
      </c>
      <c r="O2" s="71">
        <v>33</v>
      </c>
      <c r="P2" s="71">
        <v>34</v>
      </c>
      <c r="Q2" s="71">
        <v>0</v>
      </c>
      <c r="R2" s="71">
        <v>80</v>
      </c>
      <c r="S2" s="71">
        <v>35</v>
      </c>
      <c r="T2" s="71">
        <v>1</v>
      </c>
      <c r="U2" s="71">
        <v>37</v>
      </c>
      <c r="V2" s="71">
        <v>20</v>
      </c>
      <c r="W2" s="71">
        <v>0</v>
      </c>
      <c r="X2" s="71">
        <v>12</v>
      </c>
      <c r="Y2" s="71">
        <v>7</v>
      </c>
      <c r="Z2" s="71">
        <v>0</v>
      </c>
      <c r="AA2" s="71">
        <v>7</v>
      </c>
      <c r="AB2" s="71">
        <v>2</v>
      </c>
      <c r="AC2" s="71">
        <v>0</v>
      </c>
      <c r="AD2" s="71">
        <v>1</v>
      </c>
      <c r="AE2" s="71">
        <v>1</v>
      </c>
      <c r="AF2" s="71">
        <v>0</v>
      </c>
      <c r="AG2" s="71">
        <v>0</v>
      </c>
      <c r="AH2" s="71">
        <v>0</v>
      </c>
      <c r="AI2" s="71">
        <v>0</v>
      </c>
    </row>
    <row r="3" spans="1:35" x14ac:dyDescent="0.2">
      <c r="A3" s="71" t="s">
        <v>4</v>
      </c>
      <c r="B3" s="71" t="s">
        <v>23</v>
      </c>
      <c r="C3" s="71">
        <v>1</v>
      </c>
      <c r="D3" s="71">
        <v>0</v>
      </c>
      <c r="E3" s="71">
        <v>0</v>
      </c>
      <c r="F3" s="71">
        <v>0</v>
      </c>
      <c r="G3" s="71">
        <v>0</v>
      </c>
      <c r="H3" s="71">
        <v>0</v>
      </c>
      <c r="I3" s="71">
        <v>1</v>
      </c>
      <c r="J3" s="71">
        <v>0</v>
      </c>
      <c r="K3" s="71">
        <v>0</v>
      </c>
      <c r="L3" s="71">
        <v>0</v>
      </c>
      <c r="M3" s="71">
        <v>1</v>
      </c>
      <c r="N3" s="71">
        <v>0</v>
      </c>
      <c r="O3" s="71">
        <v>4</v>
      </c>
      <c r="P3" s="71">
        <v>2</v>
      </c>
      <c r="Q3" s="71">
        <v>0</v>
      </c>
      <c r="R3" s="71">
        <v>5</v>
      </c>
      <c r="S3" s="71">
        <v>2</v>
      </c>
      <c r="T3" s="71">
        <v>0</v>
      </c>
      <c r="U3" s="71">
        <v>13</v>
      </c>
      <c r="V3" s="71">
        <v>4</v>
      </c>
      <c r="W3" s="71">
        <v>0</v>
      </c>
      <c r="X3" s="71">
        <v>4</v>
      </c>
      <c r="Y3" s="71">
        <v>2</v>
      </c>
      <c r="Z3" s="71">
        <v>0</v>
      </c>
      <c r="AA3" s="71">
        <v>3</v>
      </c>
      <c r="AB3" s="71">
        <v>0</v>
      </c>
      <c r="AC3" s="71">
        <v>0</v>
      </c>
      <c r="AD3" s="71">
        <v>2</v>
      </c>
      <c r="AE3" s="71">
        <v>2</v>
      </c>
      <c r="AF3" s="71">
        <v>0</v>
      </c>
      <c r="AG3" s="71">
        <v>0</v>
      </c>
      <c r="AH3" s="71">
        <v>0</v>
      </c>
      <c r="AI3" s="71">
        <v>0</v>
      </c>
    </row>
    <row r="4" spans="1:35" x14ac:dyDescent="0.2">
      <c r="A4" s="71" t="s">
        <v>4</v>
      </c>
      <c r="B4" s="71" t="s">
        <v>21</v>
      </c>
      <c r="C4" s="71">
        <v>73</v>
      </c>
      <c r="D4" s="71">
        <v>55</v>
      </c>
      <c r="E4" s="71">
        <v>10</v>
      </c>
      <c r="F4" s="71">
        <v>173</v>
      </c>
      <c r="G4" s="71">
        <v>156</v>
      </c>
      <c r="H4" s="71">
        <v>14</v>
      </c>
      <c r="I4" s="71">
        <v>85</v>
      </c>
      <c r="J4" s="71">
        <v>82</v>
      </c>
      <c r="K4" s="71">
        <v>8</v>
      </c>
      <c r="L4" s="71">
        <v>125</v>
      </c>
      <c r="M4" s="71">
        <v>130</v>
      </c>
      <c r="N4" s="71">
        <v>2</v>
      </c>
      <c r="O4" s="71">
        <v>362</v>
      </c>
      <c r="P4" s="71">
        <v>391</v>
      </c>
      <c r="Q4" s="71">
        <v>1</v>
      </c>
      <c r="R4" s="71">
        <v>864</v>
      </c>
      <c r="S4" s="71">
        <v>755</v>
      </c>
      <c r="T4" s="71">
        <v>3</v>
      </c>
      <c r="U4" s="71">
        <v>820</v>
      </c>
      <c r="V4" s="71">
        <v>636</v>
      </c>
      <c r="W4" s="71">
        <v>3</v>
      </c>
      <c r="X4" s="71">
        <v>393</v>
      </c>
      <c r="Y4" s="71">
        <v>301</v>
      </c>
      <c r="Z4" s="71">
        <v>0</v>
      </c>
      <c r="AA4" s="71">
        <v>457</v>
      </c>
      <c r="AB4" s="71">
        <v>421</v>
      </c>
      <c r="AC4" s="71">
        <v>12</v>
      </c>
      <c r="AD4" s="71">
        <v>252</v>
      </c>
      <c r="AE4" s="71">
        <v>551</v>
      </c>
      <c r="AF4" s="71">
        <v>17</v>
      </c>
      <c r="AG4" s="71">
        <v>0</v>
      </c>
      <c r="AH4" s="71">
        <v>1</v>
      </c>
      <c r="AI4" s="71">
        <v>0</v>
      </c>
    </row>
    <row r="5" spans="1:35" x14ac:dyDescent="0.2">
      <c r="A5" s="71" t="s">
        <v>4</v>
      </c>
      <c r="B5" s="71" t="s">
        <v>1</v>
      </c>
      <c r="C5" s="71">
        <v>15</v>
      </c>
      <c r="D5" s="71">
        <v>8</v>
      </c>
      <c r="E5" s="71">
        <v>2</v>
      </c>
      <c r="F5" s="71">
        <v>4</v>
      </c>
      <c r="G5" s="71">
        <v>5</v>
      </c>
      <c r="H5" s="71">
        <v>0</v>
      </c>
      <c r="I5" s="71">
        <v>3</v>
      </c>
      <c r="J5" s="71">
        <v>1</v>
      </c>
      <c r="K5" s="71">
        <v>0</v>
      </c>
      <c r="L5" s="71">
        <v>21</v>
      </c>
      <c r="M5" s="71">
        <v>9</v>
      </c>
      <c r="N5" s="71">
        <v>0</v>
      </c>
      <c r="O5" s="71">
        <v>123</v>
      </c>
      <c r="P5" s="71">
        <v>40</v>
      </c>
      <c r="Q5" s="71">
        <v>0</v>
      </c>
      <c r="R5" s="71">
        <v>223</v>
      </c>
      <c r="S5" s="71">
        <v>85</v>
      </c>
      <c r="T5" s="71">
        <v>1</v>
      </c>
      <c r="U5" s="71">
        <v>172</v>
      </c>
      <c r="V5" s="71">
        <v>82</v>
      </c>
      <c r="W5" s="71">
        <v>0</v>
      </c>
      <c r="X5" s="71">
        <v>53</v>
      </c>
      <c r="Y5" s="71">
        <v>23</v>
      </c>
      <c r="Z5" s="71">
        <v>0</v>
      </c>
      <c r="AA5" s="71">
        <v>53</v>
      </c>
      <c r="AB5" s="71">
        <v>33</v>
      </c>
      <c r="AC5" s="71">
        <v>0</v>
      </c>
      <c r="AD5" s="71">
        <v>18</v>
      </c>
      <c r="AE5" s="71">
        <v>65</v>
      </c>
      <c r="AF5" s="71">
        <v>6</v>
      </c>
      <c r="AG5" s="71">
        <v>0</v>
      </c>
      <c r="AH5" s="71">
        <v>0</v>
      </c>
      <c r="AI5" s="71">
        <v>0</v>
      </c>
    </row>
    <row r="6" spans="1:35" x14ac:dyDescent="0.2">
      <c r="A6" s="71" t="s">
        <v>4</v>
      </c>
      <c r="B6" s="71" t="s">
        <v>2</v>
      </c>
      <c r="C6" s="71">
        <v>5</v>
      </c>
      <c r="D6" s="71">
        <v>3</v>
      </c>
      <c r="E6" s="71">
        <v>0</v>
      </c>
      <c r="F6" s="71">
        <v>6</v>
      </c>
      <c r="G6" s="71">
        <v>4</v>
      </c>
      <c r="H6" s="71">
        <v>0</v>
      </c>
      <c r="I6" s="71">
        <v>12</v>
      </c>
      <c r="J6" s="71">
        <v>2</v>
      </c>
      <c r="K6" s="71">
        <v>0</v>
      </c>
      <c r="L6" s="71">
        <v>33</v>
      </c>
      <c r="M6" s="71">
        <v>22</v>
      </c>
      <c r="N6" s="71">
        <v>0</v>
      </c>
      <c r="O6" s="71">
        <v>67</v>
      </c>
      <c r="P6" s="71">
        <v>11</v>
      </c>
      <c r="Q6" s="71">
        <v>0</v>
      </c>
      <c r="R6" s="71">
        <v>80</v>
      </c>
      <c r="S6" s="71">
        <v>21</v>
      </c>
      <c r="T6" s="71">
        <v>0</v>
      </c>
      <c r="U6" s="71">
        <v>75</v>
      </c>
      <c r="V6" s="71">
        <v>20</v>
      </c>
      <c r="W6" s="71">
        <v>0</v>
      </c>
      <c r="X6" s="71">
        <v>22</v>
      </c>
      <c r="Y6" s="71">
        <v>5</v>
      </c>
      <c r="Z6" s="71">
        <v>0</v>
      </c>
      <c r="AA6" s="71">
        <v>15</v>
      </c>
      <c r="AB6" s="71">
        <v>4</v>
      </c>
      <c r="AC6" s="71">
        <v>0</v>
      </c>
      <c r="AD6" s="71">
        <v>3</v>
      </c>
      <c r="AE6" s="71">
        <v>2</v>
      </c>
      <c r="AF6" s="71">
        <v>0</v>
      </c>
      <c r="AG6" s="71">
        <v>0</v>
      </c>
      <c r="AH6" s="71">
        <v>0</v>
      </c>
      <c r="AI6" s="71">
        <v>0</v>
      </c>
    </row>
    <row r="7" spans="1:35" x14ac:dyDescent="0.2">
      <c r="A7" s="71" t="s">
        <v>4</v>
      </c>
      <c r="B7" s="71" t="s">
        <v>9</v>
      </c>
      <c r="C7" s="71">
        <v>10</v>
      </c>
      <c r="D7" s="71">
        <v>6</v>
      </c>
      <c r="E7" s="71">
        <v>0</v>
      </c>
      <c r="F7" s="71">
        <v>3</v>
      </c>
      <c r="G7" s="71">
        <v>3</v>
      </c>
      <c r="H7" s="71">
        <v>0</v>
      </c>
      <c r="I7" s="71">
        <v>0</v>
      </c>
      <c r="J7" s="71">
        <v>3</v>
      </c>
      <c r="K7" s="71">
        <v>0</v>
      </c>
      <c r="L7" s="71">
        <v>4</v>
      </c>
      <c r="M7" s="71">
        <v>10</v>
      </c>
      <c r="N7" s="71">
        <v>0</v>
      </c>
      <c r="O7" s="71">
        <v>63</v>
      </c>
      <c r="P7" s="71">
        <v>26</v>
      </c>
      <c r="Q7" s="71">
        <v>0</v>
      </c>
      <c r="R7" s="71">
        <v>93</v>
      </c>
      <c r="S7" s="71">
        <v>25</v>
      </c>
      <c r="T7" s="71">
        <v>1</v>
      </c>
      <c r="U7" s="71">
        <v>98</v>
      </c>
      <c r="V7" s="71">
        <v>18</v>
      </c>
      <c r="W7" s="71">
        <v>1</v>
      </c>
      <c r="X7" s="71">
        <v>28</v>
      </c>
      <c r="Y7" s="71">
        <v>10</v>
      </c>
      <c r="Z7" s="71">
        <v>0</v>
      </c>
      <c r="AA7" s="71">
        <v>17</v>
      </c>
      <c r="AB7" s="71">
        <v>6</v>
      </c>
      <c r="AC7" s="71">
        <v>0</v>
      </c>
      <c r="AD7" s="71">
        <v>5</v>
      </c>
      <c r="AE7" s="71">
        <v>8</v>
      </c>
      <c r="AF7" s="71">
        <v>0</v>
      </c>
      <c r="AG7" s="71">
        <v>3</v>
      </c>
      <c r="AH7" s="71">
        <v>0</v>
      </c>
      <c r="AI7" s="71">
        <v>0</v>
      </c>
    </row>
    <row r="8" spans="1:35" x14ac:dyDescent="0.2">
      <c r="A8" s="71" t="s">
        <v>5</v>
      </c>
      <c r="B8" s="71" t="s">
        <v>22</v>
      </c>
      <c r="C8" s="71">
        <v>2</v>
      </c>
      <c r="D8" s="71">
        <v>0</v>
      </c>
      <c r="E8" s="71">
        <v>0</v>
      </c>
      <c r="F8" s="71">
        <v>2</v>
      </c>
      <c r="G8" s="71">
        <v>4</v>
      </c>
      <c r="H8" s="71">
        <v>2</v>
      </c>
      <c r="I8" s="71">
        <v>2</v>
      </c>
      <c r="J8" s="71">
        <v>1</v>
      </c>
      <c r="K8" s="71">
        <v>0</v>
      </c>
      <c r="L8" s="71">
        <v>1</v>
      </c>
      <c r="M8" s="71">
        <v>1</v>
      </c>
      <c r="N8" s="71">
        <v>0</v>
      </c>
      <c r="O8" s="71">
        <v>30</v>
      </c>
      <c r="P8" s="71">
        <v>44</v>
      </c>
      <c r="Q8" s="71">
        <v>0</v>
      </c>
      <c r="R8" s="71">
        <v>64</v>
      </c>
      <c r="S8" s="71">
        <v>29</v>
      </c>
      <c r="T8" s="71">
        <v>0</v>
      </c>
      <c r="U8" s="71">
        <v>43</v>
      </c>
      <c r="V8" s="71">
        <v>21</v>
      </c>
      <c r="W8" s="71">
        <v>0</v>
      </c>
      <c r="X8" s="71">
        <v>13</v>
      </c>
      <c r="Y8" s="71">
        <v>3</v>
      </c>
      <c r="Z8" s="71">
        <v>0</v>
      </c>
      <c r="AA8" s="71">
        <v>7</v>
      </c>
      <c r="AB8" s="71">
        <v>6</v>
      </c>
      <c r="AC8" s="71">
        <v>0</v>
      </c>
      <c r="AD8" s="71">
        <v>0</v>
      </c>
      <c r="AE8" s="71">
        <v>0</v>
      </c>
      <c r="AF8" s="71">
        <v>0</v>
      </c>
      <c r="AG8" s="71">
        <v>0</v>
      </c>
      <c r="AH8" s="71">
        <v>0</v>
      </c>
      <c r="AI8" s="71">
        <v>0</v>
      </c>
    </row>
    <row r="9" spans="1:35" x14ac:dyDescent="0.2">
      <c r="A9" s="71" t="s">
        <v>5</v>
      </c>
      <c r="B9" s="71" t="s">
        <v>23</v>
      </c>
      <c r="C9" s="71">
        <v>0</v>
      </c>
      <c r="D9" s="71">
        <v>0</v>
      </c>
      <c r="E9" s="71">
        <v>1</v>
      </c>
      <c r="F9" s="71">
        <v>1</v>
      </c>
      <c r="G9" s="71">
        <v>0</v>
      </c>
      <c r="H9" s="71">
        <v>0</v>
      </c>
      <c r="I9" s="71">
        <v>0</v>
      </c>
      <c r="J9" s="71">
        <v>0</v>
      </c>
      <c r="K9" s="71">
        <v>0</v>
      </c>
      <c r="L9" s="71">
        <v>0</v>
      </c>
      <c r="M9" s="71">
        <v>0</v>
      </c>
      <c r="N9" s="71">
        <v>0</v>
      </c>
      <c r="O9" s="71">
        <v>7</v>
      </c>
      <c r="P9" s="71">
        <v>3</v>
      </c>
      <c r="Q9" s="71">
        <v>0</v>
      </c>
      <c r="R9" s="71">
        <v>6</v>
      </c>
      <c r="S9" s="71">
        <v>4</v>
      </c>
      <c r="T9" s="71">
        <v>0</v>
      </c>
      <c r="U9" s="71">
        <v>10</v>
      </c>
      <c r="V9" s="71">
        <v>5</v>
      </c>
      <c r="W9" s="71">
        <v>0</v>
      </c>
      <c r="X9" s="71">
        <v>8</v>
      </c>
      <c r="Y9" s="71">
        <v>1</v>
      </c>
      <c r="Z9" s="71">
        <v>0</v>
      </c>
      <c r="AA9" s="71">
        <v>3</v>
      </c>
      <c r="AB9" s="71">
        <v>3</v>
      </c>
      <c r="AC9" s="71">
        <v>0</v>
      </c>
      <c r="AD9" s="71">
        <v>4</v>
      </c>
      <c r="AE9" s="71">
        <v>2</v>
      </c>
      <c r="AF9" s="71">
        <v>0</v>
      </c>
      <c r="AG9" s="71">
        <v>0</v>
      </c>
      <c r="AH9" s="71">
        <v>0</v>
      </c>
      <c r="AI9" s="71">
        <v>0</v>
      </c>
    </row>
    <row r="10" spans="1:35" x14ac:dyDescent="0.2">
      <c r="A10" s="71" t="s">
        <v>5</v>
      </c>
      <c r="B10" s="71" t="s">
        <v>21</v>
      </c>
      <c r="C10" s="71">
        <v>51</v>
      </c>
      <c r="D10" s="71">
        <v>52</v>
      </c>
      <c r="E10" s="71">
        <v>6</v>
      </c>
      <c r="F10" s="71">
        <v>166</v>
      </c>
      <c r="G10" s="71">
        <v>156</v>
      </c>
      <c r="H10" s="71">
        <v>10</v>
      </c>
      <c r="I10" s="71">
        <v>85</v>
      </c>
      <c r="J10" s="71">
        <v>72</v>
      </c>
      <c r="K10" s="71">
        <v>3</v>
      </c>
      <c r="L10" s="71">
        <v>102</v>
      </c>
      <c r="M10" s="71">
        <v>122</v>
      </c>
      <c r="N10" s="71">
        <v>1</v>
      </c>
      <c r="O10" s="71">
        <v>379</v>
      </c>
      <c r="P10" s="71">
        <v>388</v>
      </c>
      <c r="Q10" s="71">
        <v>0</v>
      </c>
      <c r="R10" s="71">
        <v>783</v>
      </c>
      <c r="S10" s="71">
        <v>749</v>
      </c>
      <c r="T10" s="71">
        <v>9</v>
      </c>
      <c r="U10" s="71">
        <v>809</v>
      </c>
      <c r="V10" s="71">
        <v>603</v>
      </c>
      <c r="W10" s="71">
        <v>2</v>
      </c>
      <c r="X10" s="71">
        <v>350</v>
      </c>
      <c r="Y10" s="71">
        <v>278</v>
      </c>
      <c r="Z10" s="71">
        <v>1</v>
      </c>
      <c r="AA10" s="71">
        <v>464</v>
      </c>
      <c r="AB10" s="71">
        <v>453</v>
      </c>
      <c r="AC10" s="71">
        <v>0</v>
      </c>
      <c r="AD10" s="71">
        <v>302</v>
      </c>
      <c r="AE10" s="71">
        <v>571</v>
      </c>
      <c r="AF10" s="71">
        <v>0</v>
      </c>
      <c r="AG10" s="71">
        <v>4</v>
      </c>
      <c r="AH10" s="71">
        <v>1</v>
      </c>
      <c r="AI10" s="71">
        <v>1</v>
      </c>
    </row>
    <row r="11" spans="1:35" x14ac:dyDescent="0.2">
      <c r="A11" s="71" t="s">
        <v>5</v>
      </c>
      <c r="B11" s="71" t="s">
        <v>1</v>
      </c>
      <c r="C11" s="71">
        <v>15</v>
      </c>
      <c r="D11" s="71">
        <v>4</v>
      </c>
      <c r="E11" s="71">
        <v>5</v>
      </c>
      <c r="F11" s="71">
        <v>1</v>
      </c>
      <c r="G11" s="71">
        <v>6</v>
      </c>
      <c r="H11" s="71">
        <v>0</v>
      </c>
      <c r="I11" s="71">
        <v>5</v>
      </c>
      <c r="J11" s="71">
        <v>3</v>
      </c>
      <c r="K11" s="71">
        <v>0</v>
      </c>
      <c r="L11" s="71">
        <v>16</v>
      </c>
      <c r="M11" s="71">
        <v>16</v>
      </c>
      <c r="N11" s="71">
        <v>0</v>
      </c>
      <c r="O11" s="71">
        <v>97</v>
      </c>
      <c r="P11" s="71">
        <v>50</v>
      </c>
      <c r="Q11" s="71">
        <v>1</v>
      </c>
      <c r="R11" s="71">
        <v>258</v>
      </c>
      <c r="S11" s="71">
        <v>79</v>
      </c>
      <c r="T11" s="71">
        <v>16</v>
      </c>
      <c r="U11" s="71">
        <v>195</v>
      </c>
      <c r="V11" s="71">
        <v>72</v>
      </c>
      <c r="W11" s="71">
        <v>2</v>
      </c>
      <c r="X11" s="71">
        <v>62</v>
      </c>
      <c r="Y11" s="71">
        <v>30</v>
      </c>
      <c r="Z11" s="71">
        <v>0</v>
      </c>
      <c r="AA11" s="71">
        <v>38</v>
      </c>
      <c r="AB11" s="71">
        <v>42</v>
      </c>
      <c r="AC11" s="71">
        <v>0</v>
      </c>
      <c r="AD11" s="71">
        <v>17</v>
      </c>
      <c r="AE11" s="71">
        <v>44</v>
      </c>
      <c r="AF11" s="71">
        <v>0</v>
      </c>
      <c r="AG11" s="71">
        <v>3</v>
      </c>
      <c r="AH11" s="71">
        <v>0</v>
      </c>
      <c r="AI11" s="71">
        <v>0</v>
      </c>
    </row>
    <row r="12" spans="1:35" x14ac:dyDescent="0.2">
      <c r="A12" s="71" t="s">
        <v>5</v>
      </c>
      <c r="B12" s="71" t="s">
        <v>2</v>
      </c>
      <c r="C12" s="71">
        <v>6</v>
      </c>
      <c r="D12" s="71">
        <v>4</v>
      </c>
      <c r="E12" s="71">
        <v>0</v>
      </c>
      <c r="F12" s="71">
        <v>4</v>
      </c>
      <c r="G12" s="71">
        <v>4</v>
      </c>
      <c r="H12" s="71">
        <v>0</v>
      </c>
      <c r="I12" s="71">
        <v>6</v>
      </c>
      <c r="J12" s="71">
        <v>5</v>
      </c>
      <c r="K12" s="71">
        <v>0</v>
      </c>
      <c r="L12" s="71">
        <v>29</v>
      </c>
      <c r="M12" s="71">
        <v>14</v>
      </c>
      <c r="N12" s="71">
        <v>0</v>
      </c>
      <c r="O12" s="71">
        <v>63</v>
      </c>
      <c r="P12" s="71">
        <v>17</v>
      </c>
      <c r="Q12" s="71">
        <v>1</v>
      </c>
      <c r="R12" s="71">
        <v>102</v>
      </c>
      <c r="S12" s="71">
        <v>24</v>
      </c>
      <c r="T12" s="71">
        <v>0</v>
      </c>
      <c r="U12" s="71">
        <v>78</v>
      </c>
      <c r="V12" s="71">
        <v>23</v>
      </c>
      <c r="W12" s="71">
        <v>1</v>
      </c>
      <c r="X12" s="71">
        <v>28</v>
      </c>
      <c r="Y12" s="71">
        <v>12</v>
      </c>
      <c r="Z12" s="71">
        <v>0</v>
      </c>
      <c r="AA12" s="71">
        <v>23</v>
      </c>
      <c r="AB12" s="71">
        <v>9</v>
      </c>
      <c r="AC12" s="71">
        <v>0</v>
      </c>
      <c r="AD12" s="71">
        <v>7</v>
      </c>
      <c r="AE12" s="71">
        <v>2</v>
      </c>
      <c r="AF12" s="71">
        <v>0</v>
      </c>
      <c r="AG12" s="71">
        <v>1</v>
      </c>
      <c r="AH12" s="71">
        <v>0</v>
      </c>
      <c r="AI12" s="71">
        <v>0</v>
      </c>
    </row>
    <row r="13" spans="1:35" x14ac:dyDescent="0.2">
      <c r="A13" s="71" t="s">
        <v>5</v>
      </c>
      <c r="B13" s="71" t="s">
        <v>9</v>
      </c>
      <c r="C13" s="71">
        <v>16</v>
      </c>
      <c r="D13" s="71">
        <v>3</v>
      </c>
      <c r="E13" s="71">
        <v>0</v>
      </c>
      <c r="F13" s="71">
        <v>6</v>
      </c>
      <c r="G13" s="71">
        <v>3</v>
      </c>
      <c r="H13" s="71">
        <v>0</v>
      </c>
      <c r="I13" s="71">
        <v>5</v>
      </c>
      <c r="J13" s="71">
        <v>3</v>
      </c>
      <c r="K13" s="71">
        <v>0</v>
      </c>
      <c r="L13" s="71">
        <v>3</v>
      </c>
      <c r="M13" s="71">
        <v>7</v>
      </c>
      <c r="N13" s="71">
        <v>0</v>
      </c>
      <c r="O13" s="71">
        <v>83</v>
      </c>
      <c r="P13" s="71">
        <v>31</v>
      </c>
      <c r="Q13" s="71">
        <v>0</v>
      </c>
      <c r="R13" s="71">
        <v>112</v>
      </c>
      <c r="S13" s="71">
        <v>38</v>
      </c>
      <c r="T13" s="71">
        <v>1</v>
      </c>
      <c r="U13" s="71">
        <v>105</v>
      </c>
      <c r="V13" s="71">
        <v>31</v>
      </c>
      <c r="W13" s="71">
        <v>0</v>
      </c>
      <c r="X13" s="71">
        <v>38</v>
      </c>
      <c r="Y13" s="71">
        <v>17</v>
      </c>
      <c r="Z13" s="71">
        <v>0</v>
      </c>
      <c r="AA13" s="71">
        <v>15</v>
      </c>
      <c r="AB13" s="71">
        <v>3</v>
      </c>
      <c r="AC13" s="71">
        <v>0</v>
      </c>
      <c r="AD13" s="71">
        <v>9</v>
      </c>
      <c r="AE13" s="71">
        <v>2</v>
      </c>
      <c r="AF13" s="71">
        <v>0</v>
      </c>
      <c r="AG13" s="71">
        <v>0</v>
      </c>
      <c r="AH13" s="71">
        <v>1</v>
      </c>
      <c r="AI13" s="71">
        <v>0</v>
      </c>
    </row>
    <row r="14" spans="1:35" x14ac:dyDescent="0.2">
      <c r="A14" s="71" t="s">
        <v>6</v>
      </c>
      <c r="B14" s="71" t="s">
        <v>22</v>
      </c>
      <c r="C14" s="71">
        <v>3</v>
      </c>
      <c r="D14" s="71">
        <v>1</v>
      </c>
      <c r="E14" s="71">
        <v>0</v>
      </c>
      <c r="F14" s="71">
        <v>4</v>
      </c>
      <c r="G14" s="71">
        <v>3</v>
      </c>
      <c r="H14" s="71">
        <v>0</v>
      </c>
      <c r="I14" s="71">
        <v>2</v>
      </c>
      <c r="J14" s="71">
        <v>2</v>
      </c>
      <c r="K14" s="71">
        <v>0</v>
      </c>
      <c r="L14" s="71">
        <v>1</v>
      </c>
      <c r="M14" s="71">
        <v>0</v>
      </c>
      <c r="N14" s="71">
        <v>0</v>
      </c>
      <c r="O14" s="71">
        <v>18</v>
      </c>
      <c r="P14" s="71">
        <v>10</v>
      </c>
      <c r="Q14" s="71">
        <v>0</v>
      </c>
      <c r="R14" s="71">
        <v>51</v>
      </c>
      <c r="S14" s="71">
        <v>26</v>
      </c>
      <c r="T14" s="71">
        <v>1</v>
      </c>
      <c r="U14" s="71">
        <v>29</v>
      </c>
      <c r="V14" s="71">
        <v>16</v>
      </c>
      <c r="W14" s="71">
        <v>0</v>
      </c>
      <c r="X14" s="71">
        <v>6</v>
      </c>
      <c r="Y14" s="71">
        <v>1</v>
      </c>
      <c r="Z14" s="71">
        <v>0</v>
      </c>
      <c r="AA14" s="71">
        <v>5</v>
      </c>
      <c r="AB14" s="71">
        <v>1</v>
      </c>
      <c r="AC14" s="71">
        <v>0</v>
      </c>
      <c r="AD14" s="71">
        <v>0</v>
      </c>
      <c r="AE14" s="71">
        <v>4</v>
      </c>
      <c r="AF14" s="71">
        <v>0</v>
      </c>
      <c r="AG14" s="71">
        <v>14</v>
      </c>
      <c r="AH14" s="71">
        <v>2</v>
      </c>
      <c r="AI14" s="71">
        <v>0</v>
      </c>
    </row>
    <row r="15" spans="1:35" x14ac:dyDescent="0.2">
      <c r="A15" s="71" t="s">
        <v>6</v>
      </c>
      <c r="B15" s="71" t="s">
        <v>23</v>
      </c>
      <c r="C15" s="71">
        <v>0</v>
      </c>
      <c r="D15" s="71">
        <v>0</v>
      </c>
      <c r="E15" s="71">
        <v>0</v>
      </c>
      <c r="F15" s="71">
        <v>1</v>
      </c>
      <c r="G15" s="71">
        <v>2</v>
      </c>
      <c r="H15" s="71">
        <v>0</v>
      </c>
      <c r="I15" s="71">
        <v>0</v>
      </c>
      <c r="J15" s="71">
        <v>0</v>
      </c>
      <c r="K15" s="71">
        <v>0</v>
      </c>
      <c r="L15" s="71">
        <v>0</v>
      </c>
      <c r="M15" s="71">
        <v>3</v>
      </c>
      <c r="N15" s="71">
        <v>0</v>
      </c>
      <c r="O15" s="71">
        <v>5</v>
      </c>
      <c r="P15" s="71">
        <v>2</v>
      </c>
      <c r="Q15" s="71">
        <v>0</v>
      </c>
      <c r="R15" s="71">
        <v>14</v>
      </c>
      <c r="S15" s="71">
        <v>6</v>
      </c>
      <c r="T15" s="71">
        <v>0</v>
      </c>
      <c r="U15" s="71">
        <v>15</v>
      </c>
      <c r="V15" s="71">
        <v>8</v>
      </c>
      <c r="W15" s="71">
        <v>0</v>
      </c>
      <c r="X15" s="71">
        <v>3</v>
      </c>
      <c r="Y15" s="71">
        <v>2</v>
      </c>
      <c r="Z15" s="71">
        <v>0</v>
      </c>
      <c r="AA15" s="71">
        <v>3</v>
      </c>
      <c r="AB15" s="71">
        <v>8</v>
      </c>
      <c r="AC15" s="71">
        <v>0</v>
      </c>
      <c r="AD15" s="71">
        <v>2</v>
      </c>
      <c r="AE15" s="71">
        <v>1</v>
      </c>
      <c r="AF15" s="71">
        <v>0</v>
      </c>
      <c r="AG15" s="71">
        <v>6</v>
      </c>
      <c r="AH15" s="71">
        <v>1</v>
      </c>
      <c r="AI15" s="71">
        <v>0</v>
      </c>
    </row>
    <row r="16" spans="1:35" x14ac:dyDescent="0.2">
      <c r="A16" s="71" t="s">
        <v>6</v>
      </c>
      <c r="B16" s="71" t="s">
        <v>21</v>
      </c>
      <c r="C16" s="71">
        <v>53</v>
      </c>
      <c r="D16" s="71">
        <v>54</v>
      </c>
      <c r="E16" s="71">
        <v>7</v>
      </c>
      <c r="F16" s="71">
        <v>139</v>
      </c>
      <c r="G16" s="71">
        <v>131</v>
      </c>
      <c r="H16" s="71">
        <v>14</v>
      </c>
      <c r="I16" s="71">
        <v>79</v>
      </c>
      <c r="J16" s="71">
        <v>80</v>
      </c>
      <c r="K16" s="71">
        <v>2</v>
      </c>
      <c r="L16" s="71">
        <v>90</v>
      </c>
      <c r="M16" s="71">
        <v>110</v>
      </c>
      <c r="N16" s="71">
        <v>0</v>
      </c>
      <c r="O16" s="71">
        <v>321</v>
      </c>
      <c r="P16" s="71">
        <v>341</v>
      </c>
      <c r="Q16" s="71">
        <v>0</v>
      </c>
      <c r="R16" s="71">
        <v>615</v>
      </c>
      <c r="S16" s="71">
        <v>625</v>
      </c>
      <c r="T16" s="71">
        <v>0</v>
      </c>
      <c r="U16" s="71">
        <v>635</v>
      </c>
      <c r="V16" s="71">
        <v>546</v>
      </c>
      <c r="W16" s="71">
        <v>3</v>
      </c>
      <c r="X16" s="71">
        <v>327</v>
      </c>
      <c r="Y16" s="71">
        <v>266</v>
      </c>
      <c r="Z16" s="71">
        <v>0</v>
      </c>
      <c r="AA16" s="71">
        <v>423</v>
      </c>
      <c r="AB16" s="71">
        <v>387</v>
      </c>
      <c r="AC16" s="71">
        <v>0</v>
      </c>
      <c r="AD16" s="71">
        <v>289</v>
      </c>
      <c r="AE16" s="71">
        <v>544</v>
      </c>
      <c r="AF16" s="71">
        <v>0</v>
      </c>
      <c r="AG16" s="71">
        <v>199</v>
      </c>
      <c r="AH16" s="71">
        <v>177</v>
      </c>
      <c r="AI16" s="71">
        <v>6</v>
      </c>
    </row>
    <row r="17" spans="1:35" x14ac:dyDescent="0.2">
      <c r="A17" s="71" t="s">
        <v>6</v>
      </c>
      <c r="B17" s="71" t="s">
        <v>1</v>
      </c>
      <c r="C17" s="71">
        <v>17</v>
      </c>
      <c r="D17" s="71">
        <v>3</v>
      </c>
      <c r="E17" s="71">
        <v>0</v>
      </c>
      <c r="F17" s="71">
        <v>6</v>
      </c>
      <c r="G17" s="71">
        <v>6</v>
      </c>
      <c r="H17" s="71">
        <v>0</v>
      </c>
      <c r="I17" s="71">
        <v>3</v>
      </c>
      <c r="J17" s="71">
        <v>4</v>
      </c>
      <c r="K17" s="71">
        <v>0</v>
      </c>
      <c r="L17" s="71">
        <v>13</v>
      </c>
      <c r="M17" s="71">
        <v>10</v>
      </c>
      <c r="N17" s="71">
        <v>0</v>
      </c>
      <c r="O17" s="71">
        <v>62</v>
      </c>
      <c r="P17" s="71">
        <v>38</v>
      </c>
      <c r="Q17" s="71">
        <v>0</v>
      </c>
      <c r="R17" s="71">
        <v>198</v>
      </c>
      <c r="S17" s="71">
        <v>64</v>
      </c>
      <c r="T17" s="71">
        <v>0</v>
      </c>
      <c r="U17" s="71">
        <v>166</v>
      </c>
      <c r="V17" s="71">
        <v>46</v>
      </c>
      <c r="W17" s="71">
        <v>0</v>
      </c>
      <c r="X17" s="71">
        <v>43</v>
      </c>
      <c r="Y17" s="71">
        <v>20</v>
      </c>
      <c r="Z17" s="71">
        <v>0</v>
      </c>
      <c r="AA17" s="71">
        <v>36</v>
      </c>
      <c r="AB17" s="71">
        <v>27</v>
      </c>
      <c r="AC17" s="71">
        <v>0</v>
      </c>
      <c r="AD17" s="71">
        <v>16</v>
      </c>
      <c r="AE17" s="71">
        <v>30</v>
      </c>
      <c r="AF17" s="71">
        <v>0</v>
      </c>
      <c r="AG17" s="71">
        <v>61</v>
      </c>
      <c r="AH17" s="71">
        <v>30</v>
      </c>
      <c r="AI17" s="71">
        <v>3</v>
      </c>
    </row>
    <row r="18" spans="1:35" x14ac:dyDescent="0.2">
      <c r="A18" s="71" t="s">
        <v>6</v>
      </c>
      <c r="B18" s="71" t="s">
        <v>2</v>
      </c>
      <c r="C18" s="71">
        <v>1</v>
      </c>
      <c r="D18" s="71">
        <v>0</v>
      </c>
      <c r="E18" s="71">
        <v>0</v>
      </c>
      <c r="F18" s="71">
        <v>0</v>
      </c>
      <c r="G18" s="71">
        <v>4</v>
      </c>
      <c r="H18" s="71">
        <v>0</v>
      </c>
      <c r="I18" s="71">
        <v>15</v>
      </c>
      <c r="J18" s="71">
        <v>2</v>
      </c>
      <c r="K18" s="71">
        <v>0</v>
      </c>
      <c r="L18" s="71">
        <v>25</v>
      </c>
      <c r="M18" s="71">
        <v>6</v>
      </c>
      <c r="N18" s="71">
        <v>0</v>
      </c>
      <c r="O18" s="71">
        <v>28</v>
      </c>
      <c r="P18" s="71">
        <v>6</v>
      </c>
      <c r="Q18" s="71">
        <v>0</v>
      </c>
      <c r="R18" s="71">
        <v>68</v>
      </c>
      <c r="S18" s="71">
        <v>21</v>
      </c>
      <c r="T18" s="71">
        <v>0</v>
      </c>
      <c r="U18" s="71">
        <v>53</v>
      </c>
      <c r="V18" s="71">
        <v>19</v>
      </c>
      <c r="W18" s="71">
        <v>0</v>
      </c>
      <c r="X18" s="71">
        <v>15</v>
      </c>
      <c r="Y18" s="71">
        <v>4</v>
      </c>
      <c r="Z18" s="71">
        <v>0</v>
      </c>
      <c r="AA18" s="71">
        <v>8</v>
      </c>
      <c r="AB18" s="71">
        <v>3</v>
      </c>
      <c r="AC18" s="71">
        <v>0</v>
      </c>
      <c r="AD18" s="71">
        <v>4</v>
      </c>
      <c r="AE18" s="71">
        <v>2</v>
      </c>
      <c r="AF18" s="71">
        <v>0</v>
      </c>
      <c r="AG18" s="71">
        <v>18</v>
      </c>
      <c r="AH18" s="71">
        <v>5</v>
      </c>
      <c r="AI18" s="71">
        <v>0</v>
      </c>
    </row>
    <row r="19" spans="1:35" x14ac:dyDescent="0.2">
      <c r="A19" s="71" t="s">
        <v>6</v>
      </c>
      <c r="B19" s="71" t="s">
        <v>9</v>
      </c>
      <c r="C19" s="71">
        <v>10</v>
      </c>
      <c r="D19" s="71">
        <v>5</v>
      </c>
      <c r="E19" s="71">
        <v>1</v>
      </c>
      <c r="F19" s="71">
        <v>2</v>
      </c>
      <c r="G19" s="71">
        <v>6</v>
      </c>
      <c r="H19" s="71">
        <v>1</v>
      </c>
      <c r="I19" s="71">
        <v>2</v>
      </c>
      <c r="J19" s="71">
        <v>5</v>
      </c>
      <c r="K19" s="71">
        <v>0</v>
      </c>
      <c r="L19" s="71">
        <v>2</v>
      </c>
      <c r="M19" s="71">
        <v>5</v>
      </c>
      <c r="N19" s="71">
        <v>0</v>
      </c>
      <c r="O19" s="71">
        <v>56</v>
      </c>
      <c r="P19" s="71">
        <v>27</v>
      </c>
      <c r="Q19" s="71">
        <v>0</v>
      </c>
      <c r="R19" s="71">
        <v>100</v>
      </c>
      <c r="S19" s="71">
        <v>23</v>
      </c>
      <c r="T19" s="71">
        <v>0</v>
      </c>
      <c r="U19" s="71">
        <v>83</v>
      </c>
      <c r="V19" s="71">
        <v>10</v>
      </c>
      <c r="W19" s="71">
        <v>0</v>
      </c>
      <c r="X19" s="71">
        <v>33</v>
      </c>
      <c r="Y19" s="71">
        <v>9</v>
      </c>
      <c r="Z19" s="71">
        <v>0</v>
      </c>
      <c r="AA19" s="71">
        <v>24</v>
      </c>
      <c r="AB19" s="71">
        <v>7</v>
      </c>
      <c r="AC19" s="71">
        <v>1</v>
      </c>
      <c r="AD19" s="71">
        <v>5</v>
      </c>
      <c r="AE19" s="71">
        <v>3</v>
      </c>
      <c r="AF19" s="71">
        <v>0</v>
      </c>
      <c r="AG19" s="71">
        <v>48</v>
      </c>
      <c r="AH19" s="71">
        <v>9</v>
      </c>
      <c r="AI19" s="71">
        <v>4</v>
      </c>
    </row>
    <row r="20" spans="1:35" x14ac:dyDescent="0.2">
      <c r="A20" s="71" t="s">
        <v>7</v>
      </c>
      <c r="B20" s="71" t="s">
        <v>22</v>
      </c>
      <c r="C20" s="71">
        <v>1</v>
      </c>
      <c r="D20" s="71">
        <v>1</v>
      </c>
      <c r="E20" s="71">
        <v>0</v>
      </c>
      <c r="F20" s="71">
        <v>1</v>
      </c>
      <c r="G20" s="71">
        <v>4</v>
      </c>
      <c r="H20" s="71">
        <v>0</v>
      </c>
      <c r="I20" s="71">
        <v>0</v>
      </c>
      <c r="J20" s="71">
        <v>2</v>
      </c>
      <c r="K20" s="71">
        <v>0</v>
      </c>
      <c r="L20" s="71">
        <v>1</v>
      </c>
      <c r="M20" s="71">
        <v>2</v>
      </c>
      <c r="N20" s="71">
        <v>0</v>
      </c>
      <c r="O20" s="71">
        <v>21</v>
      </c>
      <c r="P20" s="71">
        <v>15</v>
      </c>
      <c r="Q20" s="71">
        <v>0</v>
      </c>
      <c r="R20" s="71">
        <v>43</v>
      </c>
      <c r="S20" s="71">
        <v>24</v>
      </c>
      <c r="T20" s="71">
        <v>1</v>
      </c>
      <c r="U20" s="71">
        <v>28</v>
      </c>
      <c r="V20" s="71">
        <v>6</v>
      </c>
      <c r="W20" s="71">
        <v>0</v>
      </c>
      <c r="X20" s="71">
        <v>11</v>
      </c>
      <c r="Y20" s="71">
        <v>2</v>
      </c>
      <c r="Z20" s="71">
        <v>0</v>
      </c>
      <c r="AA20" s="71">
        <v>1</v>
      </c>
      <c r="AB20" s="71">
        <v>0</v>
      </c>
      <c r="AC20" s="71">
        <v>0</v>
      </c>
      <c r="AD20" s="71">
        <v>2</v>
      </c>
      <c r="AE20" s="71">
        <v>0</v>
      </c>
      <c r="AF20" s="71">
        <v>0</v>
      </c>
      <c r="AG20" s="71">
        <v>16</v>
      </c>
      <c r="AH20" s="71">
        <v>6</v>
      </c>
      <c r="AI20" s="71">
        <v>0</v>
      </c>
    </row>
    <row r="21" spans="1:35" x14ac:dyDescent="0.2">
      <c r="A21" s="71" t="s">
        <v>7</v>
      </c>
      <c r="B21" s="71" t="s">
        <v>23</v>
      </c>
      <c r="C21" s="71">
        <v>0</v>
      </c>
      <c r="D21" s="71">
        <v>0</v>
      </c>
      <c r="E21" s="71">
        <v>0</v>
      </c>
      <c r="F21" s="71">
        <v>0</v>
      </c>
      <c r="G21" s="71">
        <v>1</v>
      </c>
      <c r="H21" s="71">
        <v>0</v>
      </c>
      <c r="I21" s="71">
        <v>0</v>
      </c>
      <c r="J21" s="71">
        <v>1</v>
      </c>
      <c r="K21" s="71">
        <v>0</v>
      </c>
      <c r="L21" s="71">
        <v>0</v>
      </c>
      <c r="M21" s="71">
        <v>0</v>
      </c>
      <c r="N21" s="71">
        <v>0</v>
      </c>
      <c r="O21" s="71">
        <v>2</v>
      </c>
      <c r="P21" s="71">
        <v>1</v>
      </c>
      <c r="Q21" s="71">
        <v>0</v>
      </c>
      <c r="R21" s="71">
        <v>4</v>
      </c>
      <c r="S21" s="71">
        <v>6</v>
      </c>
      <c r="T21" s="71">
        <v>0</v>
      </c>
      <c r="U21" s="71">
        <v>10</v>
      </c>
      <c r="V21" s="71">
        <v>3</v>
      </c>
      <c r="W21" s="71">
        <v>0</v>
      </c>
      <c r="X21" s="71">
        <v>1</v>
      </c>
      <c r="Y21" s="71">
        <v>0</v>
      </c>
      <c r="Z21" s="71">
        <v>0</v>
      </c>
      <c r="AA21" s="71">
        <v>3</v>
      </c>
      <c r="AB21" s="71">
        <v>2</v>
      </c>
      <c r="AC21" s="71">
        <v>0</v>
      </c>
      <c r="AD21" s="71">
        <v>1</v>
      </c>
      <c r="AE21" s="71">
        <v>1</v>
      </c>
      <c r="AF21" s="71">
        <v>0</v>
      </c>
      <c r="AG21" s="71">
        <v>7</v>
      </c>
      <c r="AH21" s="71">
        <v>7</v>
      </c>
      <c r="AI21" s="71">
        <v>0</v>
      </c>
    </row>
    <row r="22" spans="1:35" x14ac:dyDescent="0.2">
      <c r="A22" s="71" t="s">
        <v>7</v>
      </c>
      <c r="B22" s="71" t="s">
        <v>21</v>
      </c>
      <c r="C22" s="71">
        <v>39</v>
      </c>
      <c r="D22" s="71">
        <v>40</v>
      </c>
      <c r="E22" s="71">
        <v>8</v>
      </c>
      <c r="F22" s="71">
        <v>137</v>
      </c>
      <c r="G22" s="71">
        <v>104</v>
      </c>
      <c r="H22" s="71">
        <v>3</v>
      </c>
      <c r="I22" s="71">
        <v>61</v>
      </c>
      <c r="J22" s="71">
        <v>57</v>
      </c>
      <c r="K22" s="71">
        <v>5</v>
      </c>
      <c r="L22" s="71">
        <v>77</v>
      </c>
      <c r="M22" s="71">
        <v>85</v>
      </c>
      <c r="N22" s="71">
        <v>2</v>
      </c>
      <c r="O22" s="71">
        <v>270</v>
      </c>
      <c r="P22" s="71">
        <v>291</v>
      </c>
      <c r="Q22" s="71">
        <v>1</v>
      </c>
      <c r="R22" s="71">
        <v>557</v>
      </c>
      <c r="S22" s="71">
        <v>492</v>
      </c>
      <c r="T22" s="71">
        <v>1</v>
      </c>
      <c r="U22" s="71">
        <v>659</v>
      </c>
      <c r="V22" s="71">
        <v>463</v>
      </c>
      <c r="W22" s="71">
        <v>0</v>
      </c>
      <c r="X22" s="71">
        <v>295</v>
      </c>
      <c r="Y22" s="71">
        <v>225</v>
      </c>
      <c r="Z22" s="71">
        <v>0</v>
      </c>
      <c r="AA22" s="71">
        <v>367</v>
      </c>
      <c r="AB22" s="71">
        <v>388</v>
      </c>
      <c r="AC22" s="71">
        <v>0</v>
      </c>
      <c r="AD22" s="71">
        <v>252</v>
      </c>
      <c r="AE22" s="71">
        <v>489</v>
      </c>
      <c r="AF22" s="71">
        <v>0</v>
      </c>
      <c r="AG22" s="71">
        <v>261</v>
      </c>
      <c r="AH22" s="71">
        <v>219</v>
      </c>
      <c r="AI22" s="71">
        <v>34</v>
      </c>
    </row>
    <row r="23" spans="1:35" x14ac:dyDescent="0.2">
      <c r="A23" s="71" t="s">
        <v>7</v>
      </c>
      <c r="B23" s="71" t="s">
        <v>1</v>
      </c>
      <c r="C23" s="71">
        <v>14</v>
      </c>
      <c r="D23" s="71">
        <v>8</v>
      </c>
      <c r="E23" s="71">
        <v>0</v>
      </c>
      <c r="F23" s="71">
        <v>8</v>
      </c>
      <c r="G23" s="71">
        <v>5</v>
      </c>
      <c r="H23" s="71">
        <v>1</v>
      </c>
      <c r="I23" s="71">
        <v>8</v>
      </c>
      <c r="J23" s="71">
        <v>6</v>
      </c>
      <c r="K23" s="71">
        <v>0</v>
      </c>
      <c r="L23" s="71">
        <v>10</v>
      </c>
      <c r="M23" s="71">
        <v>4</v>
      </c>
      <c r="N23" s="71">
        <v>2</v>
      </c>
      <c r="O23" s="71">
        <v>88</v>
      </c>
      <c r="P23" s="71">
        <v>39</v>
      </c>
      <c r="Q23" s="71">
        <v>0</v>
      </c>
      <c r="R23" s="71">
        <v>169</v>
      </c>
      <c r="S23" s="71">
        <v>48</v>
      </c>
      <c r="T23" s="71">
        <v>0</v>
      </c>
      <c r="U23" s="71">
        <v>162</v>
      </c>
      <c r="V23" s="71">
        <v>63</v>
      </c>
      <c r="W23" s="71">
        <v>0</v>
      </c>
      <c r="X23" s="71">
        <v>37</v>
      </c>
      <c r="Y23" s="71">
        <v>18</v>
      </c>
      <c r="Z23" s="71">
        <v>0</v>
      </c>
      <c r="AA23" s="71">
        <v>28</v>
      </c>
      <c r="AB23" s="71">
        <v>22</v>
      </c>
      <c r="AC23" s="71">
        <v>0</v>
      </c>
      <c r="AD23" s="71">
        <v>20</v>
      </c>
      <c r="AE23" s="71">
        <v>35</v>
      </c>
      <c r="AF23" s="71">
        <v>0</v>
      </c>
      <c r="AG23" s="71">
        <v>90</v>
      </c>
      <c r="AH23" s="71">
        <v>33</v>
      </c>
      <c r="AI23" s="71">
        <v>7</v>
      </c>
    </row>
    <row r="24" spans="1:35" x14ac:dyDescent="0.2">
      <c r="A24" s="71" t="s">
        <v>7</v>
      </c>
      <c r="B24" s="71" t="s">
        <v>2</v>
      </c>
      <c r="C24" s="71">
        <v>0</v>
      </c>
      <c r="D24" s="71">
        <v>0</v>
      </c>
      <c r="E24" s="71">
        <v>0</v>
      </c>
      <c r="F24" s="71">
        <v>2</v>
      </c>
      <c r="G24" s="71">
        <v>2</v>
      </c>
      <c r="H24" s="71">
        <v>0</v>
      </c>
      <c r="I24" s="71">
        <v>5</v>
      </c>
      <c r="J24" s="71">
        <v>2</v>
      </c>
      <c r="K24" s="71">
        <v>0</v>
      </c>
      <c r="L24" s="71">
        <v>27</v>
      </c>
      <c r="M24" s="71">
        <v>4</v>
      </c>
      <c r="N24" s="71">
        <v>0</v>
      </c>
      <c r="O24" s="71">
        <v>25</v>
      </c>
      <c r="P24" s="71">
        <v>10</v>
      </c>
      <c r="Q24" s="71">
        <v>0</v>
      </c>
      <c r="R24" s="71">
        <v>70</v>
      </c>
      <c r="S24" s="71">
        <v>12</v>
      </c>
      <c r="T24" s="71">
        <v>0</v>
      </c>
      <c r="U24" s="71">
        <v>60</v>
      </c>
      <c r="V24" s="71">
        <v>8</v>
      </c>
      <c r="W24" s="71">
        <v>0</v>
      </c>
      <c r="X24" s="71">
        <v>20</v>
      </c>
      <c r="Y24" s="71">
        <v>9</v>
      </c>
      <c r="Z24" s="71">
        <v>0</v>
      </c>
      <c r="AA24" s="71">
        <v>18</v>
      </c>
      <c r="AB24" s="71">
        <v>5</v>
      </c>
      <c r="AC24" s="71">
        <v>0</v>
      </c>
      <c r="AD24" s="71">
        <v>5</v>
      </c>
      <c r="AE24" s="71">
        <v>2</v>
      </c>
      <c r="AF24" s="71">
        <v>0</v>
      </c>
      <c r="AG24" s="71">
        <v>35</v>
      </c>
      <c r="AH24" s="71">
        <v>12</v>
      </c>
      <c r="AI24" s="71">
        <v>0</v>
      </c>
    </row>
    <row r="25" spans="1:35" x14ac:dyDescent="0.2">
      <c r="A25" s="71" t="s">
        <v>7</v>
      </c>
      <c r="B25" s="71" t="s">
        <v>9</v>
      </c>
      <c r="C25" s="71">
        <v>6</v>
      </c>
      <c r="D25" s="71">
        <v>1</v>
      </c>
      <c r="E25" s="71">
        <v>1</v>
      </c>
      <c r="F25" s="71">
        <v>1</v>
      </c>
      <c r="G25" s="71">
        <v>1</v>
      </c>
      <c r="H25" s="71">
        <v>0</v>
      </c>
      <c r="I25" s="71">
        <v>2</v>
      </c>
      <c r="J25" s="71">
        <v>0</v>
      </c>
      <c r="K25" s="71">
        <v>0</v>
      </c>
      <c r="L25" s="71">
        <v>2</v>
      </c>
      <c r="M25" s="71">
        <v>3</v>
      </c>
      <c r="N25" s="71">
        <v>0</v>
      </c>
      <c r="O25" s="71">
        <v>46</v>
      </c>
      <c r="P25" s="71">
        <v>21</v>
      </c>
      <c r="Q25" s="71">
        <v>0</v>
      </c>
      <c r="R25" s="71">
        <v>73</v>
      </c>
      <c r="S25" s="71">
        <v>27</v>
      </c>
      <c r="T25" s="71">
        <v>0</v>
      </c>
      <c r="U25" s="71">
        <v>70</v>
      </c>
      <c r="V25" s="71">
        <v>20</v>
      </c>
      <c r="W25" s="71">
        <v>2</v>
      </c>
      <c r="X25" s="71">
        <v>30</v>
      </c>
      <c r="Y25" s="71">
        <v>5</v>
      </c>
      <c r="Z25" s="71">
        <v>0</v>
      </c>
      <c r="AA25" s="71">
        <v>13</v>
      </c>
      <c r="AB25" s="71">
        <v>11</v>
      </c>
      <c r="AC25" s="71">
        <v>0</v>
      </c>
      <c r="AD25" s="71">
        <v>4</v>
      </c>
      <c r="AE25" s="71">
        <v>2</v>
      </c>
      <c r="AF25" s="71">
        <v>0</v>
      </c>
      <c r="AG25" s="71">
        <v>75</v>
      </c>
      <c r="AH25" s="71">
        <v>18</v>
      </c>
      <c r="AI25" s="71">
        <v>13</v>
      </c>
    </row>
    <row r="26" spans="1:35" x14ac:dyDescent="0.2">
      <c r="A26" s="71" t="s">
        <v>8</v>
      </c>
      <c r="B26" s="71" t="s">
        <v>22</v>
      </c>
      <c r="C26" s="71">
        <v>0</v>
      </c>
      <c r="D26" s="71">
        <v>0</v>
      </c>
      <c r="E26" s="71">
        <v>0</v>
      </c>
      <c r="F26" s="71">
        <v>3</v>
      </c>
      <c r="G26" s="71">
        <v>3</v>
      </c>
      <c r="H26" s="71">
        <v>0</v>
      </c>
      <c r="I26" s="71">
        <v>1</v>
      </c>
      <c r="J26" s="71">
        <v>0</v>
      </c>
      <c r="K26" s="71">
        <v>0</v>
      </c>
      <c r="L26" s="71">
        <v>1</v>
      </c>
      <c r="M26" s="71">
        <v>0</v>
      </c>
      <c r="N26" s="71">
        <v>0</v>
      </c>
      <c r="O26" s="71">
        <v>12</v>
      </c>
      <c r="P26" s="71">
        <v>14</v>
      </c>
      <c r="Q26" s="71">
        <v>0</v>
      </c>
      <c r="R26" s="71">
        <v>22</v>
      </c>
      <c r="S26" s="71">
        <v>8</v>
      </c>
      <c r="T26" s="71">
        <v>0</v>
      </c>
      <c r="U26" s="71">
        <v>32</v>
      </c>
      <c r="V26" s="71">
        <v>12</v>
      </c>
      <c r="W26" s="71">
        <v>0</v>
      </c>
      <c r="X26" s="71">
        <v>9</v>
      </c>
      <c r="Y26" s="71">
        <v>3</v>
      </c>
      <c r="Z26" s="71">
        <v>0</v>
      </c>
      <c r="AA26" s="71">
        <v>5</v>
      </c>
      <c r="AB26" s="71">
        <v>4</v>
      </c>
      <c r="AC26" s="71">
        <v>0</v>
      </c>
      <c r="AD26" s="71">
        <v>2</v>
      </c>
      <c r="AE26" s="71">
        <v>0</v>
      </c>
      <c r="AF26" s="71">
        <v>0</v>
      </c>
      <c r="AG26" s="71">
        <v>16</v>
      </c>
      <c r="AH26" s="71">
        <v>4</v>
      </c>
      <c r="AI26" s="71">
        <v>2</v>
      </c>
    </row>
    <row r="27" spans="1:35" x14ac:dyDescent="0.2">
      <c r="A27" s="71" t="s">
        <v>8</v>
      </c>
      <c r="B27" s="71" t="s">
        <v>23</v>
      </c>
      <c r="C27" s="71">
        <v>0</v>
      </c>
      <c r="D27" s="71">
        <v>0</v>
      </c>
      <c r="E27" s="71">
        <v>0</v>
      </c>
      <c r="F27" s="71">
        <v>0</v>
      </c>
      <c r="G27" s="71">
        <v>1</v>
      </c>
      <c r="H27" s="71">
        <v>0</v>
      </c>
      <c r="I27" s="71">
        <v>1</v>
      </c>
      <c r="J27" s="71">
        <v>0</v>
      </c>
      <c r="K27" s="71">
        <v>0</v>
      </c>
      <c r="L27" s="71">
        <v>0</v>
      </c>
      <c r="M27" s="71">
        <v>0</v>
      </c>
      <c r="N27" s="71">
        <v>0</v>
      </c>
      <c r="O27" s="71">
        <v>1</v>
      </c>
      <c r="P27" s="71">
        <v>1</v>
      </c>
      <c r="Q27" s="71">
        <v>0</v>
      </c>
      <c r="R27" s="71">
        <v>5</v>
      </c>
      <c r="S27" s="71">
        <v>5</v>
      </c>
      <c r="T27" s="71">
        <v>0</v>
      </c>
      <c r="U27" s="71">
        <v>9</v>
      </c>
      <c r="V27" s="71">
        <v>7</v>
      </c>
      <c r="W27" s="71">
        <v>0</v>
      </c>
      <c r="X27" s="71">
        <v>2</v>
      </c>
      <c r="Y27" s="71">
        <v>1</v>
      </c>
      <c r="Z27" s="71">
        <v>0</v>
      </c>
      <c r="AA27" s="71">
        <v>3</v>
      </c>
      <c r="AB27" s="71">
        <v>3</v>
      </c>
      <c r="AC27" s="71">
        <v>0</v>
      </c>
      <c r="AD27" s="71">
        <v>4</v>
      </c>
      <c r="AE27" s="71">
        <v>2</v>
      </c>
      <c r="AF27" s="71">
        <v>0</v>
      </c>
      <c r="AG27" s="71">
        <v>4</v>
      </c>
      <c r="AH27" s="71">
        <v>2</v>
      </c>
      <c r="AI27" s="71">
        <v>2</v>
      </c>
    </row>
    <row r="28" spans="1:35" x14ac:dyDescent="0.2">
      <c r="A28" s="71" t="s">
        <v>8</v>
      </c>
      <c r="B28" s="71" t="s">
        <v>21</v>
      </c>
      <c r="C28" s="71">
        <v>27</v>
      </c>
      <c r="D28" s="71">
        <v>22</v>
      </c>
      <c r="E28" s="71">
        <v>0</v>
      </c>
      <c r="F28" s="71">
        <v>144</v>
      </c>
      <c r="G28" s="71">
        <v>107</v>
      </c>
      <c r="H28" s="71">
        <v>1</v>
      </c>
      <c r="I28" s="71">
        <v>54</v>
      </c>
      <c r="J28" s="71">
        <v>57</v>
      </c>
      <c r="K28" s="71">
        <v>2</v>
      </c>
      <c r="L28" s="71">
        <v>73</v>
      </c>
      <c r="M28" s="71">
        <v>87</v>
      </c>
      <c r="N28" s="71">
        <v>1</v>
      </c>
      <c r="O28" s="71">
        <v>236</v>
      </c>
      <c r="P28" s="71">
        <v>297</v>
      </c>
      <c r="Q28" s="71">
        <v>0</v>
      </c>
      <c r="R28" s="71">
        <v>523</v>
      </c>
      <c r="S28" s="71">
        <v>522</v>
      </c>
      <c r="T28" s="71">
        <v>3</v>
      </c>
      <c r="U28" s="71">
        <v>608</v>
      </c>
      <c r="V28" s="71">
        <v>470</v>
      </c>
      <c r="W28" s="71">
        <v>3</v>
      </c>
      <c r="X28" s="71">
        <v>335</v>
      </c>
      <c r="Y28" s="71">
        <v>235</v>
      </c>
      <c r="Z28" s="71">
        <v>0</v>
      </c>
      <c r="AA28" s="71">
        <v>383</v>
      </c>
      <c r="AB28" s="71">
        <v>336</v>
      </c>
      <c r="AC28" s="71">
        <v>0</v>
      </c>
      <c r="AD28" s="71">
        <v>240</v>
      </c>
      <c r="AE28" s="71">
        <v>453</v>
      </c>
      <c r="AF28" s="71">
        <v>0</v>
      </c>
      <c r="AG28" s="71">
        <v>264</v>
      </c>
      <c r="AH28" s="71">
        <v>227</v>
      </c>
      <c r="AI28" s="71">
        <v>14</v>
      </c>
    </row>
    <row r="29" spans="1:35" x14ac:dyDescent="0.2">
      <c r="A29" s="71" t="s">
        <v>8</v>
      </c>
      <c r="B29" s="71" t="s">
        <v>1</v>
      </c>
      <c r="C29" s="71">
        <v>9</v>
      </c>
      <c r="D29" s="71">
        <v>8</v>
      </c>
      <c r="E29" s="71">
        <v>0</v>
      </c>
      <c r="F29" s="71">
        <v>2</v>
      </c>
      <c r="G29" s="71">
        <v>1</v>
      </c>
      <c r="H29" s="71">
        <v>1</v>
      </c>
      <c r="I29" s="71">
        <v>3</v>
      </c>
      <c r="J29" s="71">
        <v>3</v>
      </c>
      <c r="K29" s="71">
        <v>0</v>
      </c>
      <c r="L29" s="71">
        <v>16</v>
      </c>
      <c r="M29" s="71">
        <v>1</v>
      </c>
      <c r="N29" s="71">
        <v>0</v>
      </c>
      <c r="O29" s="71">
        <v>82</v>
      </c>
      <c r="P29" s="71">
        <v>24</v>
      </c>
      <c r="Q29" s="71">
        <v>0</v>
      </c>
      <c r="R29" s="71">
        <v>211</v>
      </c>
      <c r="S29" s="71">
        <v>45</v>
      </c>
      <c r="T29" s="71">
        <v>0</v>
      </c>
      <c r="U29" s="71">
        <v>148</v>
      </c>
      <c r="V29" s="71">
        <v>40</v>
      </c>
      <c r="W29" s="71">
        <v>0</v>
      </c>
      <c r="X29" s="71">
        <v>60</v>
      </c>
      <c r="Y29" s="71">
        <v>14</v>
      </c>
      <c r="Z29" s="71">
        <v>0</v>
      </c>
      <c r="AA29" s="71">
        <v>48</v>
      </c>
      <c r="AB29" s="71">
        <v>15</v>
      </c>
      <c r="AC29" s="71">
        <v>0</v>
      </c>
      <c r="AD29" s="71">
        <v>22</v>
      </c>
      <c r="AE29" s="71">
        <v>28</v>
      </c>
      <c r="AF29" s="71">
        <v>0</v>
      </c>
      <c r="AG29" s="71">
        <v>79</v>
      </c>
      <c r="AH29" s="71">
        <v>23</v>
      </c>
      <c r="AI29" s="71">
        <v>10</v>
      </c>
    </row>
    <row r="30" spans="1:35" x14ac:dyDescent="0.2">
      <c r="A30" s="71" t="s">
        <v>8</v>
      </c>
      <c r="B30" s="71" t="s">
        <v>2</v>
      </c>
      <c r="C30" s="71">
        <v>2</v>
      </c>
      <c r="D30" s="71">
        <v>1</v>
      </c>
      <c r="E30" s="71">
        <v>1</v>
      </c>
      <c r="F30" s="71">
        <v>3</v>
      </c>
      <c r="G30" s="71">
        <v>3</v>
      </c>
      <c r="H30" s="71">
        <v>0</v>
      </c>
      <c r="I30" s="71">
        <v>1</v>
      </c>
      <c r="J30" s="71">
        <v>3</v>
      </c>
      <c r="K30" s="71">
        <v>0</v>
      </c>
      <c r="L30" s="71">
        <v>24</v>
      </c>
      <c r="M30" s="71">
        <v>6</v>
      </c>
      <c r="N30" s="71">
        <v>0</v>
      </c>
      <c r="O30" s="71">
        <v>33</v>
      </c>
      <c r="P30" s="71">
        <v>8</v>
      </c>
      <c r="Q30" s="71">
        <v>0</v>
      </c>
      <c r="R30" s="71">
        <v>60</v>
      </c>
      <c r="S30" s="71">
        <v>19</v>
      </c>
      <c r="T30" s="71">
        <v>0</v>
      </c>
      <c r="U30" s="71">
        <v>71</v>
      </c>
      <c r="V30" s="71">
        <v>18</v>
      </c>
      <c r="W30" s="71">
        <v>0</v>
      </c>
      <c r="X30" s="71">
        <v>20</v>
      </c>
      <c r="Y30" s="71">
        <v>10</v>
      </c>
      <c r="Z30" s="71">
        <v>0</v>
      </c>
      <c r="AA30" s="71">
        <v>9</v>
      </c>
      <c r="AB30" s="71">
        <v>7</v>
      </c>
      <c r="AC30" s="71">
        <v>0</v>
      </c>
      <c r="AD30" s="71">
        <v>3</v>
      </c>
      <c r="AE30" s="71">
        <v>1</v>
      </c>
      <c r="AF30" s="71">
        <v>0</v>
      </c>
      <c r="AG30" s="71">
        <v>23</v>
      </c>
      <c r="AH30" s="71">
        <v>4</v>
      </c>
      <c r="AI30" s="71">
        <v>10</v>
      </c>
    </row>
    <row r="31" spans="1:35" x14ac:dyDescent="0.2">
      <c r="A31" s="71" t="s">
        <v>8</v>
      </c>
      <c r="B31" s="71" t="s">
        <v>9</v>
      </c>
      <c r="C31" s="71">
        <v>6</v>
      </c>
      <c r="D31" s="71">
        <v>3</v>
      </c>
      <c r="E31" s="71">
        <v>0</v>
      </c>
      <c r="F31" s="71">
        <v>3</v>
      </c>
      <c r="G31" s="71">
        <v>6</v>
      </c>
      <c r="H31" s="71">
        <v>0</v>
      </c>
      <c r="I31" s="71">
        <v>5</v>
      </c>
      <c r="J31" s="71">
        <v>3</v>
      </c>
      <c r="K31" s="71">
        <v>0</v>
      </c>
      <c r="L31" s="71">
        <v>5</v>
      </c>
      <c r="M31" s="71">
        <v>2</v>
      </c>
      <c r="N31" s="71">
        <v>0</v>
      </c>
      <c r="O31" s="71">
        <v>60</v>
      </c>
      <c r="P31" s="71">
        <v>15</v>
      </c>
      <c r="Q31" s="71">
        <v>0</v>
      </c>
      <c r="R31" s="71">
        <v>69</v>
      </c>
      <c r="S31" s="71">
        <v>34</v>
      </c>
      <c r="T31" s="71">
        <v>0</v>
      </c>
      <c r="U31" s="71">
        <v>75</v>
      </c>
      <c r="V31" s="71">
        <v>21</v>
      </c>
      <c r="W31" s="71">
        <v>0</v>
      </c>
      <c r="X31" s="71">
        <v>26</v>
      </c>
      <c r="Y31" s="71">
        <v>5</v>
      </c>
      <c r="Z31" s="71">
        <v>0</v>
      </c>
      <c r="AA31" s="71">
        <v>18</v>
      </c>
      <c r="AB31" s="71">
        <v>4</v>
      </c>
      <c r="AC31" s="71">
        <v>0</v>
      </c>
      <c r="AD31" s="71">
        <v>3</v>
      </c>
      <c r="AE31" s="71">
        <v>2</v>
      </c>
      <c r="AF31" s="71">
        <v>0</v>
      </c>
      <c r="AG31" s="71">
        <v>49</v>
      </c>
      <c r="AH31" s="71">
        <v>22</v>
      </c>
      <c r="AI31" s="71">
        <v>7</v>
      </c>
    </row>
    <row r="32" spans="1:35" x14ac:dyDescent="0.2">
      <c r="A32" s="71" t="s">
        <v>39</v>
      </c>
      <c r="B32" s="71" t="s">
        <v>22</v>
      </c>
      <c r="C32" s="71">
        <v>0</v>
      </c>
      <c r="D32" s="71">
        <v>2</v>
      </c>
      <c r="E32" s="71">
        <v>0</v>
      </c>
      <c r="F32" s="71">
        <v>1</v>
      </c>
      <c r="G32" s="71">
        <v>0</v>
      </c>
      <c r="H32" s="71">
        <v>1</v>
      </c>
      <c r="I32" s="71">
        <v>0</v>
      </c>
      <c r="J32" s="71">
        <v>1</v>
      </c>
      <c r="K32" s="71">
        <v>0</v>
      </c>
      <c r="L32" s="71">
        <v>0</v>
      </c>
      <c r="M32" s="71">
        <v>0</v>
      </c>
      <c r="N32" s="71">
        <v>0</v>
      </c>
      <c r="O32" s="71">
        <v>10</v>
      </c>
      <c r="P32" s="71">
        <v>13</v>
      </c>
      <c r="Q32" s="71">
        <v>0</v>
      </c>
      <c r="R32" s="71">
        <v>27</v>
      </c>
      <c r="S32" s="71">
        <v>17</v>
      </c>
      <c r="T32" s="71">
        <v>1</v>
      </c>
      <c r="U32" s="71">
        <v>28</v>
      </c>
      <c r="V32" s="71">
        <v>3</v>
      </c>
      <c r="W32" s="71">
        <v>0</v>
      </c>
      <c r="X32" s="71">
        <v>3</v>
      </c>
      <c r="Y32" s="71">
        <v>4</v>
      </c>
      <c r="Z32" s="71">
        <v>0</v>
      </c>
      <c r="AA32" s="71">
        <v>4</v>
      </c>
      <c r="AB32" s="71">
        <v>2</v>
      </c>
      <c r="AC32" s="71">
        <v>0</v>
      </c>
      <c r="AD32" s="71">
        <v>2</v>
      </c>
      <c r="AE32" s="71">
        <v>1</v>
      </c>
      <c r="AF32" s="71">
        <v>0</v>
      </c>
      <c r="AG32" s="71">
        <v>10</v>
      </c>
      <c r="AH32" s="71">
        <v>8</v>
      </c>
      <c r="AI32" s="71">
        <v>0</v>
      </c>
    </row>
    <row r="33" spans="1:35" x14ac:dyDescent="0.2">
      <c r="A33" s="71" t="s">
        <v>39</v>
      </c>
      <c r="B33" s="71" t="s">
        <v>23</v>
      </c>
      <c r="C33" s="71">
        <v>0</v>
      </c>
      <c r="D33" s="71">
        <v>0</v>
      </c>
      <c r="E33" s="71">
        <v>0</v>
      </c>
      <c r="F33" s="71">
        <v>1</v>
      </c>
      <c r="G33" s="71">
        <v>1</v>
      </c>
      <c r="H33" s="71">
        <v>0</v>
      </c>
      <c r="I33" s="71">
        <v>0</v>
      </c>
      <c r="J33" s="71">
        <v>0</v>
      </c>
      <c r="K33" s="71">
        <v>0</v>
      </c>
      <c r="L33" s="71">
        <v>0</v>
      </c>
      <c r="M33" s="71">
        <v>1</v>
      </c>
      <c r="N33" s="71">
        <v>0</v>
      </c>
      <c r="O33" s="71">
        <v>2</v>
      </c>
      <c r="P33" s="71">
        <v>3</v>
      </c>
      <c r="Q33" s="71">
        <v>0</v>
      </c>
      <c r="R33" s="71">
        <v>7</v>
      </c>
      <c r="S33" s="71">
        <v>3</v>
      </c>
      <c r="T33" s="71">
        <v>0</v>
      </c>
      <c r="U33" s="71">
        <v>6</v>
      </c>
      <c r="V33" s="71">
        <v>6</v>
      </c>
      <c r="W33" s="71">
        <v>1</v>
      </c>
      <c r="X33" s="71">
        <v>6</v>
      </c>
      <c r="Y33" s="71">
        <v>4</v>
      </c>
      <c r="Z33" s="71">
        <v>0</v>
      </c>
      <c r="AA33" s="71">
        <v>7</v>
      </c>
      <c r="AB33" s="71">
        <v>1</v>
      </c>
      <c r="AC33" s="71">
        <v>0</v>
      </c>
      <c r="AD33" s="71">
        <v>1</v>
      </c>
      <c r="AE33" s="71">
        <v>1</v>
      </c>
      <c r="AF33" s="71">
        <v>0</v>
      </c>
      <c r="AG33" s="71">
        <v>8</v>
      </c>
      <c r="AH33" s="71">
        <v>1</v>
      </c>
      <c r="AI33" s="71">
        <v>0</v>
      </c>
    </row>
    <row r="34" spans="1:35" x14ac:dyDescent="0.2">
      <c r="A34" s="71" t="s">
        <v>39</v>
      </c>
      <c r="B34" s="71" t="s">
        <v>21</v>
      </c>
      <c r="C34" s="71">
        <v>25</v>
      </c>
      <c r="D34" s="71">
        <v>31</v>
      </c>
      <c r="E34" s="71">
        <v>6</v>
      </c>
      <c r="F34" s="71">
        <v>110</v>
      </c>
      <c r="G34" s="71">
        <v>88</v>
      </c>
      <c r="H34" s="71">
        <v>6</v>
      </c>
      <c r="I34" s="71">
        <v>50</v>
      </c>
      <c r="J34" s="71">
        <v>69</v>
      </c>
      <c r="K34" s="71">
        <v>3</v>
      </c>
      <c r="L34" s="71">
        <v>83</v>
      </c>
      <c r="M34" s="71">
        <v>82</v>
      </c>
      <c r="N34" s="71">
        <v>0</v>
      </c>
      <c r="O34" s="71">
        <v>235</v>
      </c>
      <c r="P34" s="71">
        <v>269</v>
      </c>
      <c r="Q34" s="71">
        <v>0</v>
      </c>
      <c r="R34" s="71">
        <v>525</v>
      </c>
      <c r="S34" s="71">
        <v>554</v>
      </c>
      <c r="T34" s="71">
        <v>2</v>
      </c>
      <c r="U34" s="71">
        <v>576</v>
      </c>
      <c r="V34" s="71">
        <v>484</v>
      </c>
      <c r="W34" s="71">
        <v>2</v>
      </c>
      <c r="X34" s="71">
        <v>291</v>
      </c>
      <c r="Y34" s="71">
        <v>197</v>
      </c>
      <c r="Z34" s="71">
        <v>2</v>
      </c>
      <c r="AA34" s="71">
        <v>381</v>
      </c>
      <c r="AB34" s="71">
        <v>338</v>
      </c>
      <c r="AC34" s="71">
        <v>3</v>
      </c>
      <c r="AD34" s="71">
        <v>230</v>
      </c>
      <c r="AE34" s="71">
        <v>457</v>
      </c>
      <c r="AF34" s="71">
        <v>0</v>
      </c>
      <c r="AG34" s="71">
        <v>236</v>
      </c>
      <c r="AH34" s="71">
        <v>220</v>
      </c>
      <c r="AI34" s="71">
        <v>19</v>
      </c>
    </row>
    <row r="35" spans="1:35" x14ac:dyDescent="0.2">
      <c r="A35" s="71" t="s">
        <v>39</v>
      </c>
      <c r="B35" s="71" t="s">
        <v>1</v>
      </c>
      <c r="C35" s="71">
        <v>11</v>
      </c>
      <c r="D35" s="71">
        <v>1</v>
      </c>
      <c r="E35" s="71">
        <v>6</v>
      </c>
      <c r="F35" s="71">
        <v>6</v>
      </c>
      <c r="G35" s="71">
        <v>5</v>
      </c>
      <c r="H35" s="71">
        <v>3</v>
      </c>
      <c r="I35" s="71">
        <v>2</v>
      </c>
      <c r="J35" s="71">
        <v>2</v>
      </c>
      <c r="K35" s="71">
        <v>0</v>
      </c>
      <c r="L35" s="71">
        <v>17</v>
      </c>
      <c r="M35" s="71">
        <v>9</v>
      </c>
      <c r="N35" s="71">
        <v>0</v>
      </c>
      <c r="O35" s="71">
        <v>95</v>
      </c>
      <c r="P35" s="71">
        <v>39</v>
      </c>
      <c r="Q35" s="71">
        <v>0</v>
      </c>
      <c r="R35" s="71">
        <v>193</v>
      </c>
      <c r="S35" s="71">
        <v>65</v>
      </c>
      <c r="T35" s="71">
        <v>1</v>
      </c>
      <c r="U35" s="71">
        <v>168</v>
      </c>
      <c r="V35" s="71">
        <v>57</v>
      </c>
      <c r="W35" s="71">
        <v>0</v>
      </c>
      <c r="X35" s="71">
        <v>61</v>
      </c>
      <c r="Y35" s="71">
        <v>21</v>
      </c>
      <c r="Z35" s="71">
        <v>0</v>
      </c>
      <c r="AA35" s="71">
        <v>49</v>
      </c>
      <c r="AB35" s="71">
        <v>33</v>
      </c>
      <c r="AC35" s="71">
        <v>0</v>
      </c>
      <c r="AD35" s="71">
        <v>17</v>
      </c>
      <c r="AE35" s="71">
        <v>33</v>
      </c>
      <c r="AF35" s="71">
        <v>9</v>
      </c>
      <c r="AG35" s="71">
        <v>155</v>
      </c>
      <c r="AH35" s="71">
        <v>31</v>
      </c>
      <c r="AI35" s="71">
        <v>7</v>
      </c>
    </row>
    <row r="36" spans="1:35" x14ac:dyDescent="0.2">
      <c r="A36" s="71" t="s">
        <v>39</v>
      </c>
      <c r="B36" s="71" t="s">
        <v>2</v>
      </c>
      <c r="C36" s="71">
        <v>0</v>
      </c>
      <c r="D36" s="71">
        <v>0</v>
      </c>
      <c r="E36" s="71">
        <v>0</v>
      </c>
      <c r="F36" s="71">
        <v>1</v>
      </c>
      <c r="G36" s="71">
        <v>1</v>
      </c>
      <c r="H36" s="71">
        <v>0</v>
      </c>
      <c r="I36" s="71">
        <v>3</v>
      </c>
      <c r="J36" s="71">
        <v>4</v>
      </c>
      <c r="K36" s="71">
        <v>0</v>
      </c>
      <c r="L36" s="71">
        <v>18</v>
      </c>
      <c r="M36" s="71">
        <v>10</v>
      </c>
      <c r="N36" s="71">
        <v>0</v>
      </c>
      <c r="O36" s="71">
        <v>30</v>
      </c>
      <c r="P36" s="71">
        <v>5</v>
      </c>
      <c r="Q36" s="71">
        <v>0</v>
      </c>
      <c r="R36" s="71">
        <v>64</v>
      </c>
      <c r="S36" s="71">
        <v>14</v>
      </c>
      <c r="T36" s="71">
        <v>0</v>
      </c>
      <c r="U36" s="71">
        <v>53</v>
      </c>
      <c r="V36" s="71">
        <v>21</v>
      </c>
      <c r="W36" s="71">
        <v>0</v>
      </c>
      <c r="X36" s="71">
        <v>23</v>
      </c>
      <c r="Y36" s="71">
        <v>4</v>
      </c>
      <c r="Z36" s="71">
        <v>0</v>
      </c>
      <c r="AA36" s="71">
        <v>16</v>
      </c>
      <c r="AB36" s="71">
        <v>2</v>
      </c>
      <c r="AC36" s="71">
        <v>0</v>
      </c>
      <c r="AD36" s="71">
        <v>4</v>
      </c>
      <c r="AE36" s="71">
        <v>2</v>
      </c>
      <c r="AF36" s="71">
        <v>0</v>
      </c>
      <c r="AG36" s="71">
        <v>41</v>
      </c>
      <c r="AH36" s="71">
        <v>17</v>
      </c>
      <c r="AI36" s="71">
        <v>0</v>
      </c>
    </row>
    <row r="37" spans="1:35" x14ac:dyDescent="0.2">
      <c r="A37" s="71" t="s">
        <v>39</v>
      </c>
      <c r="B37" s="71" t="s">
        <v>9</v>
      </c>
      <c r="C37" s="71">
        <v>7</v>
      </c>
      <c r="D37" s="71">
        <v>3</v>
      </c>
      <c r="E37" s="71">
        <v>2</v>
      </c>
      <c r="F37" s="71">
        <v>3</v>
      </c>
      <c r="G37" s="71">
        <v>4</v>
      </c>
      <c r="H37" s="71">
        <v>0</v>
      </c>
      <c r="I37" s="71">
        <v>2</v>
      </c>
      <c r="J37" s="71">
        <v>4</v>
      </c>
      <c r="K37" s="71">
        <v>0</v>
      </c>
      <c r="L37" s="71">
        <v>4</v>
      </c>
      <c r="M37" s="71">
        <v>2</v>
      </c>
      <c r="N37" s="71">
        <v>0</v>
      </c>
      <c r="O37" s="71">
        <v>52</v>
      </c>
      <c r="P37" s="71">
        <v>19</v>
      </c>
      <c r="Q37" s="71">
        <v>1</v>
      </c>
      <c r="R37" s="71">
        <v>86</v>
      </c>
      <c r="S37" s="71">
        <v>28</v>
      </c>
      <c r="T37" s="71">
        <v>1</v>
      </c>
      <c r="U37" s="71">
        <v>80</v>
      </c>
      <c r="V37" s="71">
        <v>15</v>
      </c>
      <c r="W37" s="71">
        <v>1</v>
      </c>
      <c r="X37" s="71">
        <v>34</v>
      </c>
      <c r="Y37" s="71">
        <v>4</v>
      </c>
      <c r="Z37" s="71">
        <v>0</v>
      </c>
      <c r="AA37" s="71">
        <v>20</v>
      </c>
      <c r="AB37" s="71">
        <v>10</v>
      </c>
      <c r="AC37" s="71">
        <v>0</v>
      </c>
      <c r="AD37" s="71">
        <v>5</v>
      </c>
      <c r="AE37" s="71">
        <v>3</v>
      </c>
      <c r="AF37" s="71">
        <v>0</v>
      </c>
      <c r="AG37" s="71">
        <v>61</v>
      </c>
      <c r="AH37" s="71">
        <v>12</v>
      </c>
      <c r="AI37" s="71">
        <v>9</v>
      </c>
    </row>
    <row r="38" spans="1:35" x14ac:dyDescent="0.2">
      <c r="A38" s="71" t="s">
        <v>44</v>
      </c>
      <c r="B38" s="71" t="s">
        <v>22</v>
      </c>
      <c r="C38" s="71">
        <v>0</v>
      </c>
      <c r="D38" s="71">
        <v>0</v>
      </c>
      <c r="E38" s="71">
        <v>0</v>
      </c>
      <c r="F38" s="71">
        <v>1</v>
      </c>
      <c r="G38" s="71">
        <v>1</v>
      </c>
      <c r="H38" s="71">
        <v>0</v>
      </c>
      <c r="I38" s="71">
        <v>0</v>
      </c>
      <c r="J38" s="71">
        <v>0</v>
      </c>
      <c r="K38" s="71">
        <v>0</v>
      </c>
      <c r="L38" s="71">
        <v>1</v>
      </c>
      <c r="M38" s="71">
        <v>0</v>
      </c>
      <c r="N38" s="71">
        <v>0</v>
      </c>
      <c r="O38" s="71">
        <v>9</v>
      </c>
      <c r="P38" s="71">
        <v>13</v>
      </c>
      <c r="Q38" s="71">
        <v>0</v>
      </c>
      <c r="R38" s="71">
        <v>21</v>
      </c>
      <c r="S38" s="71">
        <v>15</v>
      </c>
      <c r="T38" s="71">
        <v>1</v>
      </c>
      <c r="U38" s="71">
        <v>18</v>
      </c>
      <c r="V38" s="71">
        <v>9</v>
      </c>
      <c r="W38" s="71">
        <v>0</v>
      </c>
      <c r="X38" s="71">
        <v>9</v>
      </c>
      <c r="Y38" s="71">
        <v>3</v>
      </c>
      <c r="Z38" s="71">
        <v>0</v>
      </c>
      <c r="AA38" s="71">
        <v>2</v>
      </c>
      <c r="AB38" s="71">
        <v>1</v>
      </c>
      <c r="AC38" s="71">
        <v>0</v>
      </c>
      <c r="AD38" s="71">
        <v>1</v>
      </c>
      <c r="AE38" s="71">
        <v>2</v>
      </c>
      <c r="AF38" s="71">
        <v>0</v>
      </c>
      <c r="AG38" s="71">
        <v>8</v>
      </c>
      <c r="AH38" s="71">
        <v>9</v>
      </c>
      <c r="AI38" s="71">
        <v>0</v>
      </c>
    </row>
    <row r="39" spans="1:35" x14ac:dyDescent="0.2">
      <c r="A39" s="71" t="s">
        <v>44</v>
      </c>
      <c r="B39" s="71" t="s">
        <v>23</v>
      </c>
      <c r="C39" s="71">
        <v>0</v>
      </c>
      <c r="D39" s="71">
        <v>0</v>
      </c>
      <c r="E39" s="71">
        <v>0</v>
      </c>
      <c r="F39" s="71">
        <v>0</v>
      </c>
      <c r="G39" s="71">
        <v>1</v>
      </c>
      <c r="H39" s="71">
        <v>0</v>
      </c>
      <c r="I39" s="71">
        <v>0</v>
      </c>
      <c r="J39" s="71">
        <v>1</v>
      </c>
      <c r="K39" s="71">
        <v>0</v>
      </c>
      <c r="L39" s="71">
        <v>0</v>
      </c>
      <c r="M39" s="71">
        <v>0</v>
      </c>
      <c r="N39" s="71">
        <v>0</v>
      </c>
      <c r="O39" s="71">
        <v>1</v>
      </c>
      <c r="P39" s="71">
        <v>3</v>
      </c>
      <c r="Q39" s="71">
        <v>0</v>
      </c>
      <c r="R39" s="71">
        <v>7</v>
      </c>
      <c r="S39" s="71">
        <v>3</v>
      </c>
      <c r="T39" s="71">
        <v>0</v>
      </c>
      <c r="U39" s="71">
        <v>6</v>
      </c>
      <c r="V39" s="71">
        <v>1</v>
      </c>
      <c r="W39" s="71">
        <v>0</v>
      </c>
      <c r="X39" s="71">
        <v>6</v>
      </c>
      <c r="Y39" s="71">
        <v>1</v>
      </c>
      <c r="Z39" s="71">
        <v>0</v>
      </c>
      <c r="AA39" s="71">
        <v>5</v>
      </c>
      <c r="AB39" s="71">
        <v>6</v>
      </c>
      <c r="AC39" s="71">
        <v>0</v>
      </c>
      <c r="AD39" s="71">
        <v>3</v>
      </c>
      <c r="AE39" s="71">
        <v>2</v>
      </c>
      <c r="AF39" s="71">
        <v>0</v>
      </c>
      <c r="AG39" s="71">
        <v>7</v>
      </c>
      <c r="AH39" s="71">
        <v>1</v>
      </c>
      <c r="AI39" s="71">
        <v>0</v>
      </c>
    </row>
    <row r="40" spans="1:35" x14ac:dyDescent="0.2">
      <c r="A40" s="71" t="s">
        <v>44</v>
      </c>
      <c r="B40" s="71" t="s">
        <v>21</v>
      </c>
      <c r="C40" s="71">
        <v>28</v>
      </c>
      <c r="D40" s="71">
        <v>30</v>
      </c>
      <c r="E40" s="71">
        <v>2</v>
      </c>
      <c r="F40" s="71">
        <v>86</v>
      </c>
      <c r="G40" s="71">
        <v>84</v>
      </c>
      <c r="H40" s="71">
        <v>3</v>
      </c>
      <c r="I40" s="71">
        <v>54</v>
      </c>
      <c r="J40" s="71">
        <v>46</v>
      </c>
      <c r="K40" s="71">
        <v>0</v>
      </c>
      <c r="L40" s="71">
        <v>70</v>
      </c>
      <c r="M40" s="71">
        <v>66</v>
      </c>
      <c r="N40" s="71">
        <v>0</v>
      </c>
      <c r="O40" s="71">
        <v>230</v>
      </c>
      <c r="P40" s="71">
        <v>244</v>
      </c>
      <c r="Q40" s="71">
        <v>1</v>
      </c>
      <c r="R40" s="71">
        <v>534</v>
      </c>
      <c r="S40" s="71">
        <v>462</v>
      </c>
      <c r="T40" s="71">
        <v>0</v>
      </c>
      <c r="U40" s="71">
        <v>495</v>
      </c>
      <c r="V40" s="71">
        <v>419</v>
      </c>
      <c r="W40" s="71">
        <v>0</v>
      </c>
      <c r="X40" s="71">
        <v>267</v>
      </c>
      <c r="Y40" s="71">
        <v>194</v>
      </c>
      <c r="Z40" s="71">
        <v>0</v>
      </c>
      <c r="AA40" s="71">
        <v>356</v>
      </c>
      <c r="AB40" s="71">
        <v>338</v>
      </c>
      <c r="AC40" s="71">
        <v>2</v>
      </c>
      <c r="AD40" s="71">
        <v>239</v>
      </c>
      <c r="AE40" s="71">
        <v>417</v>
      </c>
      <c r="AF40" s="71">
        <v>0</v>
      </c>
      <c r="AG40" s="71">
        <v>266</v>
      </c>
      <c r="AH40" s="71">
        <v>242</v>
      </c>
      <c r="AI40" s="71">
        <v>21</v>
      </c>
    </row>
    <row r="41" spans="1:35" x14ac:dyDescent="0.2">
      <c r="A41" s="71" t="s">
        <v>44</v>
      </c>
      <c r="B41" s="71" t="s">
        <v>1</v>
      </c>
      <c r="C41" s="71">
        <v>20</v>
      </c>
      <c r="D41" s="71">
        <v>4</v>
      </c>
      <c r="E41" s="71">
        <v>10</v>
      </c>
      <c r="F41" s="71">
        <v>3</v>
      </c>
      <c r="G41" s="71">
        <v>2</v>
      </c>
      <c r="H41" s="71">
        <v>0</v>
      </c>
      <c r="I41" s="71">
        <v>3</v>
      </c>
      <c r="J41" s="71">
        <v>1</v>
      </c>
      <c r="K41" s="71">
        <v>0</v>
      </c>
      <c r="L41" s="71">
        <v>13</v>
      </c>
      <c r="M41" s="71">
        <v>2</v>
      </c>
      <c r="N41" s="71">
        <v>0</v>
      </c>
      <c r="O41" s="71">
        <v>55</v>
      </c>
      <c r="P41" s="71">
        <v>32</v>
      </c>
      <c r="Q41" s="71">
        <v>0</v>
      </c>
      <c r="R41" s="71">
        <v>157</v>
      </c>
      <c r="S41" s="71">
        <v>49</v>
      </c>
      <c r="T41" s="71">
        <v>3</v>
      </c>
      <c r="U41" s="71">
        <v>126</v>
      </c>
      <c r="V41" s="71">
        <v>36</v>
      </c>
      <c r="W41" s="71">
        <v>1</v>
      </c>
      <c r="X41" s="71">
        <v>55</v>
      </c>
      <c r="Y41" s="71">
        <v>16</v>
      </c>
      <c r="Z41" s="71">
        <v>0</v>
      </c>
      <c r="AA41" s="71">
        <v>47</v>
      </c>
      <c r="AB41" s="71">
        <v>22</v>
      </c>
      <c r="AC41" s="71">
        <v>0</v>
      </c>
      <c r="AD41" s="71">
        <v>24</v>
      </c>
      <c r="AE41" s="71">
        <v>37</v>
      </c>
      <c r="AF41" s="71">
        <v>0</v>
      </c>
      <c r="AG41" s="71">
        <v>117</v>
      </c>
      <c r="AH41" s="71">
        <v>31</v>
      </c>
      <c r="AI41" s="71">
        <v>34</v>
      </c>
    </row>
    <row r="42" spans="1:35" x14ac:dyDescent="0.2">
      <c r="A42" s="71" t="s">
        <v>44</v>
      </c>
      <c r="B42" s="71" t="s">
        <v>2</v>
      </c>
      <c r="C42" s="71">
        <v>2</v>
      </c>
      <c r="D42" s="71">
        <v>0</v>
      </c>
      <c r="E42" s="71">
        <v>0</v>
      </c>
      <c r="F42" s="71">
        <v>3</v>
      </c>
      <c r="G42" s="71">
        <v>0</v>
      </c>
      <c r="H42" s="71">
        <v>0</v>
      </c>
      <c r="I42" s="71">
        <v>4</v>
      </c>
      <c r="J42" s="71">
        <v>3</v>
      </c>
      <c r="K42" s="71">
        <v>0</v>
      </c>
      <c r="L42" s="71">
        <v>16</v>
      </c>
      <c r="M42" s="71">
        <v>2</v>
      </c>
      <c r="N42" s="71">
        <v>0</v>
      </c>
      <c r="O42" s="71">
        <v>29</v>
      </c>
      <c r="P42" s="71">
        <v>10</v>
      </c>
      <c r="Q42" s="71">
        <v>0</v>
      </c>
      <c r="R42" s="71">
        <v>57</v>
      </c>
      <c r="S42" s="71">
        <v>22</v>
      </c>
      <c r="T42" s="71">
        <v>2</v>
      </c>
      <c r="U42" s="71">
        <v>70</v>
      </c>
      <c r="V42" s="71">
        <v>7</v>
      </c>
      <c r="W42" s="71">
        <v>0</v>
      </c>
      <c r="X42" s="71">
        <v>23</v>
      </c>
      <c r="Y42" s="71">
        <v>2</v>
      </c>
      <c r="Z42" s="71">
        <v>0</v>
      </c>
      <c r="AA42" s="71">
        <v>9</v>
      </c>
      <c r="AB42" s="71">
        <v>5</v>
      </c>
      <c r="AC42" s="71">
        <v>0</v>
      </c>
      <c r="AD42" s="71">
        <v>2</v>
      </c>
      <c r="AE42" s="71">
        <v>3</v>
      </c>
      <c r="AF42" s="71">
        <v>0</v>
      </c>
      <c r="AG42" s="71">
        <v>30</v>
      </c>
      <c r="AH42" s="71">
        <v>5</v>
      </c>
      <c r="AI42" s="71">
        <v>2</v>
      </c>
    </row>
    <row r="43" spans="1:35" x14ac:dyDescent="0.2">
      <c r="A43" s="71" t="s">
        <v>44</v>
      </c>
      <c r="B43" s="71" t="s">
        <v>9</v>
      </c>
      <c r="C43" s="71">
        <v>5</v>
      </c>
      <c r="D43" s="71">
        <v>4</v>
      </c>
      <c r="E43" s="71">
        <v>0</v>
      </c>
      <c r="F43" s="71">
        <v>9</v>
      </c>
      <c r="G43" s="71">
        <v>6</v>
      </c>
      <c r="H43" s="71">
        <v>0</v>
      </c>
      <c r="I43" s="71">
        <v>0</v>
      </c>
      <c r="J43" s="71">
        <v>4</v>
      </c>
      <c r="K43" s="71">
        <v>0</v>
      </c>
      <c r="L43" s="71">
        <v>7</v>
      </c>
      <c r="M43" s="71">
        <v>5</v>
      </c>
      <c r="N43" s="71">
        <v>0</v>
      </c>
      <c r="O43" s="71">
        <v>55</v>
      </c>
      <c r="P43" s="71">
        <v>27</v>
      </c>
      <c r="Q43" s="71">
        <v>0</v>
      </c>
      <c r="R43" s="71">
        <v>95</v>
      </c>
      <c r="S43" s="71">
        <v>36</v>
      </c>
      <c r="T43" s="71">
        <v>0</v>
      </c>
      <c r="U43" s="71">
        <v>98</v>
      </c>
      <c r="V43" s="71">
        <v>22</v>
      </c>
      <c r="W43" s="71">
        <v>0</v>
      </c>
      <c r="X43" s="71">
        <v>33</v>
      </c>
      <c r="Y43" s="71">
        <v>12</v>
      </c>
      <c r="Z43" s="71">
        <v>0</v>
      </c>
      <c r="AA43" s="71">
        <v>20</v>
      </c>
      <c r="AB43" s="71">
        <v>5</v>
      </c>
      <c r="AC43" s="71">
        <v>0</v>
      </c>
      <c r="AD43" s="71">
        <v>3</v>
      </c>
      <c r="AE43" s="71">
        <v>0</v>
      </c>
      <c r="AF43" s="71">
        <v>0</v>
      </c>
      <c r="AG43" s="71">
        <v>50</v>
      </c>
      <c r="AH43" s="71">
        <v>25</v>
      </c>
      <c r="AI43" s="71">
        <v>5</v>
      </c>
    </row>
    <row r="44" spans="1:35" x14ac:dyDescent="0.2">
      <c r="A44" s="71" t="s">
        <v>49</v>
      </c>
      <c r="B44" s="71" t="s">
        <v>22</v>
      </c>
      <c r="C44" s="71">
        <v>1</v>
      </c>
      <c r="D44" s="71">
        <v>1</v>
      </c>
      <c r="E44" s="71">
        <v>1</v>
      </c>
      <c r="F44" s="71">
        <v>0</v>
      </c>
      <c r="G44" s="71">
        <v>0</v>
      </c>
      <c r="H44" s="71">
        <v>0</v>
      </c>
      <c r="I44" s="71">
        <v>0</v>
      </c>
      <c r="J44" s="71">
        <v>0</v>
      </c>
      <c r="K44" s="71">
        <v>0</v>
      </c>
      <c r="L44" s="71">
        <v>0</v>
      </c>
      <c r="M44" s="71">
        <v>1</v>
      </c>
      <c r="N44" s="71">
        <v>0</v>
      </c>
      <c r="O44" s="71">
        <v>5</v>
      </c>
      <c r="P44" s="71">
        <v>8</v>
      </c>
      <c r="Q44" s="71">
        <v>0</v>
      </c>
      <c r="R44" s="71">
        <v>43</v>
      </c>
      <c r="S44" s="71">
        <v>14</v>
      </c>
      <c r="T44" s="71">
        <v>0</v>
      </c>
      <c r="U44" s="71">
        <v>32</v>
      </c>
      <c r="V44" s="71">
        <v>6</v>
      </c>
      <c r="W44" s="71">
        <v>0</v>
      </c>
      <c r="X44" s="71">
        <v>10</v>
      </c>
      <c r="Y44" s="71">
        <v>3</v>
      </c>
      <c r="Z44" s="71">
        <v>0</v>
      </c>
      <c r="AA44" s="71">
        <v>5</v>
      </c>
      <c r="AB44" s="71">
        <v>1</v>
      </c>
      <c r="AC44" s="71">
        <v>0</v>
      </c>
      <c r="AD44" s="71">
        <v>0</v>
      </c>
      <c r="AE44" s="71">
        <v>2</v>
      </c>
      <c r="AF44" s="71">
        <v>0</v>
      </c>
      <c r="AG44" s="71">
        <v>16</v>
      </c>
      <c r="AH44" s="71">
        <v>2</v>
      </c>
      <c r="AI44" s="71">
        <v>0</v>
      </c>
    </row>
    <row r="45" spans="1:35" x14ac:dyDescent="0.2">
      <c r="A45" s="71" t="s">
        <v>49</v>
      </c>
      <c r="B45" s="71" t="s">
        <v>23</v>
      </c>
      <c r="C45" s="71">
        <v>0</v>
      </c>
      <c r="D45" s="71">
        <v>0</v>
      </c>
      <c r="E45" s="71">
        <v>0</v>
      </c>
      <c r="F45" s="71">
        <v>1</v>
      </c>
      <c r="G45" s="71">
        <v>0</v>
      </c>
      <c r="H45" s="71">
        <v>0</v>
      </c>
      <c r="I45" s="71">
        <v>1</v>
      </c>
      <c r="J45" s="71">
        <v>1</v>
      </c>
      <c r="K45" s="71">
        <v>0</v>
      </c>
      <c r="L45" s="71">
        <v>1</v>
      </c>
      <c r="M45" s="71">
        <v>2</v>
      </c>
      <c r="N45" s="71">
        <v>0</v>
      </c>
      <c r="O45" s="71">
        <v>0</v>
      </c>
      <c r="P45" s="71">
        <v>2</v>
      </c>
      <c r="Q45" s="71">
        <v>0</v>
      </c>
      <c r="R45" s="71">
        <v>8</v>
      </c>
      <c r="S45" s="71">
        <v>4</v>
      </c>
      <c r="T45" s="71">
        <v>0</v>
      </c>
      <c r="U45" s="71">
        <v>9</v>
      </c>
      <c r="V45" s="71">
        <v>2</v>
      </c>
      <c r="W45" s="71">
        <v>0</v>
      </c>
      <c r="X45" s="71">
        <v>4</v>
      </c>
      <c r="Y45" s="71">
        <v>7</v>
      </c>
      <c r="Z45" s="71">
        <v>0</v>
      </c>
      <c r="AA45" s="71">
        <v>8</v>
      </c>
      <c r="AB45" s="71">
        <v>3</v>
      </c>
      <c r="AC45" s="71">
        <v>0</v>
      </c>
      <c r="AD45" s="71">
        <v>2</v>
      </c>
      <c r="AE45" s="71">
        <v>3</v>
      </c>
      <c r="AF45" s="71">
        <v>0</v>
      </c>
      <c r="AG45" s="71">
        <v>9</v>
      </c>
      <c r="AH45" s="71">
        <v>4</v>
      </c>
      <c r="AI45" s="71">
        <v>1</v>
      </c>
    </row>
    <row r="46" spans="1:35" x14ac:dyDescent="0.2">
      <c r="A46" s="71" t="s">
        <v>49</v>
      </c>
      <c r="B46" s="71" t="s">
        <v>21</v>
      </c>
      <c r="C46" s="71">
        <v>22</v>
      </c>
      <c r="D46" s="71">
        <v>34</v>
      </c>
      <c r="E46" s="71">
        <v>1</v>
      </c>
      <c r="F46" s="71">
        <v>95</v>
      </c>
      <c r="G46" s="71">
        <v>90</v>
      </c>
      <c r="H46" s="71">
        <v>5</v>
      </c>
      <c r="I46" s="71">
        <v>63</v>
      </c>
      <c r="J46" s="71">
        <v>63</v>
      </c>
      <c r="K46" s="71">
        <v>1</v>
      </c>
      <c r="L46" s="71">
        <v>88</v>
      </c>
      <c r="M46" s="71">
        <v>73</v>
      </c>
      <c r="N46" s="71">
        <v>2</v>
      </c>
      <c r="O46" s="71">
        <v>181</v>
      </c>
      <c r="P46" s="71">
        <v>225</v>
      </c>
      <c r="Q46" s="71">
        <v>0</v>
      </c>
      <c r="R46" s="71">
        <v>555</v>
      </c>
      <c r="S46" s="71">
        <v>467</v>
      </c>
      <c r="T46" s="71">
        <v>1</v>
      </c>
      <c r="U46" s="71">
        <v>517</v>
      </c>
      <c r="V46" s="71">
        <v>447</v>
      </c>
      <c r="W46" s="71">
        <v>1</v>
      </c>
      <c r="X46" s="71">
        <v>282</v>
      </c>
      <c r="Y46" s="71">
        <v>223</v>
      </c>
      <c r="Z46" s="71">
        <v>0</v>
      </c>
      <c r="AA46" s="71">
        <v>329</v>
      </c>
      <c r="AB46" s="71">
        <v>295</v>
      </c>
      <c r="AC46" s="71">
        <v>0</v>
      </c>
      <c r="AD46" s="71">
        <v>219</v>
      </c>
      <c r="AE46" s="71">
        <v>360</v>
      </c>
      <c r="AF46" s="71">
        <v>1</v>
      </c>
      <c r="AG46" s="71">
        <v>285</v>
      </c>
      <c r="AH46" s="71">
        <v>224</v>
      </c>
      <c r="AI46" s="71">
        <v>88</v>
      </c>
    </row>
    <row r="47" spans="1:35" x14ac:dyDescent="0.2">
      <c r="A47" s="71" t="s">
        <v>49</v>
      </c>
      <c r="B47" s="71" t="s">
        <v>1</v>
      </c>
      <c r="C47" s="71">
        <v>18</v>
      </c>
      <c r="D47" s="71">
        <v>2</v>
      </c>
      <c r="E47" s="71">
        <v>8</v>
      </c>
      <c r="F47" s="71">
        <v>4</v>
      </c>
      <c r="G47" s="71">
        <v>3</v>
      </c>
      <c r="H47" s="71">
        <v>0</v>
      </c>
      <c r="I47" s="71">
        <v>1</v>
      </c>
      <c r="J47" s="71">
        <v>3</v>
      </c>
      <c r="K47" s="71">
        <v>0</v>
      </c>
      <c r="L47" s="71">
        <v>13</v>
      </c>
      <c r="M47" s="71">
        <v>13</v>
      </c>
      <c r="N47" s="71">
        <v>0</v>
      </c>
      <c r="O47" s="71">
        <v>74</v>
      </c>
      <c r="P47" s="71">
        <v>28</v>
      </c>
      <c r="Q47" s="71">
        <v>0</v>
      </c>
      <c r="R47" s="71">
        <v>167</v>
      </c>
      <c r="S47" s="71">
        <v>55</v>
      </c>
      <c r="T47" s="71">
        <v>0</v>
      </c>
      <c r="U47" s="71">
        <v>151</v>
      </c>
      <c r="V47" s="71">
        <v>44</v>
      </c>
      <c r="W47" s="71">
        <v>0</v>
      </c>
      <c r="X47" s="71">
        <v>54</v>
      </c>
      <c r="Y47" s="71">
        <v>19</v>
      </c>
      <c r="Z47" s="71">
        <v>0</v>
      </c>
      <c r="AA47" s="71">
        <v>48</v>
      </c>
      <c r="AB47" s="71">
        <v>25</v>
      </c>
      <c r="AC47" s="71">
        <v>0</v>
      </c>
      <c r="AD47" s="71">
        <v>20</v>
      </c>
      <c r="AE47" s="71">
        <v>24</v>
      </c>
      <c r="AF47" s="71">
        <v>0</v>
      </c>
      <c r="AG47" s="71">
        <v>159</v>
      </c>
      <c r="AH47" s="71">
        <v>48</v>
      </c>
      <c r="AI47" s="71">
        <v>13</v>
      </c>
    </row>
    <row r="48" spans="1:35" x14ac:dyDescent="0.2">
      <c r="A48" s="71" t="s">
        <v>49</v>
      </c>
      <c r="B48" s="71" t="s">
        <v>2</v>
      </c>
      <c r="C48" s="71">
        <v>4</v>
      </c>
      <c r="D48" s="71">
        <v>0</v>
      </c>
      <c r="E48" s="71">
        <v>1</v>
      </c>
      <c r="F48" s="71">
        <v>1</v>
      </c>
      <c r="G48" s="71">
        <v>1</v>
      </c>
      <c r="H48" s="71">
        <v>0</v>
      </c>
      <c r="I48" s="71">
        <v>1</v>
      </c>
      <c r="J48" s="71">
        <v>1</v>
      </c>
      <c r="K48" s="71">
        <v>0</v>
      </c>
      <c r="L48" s="71">
        <v>17</v>
      </c>
      <c r="M48" s="71">
        <v>8</v>
      </c>
      <c r="N48" s="71">
        <v>0</v>
      </c>
      <c r="O48" s="71">
        <v>17</v>
      </c>
      <c r="P48" s="71">
        <v>6</v>
      </c>
      <c r="Q48" s="71">
        <v>0</v>
      </c>
      <c r="R48" s="71">
        <v>61</v>
      </c>
      <c r="S48" s="71">
        <v>20</v>
      </c>
      <c r="T48" s="71">
        <v>0</v>
      </c>
      <c r="U48" s="71">
        <v>70</v>
      </c>
      <c r="V48" s="71">
        <v>8</v>
      </c>
      <c r="W48" s="71">
        <v>0</v>
      </c>
      <c r="X48" s="71">
        <v>26</v>
      </c>
      <c r="Y48" s="71">
        <v>9</v>
      </c>
      <c r="Z48" s="71">
        <v>0</v>
      </c>
      <c r="AA48" s="71">
        <v>12</v>
      </c>
      <c r="AB48" s="71">
        <v>5</v>
      </c>
      <c r="AC48" s="71">
        <v>0</v>
      </c>
      <c r="AD48" s="71">
        <v>4</v>
      </c>
      <c r="AE48" s="71">
        <v>2</v>
      </c>
      <c r="AF48" s="71">
        <v>0</v>
      </c>
      <c r="AG48" s="71">
        <v>48</v>
      </c>
      <c r="AH48" s="71">
        <v>9</v>
      </c>
      <c r="AI48" s="71">
        <v>29</v>
      </c>
    </row>
    <row r="49" spans="1:35" x14ac:dyDescent="0.2">
      <c r="A49" s="71" t="s">
        <v>49</v>
      </c>
      <c r="B49" s="71" t="s">
        <v>9</v>
      </c>
      <c r="C49" s="71">
        <v>5</v>
      </c>
      <c r="D49" s="71">
        <v>2</v>
      </c>
      <c r="E49" s="71">
        <v>0</v>
      </c>
      <c r="F49" s="71">
        <v>3</v>
      </c>
      <c r="G49" s="71">
        <v>3</v>
      </c>
      <c r="H49" s="71">
        <v>0</v>
      </c>
      <c r="I49" s="71">
        <v>1</v>
      </c>
      <c r="J49" s="71">
        <v>2</v>
      </c>
      <c r="K49" s="71">
        <v>0</v>
      </c>
      <c r="L49" s="71">
        <v>2</v>
      </c>
      <c r="M49" s="71">
        <v>2</v>
      </c>
      <c r="N49" s="71">
        <v>0</v>
      </c>
      <c r="O49" s="71">
        <v>61</v>
      </c>
      <c r="P49" s="71">
        <v>34</v>
      </c>
      <c r="Q49" s="71">
        <v>0</v>
      </c>
      <c r="R49" s="71">
        <v>75</v>
      </c>
      <c r="S49" s="71">
        <v>19</v>
      </c>
      <c r="T49" s="71">
        <v>0</v>
      </c>
      <c r="U49" s="71">
        <v>84</v>
      </c>
      <c r="V49" s="71">
        <v>23</v>
      </c>
      <c r="W49" s="71">
        <v>0</v>
      </c>
      <c r="X49" s="71">
        <v>29</v>
      </c>
      <c r="Y49" s="71">
        <v>9</v>
      </c>
      <c r="Z49" s="71">
        <v>0</v>
      </c>
      <c r="AA49" s="71">
        <v>19</v>
      </c>
      <c r="AB49" s="71">
        <v>11</v>
      </c>
      <c r="AC49" s="71">
        <v>0</v>
      </c>
      <c r="AD49" s="71">
        <v>3</v>
      </c>
      <c r="AE49" s="71">
        <v>1</v>
      </c>
      <c r="AF49" s="71">
        <v>0</v>
      </c>
      <c r="AG49" s="71">
        <v>76</v>
      </c>
      <c r="AH49" s="71">
        <v>23</v>
      </c>
      <c r="AI49" s="71">
        <v>5</v>
      </c>
    </row>
    <row r="50" spans="1:35" x14ac:dyDescent="0.2">
      <c r="A50" s="71" t="s">
        <v>52</v>
      </c>
      <c r="B50" s="71" t="s">
        <v>22</v>
      </c>
      <c r="C50" s="71">
        <v>2</v>
      </c>
      <c r="D50" s="71">
        <v>0</v>
      </c>
      <c r="E50" s="71">
        <v>0</v>
      </c>
      <c r="F50" s="71">
        <v>2</v>
      </c>
      <c r="G50" s="71">
        <v>0</v>
      </c>
      <c r="H50" s="71">
        <v>0</v>
      </c>
      <c r="I50" s="71">
        <v>2</v>
      </c>
      <c r="J50" s="71">
        <v>0</v>
      </c>
      <c r="K50" s="71">
        <v>0</v>
      </c>
      <c r="L50" s="71">
        <v>0</v>
      </c>
      <c r="M50" s="71">
        <v>0</v>
      </c>
      <c r="N50" s="71">
        <v>0</v>
      </c>
      <c r="O50" s="71">
        <v>13</v>
      </c>
      <c r="P50" s="71">
        <v>11</v>
      </c>
      <c r="Q50" s="71">
        <v>0</v>
      </c>
      <c r="R50" s="71">
        <v>38</v>
      </c>
      <c r="S50" s="71">
        <v>10</v>
      </c>
      <c r="T50" s="71">
        <v>0</v>
      </c>
      <c r="U50" s="71">
        <v>20</v>
      </c>
      <c r="V50" s="71">
        <v>10</v>
      </c>
      <c r="W50" s="71">
        <v>0</v>
      </c>
      <c r="X50" s="71">
        <v>4</v>
      </c>
      <c r="Y50" s="71">
        <v>4</v>
      </c>
      <c r="Z50" s="71">
        <v>0</v>
      </c>
      <c r="AA50" s="71">
        <v>3</v>
      </c>
      <c r="AB50" s="71">
        <v>2</v>
      </c>
      <c r="AC50" s="71">
        <v>0</v>
      </c>
      <c r="AD50" s="71">
        <v>0</v>
      </c>
      <c r="AE50" s="71">
        <v>3</v>
      </c>
      <c r="AF50" s="71">
        <v>0</v>
      </c>
      <c r="AG50" s="71">
        <v>12</v>
      </c>
      <c r="AH50" s="71">
        <v>5</v>
      </c>
      <c r="AI50" s="71">
        <v>0</v>
      </c>
    </row>
    <row r="51" spans="1:35" x14ac:dyDescent="0.2">
      <c r="A51" s="71" t="s">
        <v>52</v>
      </c>
      <c r="B51" s="71" t="s">
        <v>23</v>
      </c>
      <c r="C51" s="71">
        <v>0</v>
      </c>
      <c r="D51" s="71">
        <v>0</v>
      </c>
      <c r="E51" s="71">
        <v>0</v>
      </c>
      <c r="F51" s="71">
        <v>0</v>
      </c>
      <c r="G51" s="71">
        <v>0</v>
      </c>
      <c r="H51" s="71">
        <v>0</v>
      </c>
      <c r="I51" s="71">
        <v>1</v>
      </c>
      <c r="J51" s="71">
        <v>0</v>
      </c>
      <c r="K51" s="71">
        <v>0</v>
      </c>
      <c r="L51" s="71">
        <v>0</v>
      </c>
      <c r="M51" s="71">
        <v>0</v>
      </c>
      <c r="N51" s="71">
        <v>0</v>
      </c>
      <c r="O51" s="71">
        <v>2</v>
      </c>
      <c r="P51" s="71">
        <v>3</v>
      </c>
      <c r="Q51" s="71">
        <v>0</v>
      </c>
      <c r="R51" s="71">
        <v>8</v>
      </c>
      <c r="S51" s="71">
        <v>3</v>
      </c>
      <c r="T51" s="71">
        <v>0</v>
      </c>
      <c r="U51" s="71">
        <v>12</v>
      </c>
      <c r="V51" s="71">
        <v>3</v>
      </c>
      <c r="W51" s="71">
        <v>0</v>
      </c>
      <c r="X51" s="71">
        <v>2</v>
      </c>
      <c r="Y51" s="71">
        <v>3</v>
      </c>
      <c r="Z51" s="71">
        <v>0</v>
      </c>
      <c r="AA51" s="71">
        <v>7</v>
      </c>
      <c r="AB51" s="71">
        <v>3</v>
      </c>
      <c r="AC51" s="71">
        <v>0</v>
      </c>
      <c r="AD51" s="71">
        <v>0</v>
      </c>
      <c r="AE51" s="71">
        <v>2</v>
      </c>
      <c r="AF51" s="71">
        <v>0</v>
      </c>
      <c r="AG51" s="71">
        <v>2</v>
      </c>
      <c r="AH51" s="71">
        <v>4</v>
      </c>
      <c r="AI51" s="71">
        <v>0</v>
      </c>
    </row>
    <row r="52" spans="1:35" x14ac:dyDescent="0.2">
      <c r="A52" s="71" t="s">
        <v>52</v>
      </c>
      <c r="B52" s="71" t="s">
        <v>21</v>
      </c>
      <c r="C52" s="71">
        <v>24</v>
      </c>
      <c r="D52" s="71">
        <v>17</v>
      </c>
      <c r="E52" s="71">
        <v>0</v>
      </c>
      <c r="F52" s="71">
        <v>82</v>
      </c>
      <c r="G52" s="71">
        <v>81</v>
      </c>
      <c r="H52" s="71">
        <v>4</v>
      </c>
      <c r="I52" s="71">
        <v>60</v>
      </c>
      <c r="J52" s="71">
        <v>51</v>
      </c>
      <c r="K52" s="71">
        <v>3</v>
      </c>
      <c r="L52" s="71">
        <v>72</v>
      </c>
      <c r="M52" s="71">
        <v>84</v>
      </c>
      <c r="N52" s="71">
        <v>0</v>
      </c>
      <c r="O52" s="71">
        <v>171</v>
      </c>
      <c r="P52" s="71">
        <v>188</v>
      </c>
      <c r="Q52" s="71">
        <v>0</v>
      </c>
      <c r="R52" s="71">
        <v>504</v>
      </c>
      <c r="S52" s="71">
        <v>518</v>
      </c>
      <c r="T52" s="71">
        <v>4</v>
      </c>
      <c r="U52" s="71">
        <v>512</v>
      </c>
      <c r="V52" s="71">
        <v>378</v>
      </c>
      <c r="W52" s="71">
        <v>5</v>
      </c>
      <c r="X52" s="71">
        <v>295</v>
      </c>
      <c r="Y52" s="71">
        <v>197</v>
      </c>
      <c r="Z52" s="71">
        <v>2</v>
      </c>
      <c r="AA52" s="71">
        <v>346</v>
      </c>
      <c r="AB52" s="71">
        <v>277</v>
      </c>
      <c r="AC52" s="71">
        <v>0</v>
      </c>
      <c r="AD52" s="71">
        <v>229</v>
      </c>
      <c r="AE52" s="71">
        <v>403</v>
      </c>
      <c r="AF52" s="71">
        <v>0</v>
      </c>
      <c r="AG52" s="71">
        <v>280</v>
      </c>
      <c r="AH52" s="71">
        <v>221</v>
      </c>
      <c r="AI52" s="71">
        <v>36</v>
      </c>
    </row>
    <row r="53" spans="1:35" x14ac:dyDescent="0.2">
      <c r="A53" s="71" t="s">
        <v>52</v>
      </c>
      <c r="B53" s="71" t="s">
        <v>1</v>
      </c>
      <c r="C53" s="71">
        <v>9</v>
      </c>
      <c r="D53" s="71">
        <v>4</v>
      </c>
      <c r="E53" s="71">
        <v>0</v>
      </c>
      <c r="F53" s="71">
        <v>3</v>
      </c>
      <c r="G53" s="71">
        <v>2</v>
      </c>
      <c r="H53" s="71">
        <v>0</v>
      </c>
      <c r="I53" s="71">
        <v>3</v>
      </c>
      <c r="J53" s="71">
        <v>1</v>
      </c>
      <c r="K53" s="71">
        <v>0</v>
      </c>
      <c r="L53" s="71">
        <v>11</v>
      </c>
      <c r="M53" s="71">
        <v>11</v>
      </c>
      <c r="N53" s="71">
        <v>0</v>
      </c>
      <c r="O53" s="71">
        <v>57</v>
      </c>
      <c r="P53" s="71">
        <v>32</v>
      </c>
      <c r="Q53" s="71">
        <v>0</v>
      </c>
      <c r="R53" s="71">
        <v>184</v>
      </c>
      <c r="S53" s="71">
        <v>63</v>
      </c>
      <c r="T53" s="71">
        <v>1</v>
      </c>
      <c r="U53" s="71">
        <v>138</v>
      </c>
      <c r="V53" s="71">
        <v>54</v>
      </c>
      <c r="W53" s="71">
        <v>2</v>
      </c>
      <c r="X53" s="71">
        <v>52</v>
      </c>
      <c r="Y53" s="71">
        <v>23</v>
      </c>
      <c r="Z53" s="71">
        <v>0</v>
      </c>
      <c r="AA53" s="71">
        <v>36</v>
      </c>
      <c r="AB53" s="71">
        <v>14</v>
      </c>
      <c r="AC53" s="71">
        <v>0</v>
      </c>
      <c r="AD53" s="71">
        <v>15</v>
      </c>
      <c r="AE53" s="71">
        <v>19</v>
      </c>
      <c r="AF53" s="71">
        <v>1</v>
      </c>
      <c r="AG53" s="71">
        <v>135</v>
      </c>
      <c r="AH53" s="71">
        <v>43</v>
      </c>
      <c r="AI53" s="71">
        <v>149</v>
      </c>
    </row>
    <row r="54" spans="1:35" x14ac:dyDescent="0.2">
      <c r="A54" s="71" t="s">
        <v>52</v>
      </c>
      <c r="B54" s="71" t="s">
        <v>2</v>
      </c>
      <c r="C54" s="71">
        <v>4</v>
      </c>
      <c r="D54" s="71">
        <v>0</v>
      </c>
      <c r="E54" s="71">
        <v>0</v>
      </c>
      <c r="F54" s="71">
        <v>1</v>
      </c>
      <c r="G54" s="71">
        <v>4</v>
      </c>
      <c r="H54" s="71">
        <v>0</v>
      </c>
      <c r="I54" s="71">
        <v>5</v>
      </c>
      <c r="J54" s="71">
        <v>0</v>
      </c>
      <c r="K54" s="71">
        <v>0</v>
      </c>
      <c r="L54" s="71">
        <v>25</v>
      </c>
      <c r="M54" s="71">
        <v>5</v>
      </c>
      <c r="N54" s="71">
        <v>0</v>
      </c>
      <c r="O54" s="71">
        <v>24</v>
      </c>
      <c r="P54" s="71">
        <v>8</v>
      </c>
      <c r="Q54" s="71">
        <v>0</v>
      </c>
      <c r="R54" s="71">
        <v>68</v>
      </c>
      <c r="S54" s="71">
        <v>20</v>
      </c>
      <c r="T54" s="71">
        <v>0</v>
      </c>
      <c r="U54" s="71">
        <v>56</v>
      </c>
      <c r="V54" s="71">
        <v>18</v>
      </c>
      <c r="W54" s="71">
        <v>0</v>
      </c>
      <c r="X54" s="71">
        <v>25</v>
      </c>
      <c r="Y54" s="71">
        <v>9</v>
      </c>
      <c r="Z54" s="71">
        <v>0</v>
      </c>
      <c r="AA54" s="71">
        <v>23</v>
      </c>
      <c r="AB54" s="71">
        <v>11</v>
      </c>
      <c r="AC54" s="71">
        <v>0</v>
      </c>
      <c r="AD54" s="71">
        <v>10</v>
      </c>
      <c r="AE54" s="71">
        <v>1</v>
      </c>
      <c r="AF54" s="71">
        <v>0</v>
      </c>
      <c r="AG54" s="71">
        <v>44</v>
      </c>
      <c r="AH54" s="71">
        <v>15</v>
      </c>
      <c r="AI54" s="71">
        <v>20</v>
      </c>
    </row>
    <row r="55" spans="1:35" x14ac:dyDescent="0.2">
      <c r="A55" s="71" t="s">
        <v>52</v>
      </c>
      <c r="B55" s="71" t="s">
        <v>9</v>
      </c>
      <c r="C55" s="71">
        <v>5</v>
      </c>
      <c r="D55" s="71">
        <v>1</v>
      </c>
      <c r="E55" s="71">
        <v>2</v>
      </c>
      <c r="F55" s="71">
        <v>2</v>
      </c>
      <c r="G55" s="71">
        <v>4</v>
      </c>
      <c r="H55" s="71">
        <v>0</v>
      </c>
      <c r="I55" s="71">
        <v>2</v>
      </c>
      <c r="J55" s="71">
        <v>3</v>
      </c>
      <c r="K55" s="71">
        <v>0</v>
      </c>
      <c r="L55" s="71">
        <v>6</v>
      </c>
      <c r="M55" s="71">
        <v>6</v>
      </c>
      <c r="N55" s="71">
        <v>0</v>
      </c>
      <c r="O55" s="71">
        <v>39</v>
      </c>
      <c r="P55" s="71">
        <v>18</v>
      </c>
      <c r="Q55" s="71">
        <v>0</v>
      </c>
      <c r="R55" s="71">
        <v>98</v>
      </c>
      <c r="S55" s="71">
        <v>25</v>
      </c>
      <c r="T55" s="71">
        <v>0</v>
      </c>
      <c r="U55" s="71">
        <v>78</v>
      </c>
      <c r="V55" s="71">
        <v>17</v>
      </c>
      <c r="W55" s="71">
        <v>0</v>
      </c>
      <c r="X55" s="71">
        <v>30</v>
      </c>
      <c r="Y55" s="71">
        <v>3</v>
      </c>
      <c r="Z55" s="71">
        <v>0</v>
      </c>
      <c r="AA55" s="71">
        <v>25</v>
      </c>
      <c r="AB55" s="71">
        <v>9</v>
      </c>
      <c r="AC55" s="71">
        <v>0</v>
      </c>
      <c r="AD55" s="71">
        <v>7</v>
      </c>
      <c r="AE55" s="71">
        <v>5</v>
      </c>
      <c r="AF55" s="71">
        <v>0</v>
      </c>
      <c r="AG55" s="71">
        <v>47</v>
      </c>
      <c r="AH55" s="71">
        <v>19</v>
      </c>
      <c r="AI55" s="71">
        <v>16</v>
      </c>
    </row>
    <row r="56" spans="1:35" x14ac:dyDescent="0.2">
      <c r="A56" s="71" t="s">
        <v>56</v>
      </c>
      <c r="B56" s="71" t="s">
        <v>22</v>
      </c>
      <c r="C56" s="71">
        <v>0</v>
      </c>
      <c r="D56" s="71">
        <v>1</v>
      </c>
      <c r="E56" s="71">
        <v>0</v>
      </c>
      <c r="F56" s="71">
        <v>2</v>
      </c>
      <c r="G56" s="71">
        <v>0</v>
      </c>
      <c r="H56" s="71">
        <v>0</v>
      </c>
      <c r="I56" s="71">
        <v>0</v>
      </c>
      <c r="J56" s="71">
        <v>0</v>
      </c>
      <c r="K56" s="71">
        <v>0</v>
      </c>
      <c r="L56" s="71">
        <v>1</v>
      </c>
      <c r="M56" s="71">
        <v>0</v>
      </c>
      <c r="N56" s="71">
        <v>0</v>
      </c>
      <c r="O56" s="71">
        <v>16</v>
      </c>
      <c r="P56" s="71">
        <v>9</v>
      </c>
      <c r="Q56" s="71">
        <v>0</v>
      </c>
      <c r="R56" s="71">
        <v>22</v>
      </c>
      <c r="S56" s="71">
        <v>17</v>
      </c>
      <c r="T56" s="71">
        <v>0</v>
      </c>
      <c r="U56" s="71">
        <v>14</v>
      </c>
      <c r="V56" s="71">
        <v>11</v>
      </c>
      <c r="W56" s="71">
        <v>0</v>
      </c>
      <c r="X56" s="71">
        <v>10</v>
      </c>
      <c r="Y56" s="71">
        <v>3</v>
      </c>
      <c r="Z56" s="71">
        <v>0</v>
      </c>
      <c r="AA56" s="71">
        <v>3</v>
      </c>
      <c r="AB56" s="71">
        <v>2</v>
      </c>
      <c r="AC56" s="71">
        <v>0</v>
      </c>
      <c r="AD56" s="71">
        <v>0</v>
      </c>
      <c r="AE56" s="71">
        <v>3</v>
      </c>
      <c r="AF56" s="71">
        <v>0</v>
      </c>
      <c r="AG56" s="71">
        <v>21</v>
      </c>
      <c r="AH56" s="71">
        <v>11</v>
      </c>
      <c r="AI56" s="71">
        <v>0</v>
      </c>
    </row>
    <row r="57" spans="1:35" x14ac:dyDescent="0.2">
      <c r="A57" s="71" t="s">
        <v>56</v>
      </c>
      <c r="B57" s="71" t="s">
        <v>23</v>
      </c>
      <c r="C57" s="71">
        <v>0</v>
      </c>
      <c r="D57" s="71">
        <v>0</v>
      </c>
      <c r="E57" s="71">
        <v>0</v>
      </c>
      <c r="F57" s="71">
        <v>1</v>
      </c>
      <c r="G57" s="71">
        <v>0</v>
      </c>
      <c r="H57" s="71">
        <v>0</v>
      </c>
      <c r="I57" s="71">
        <v>0</v>
      </c>
      <c r="J57" s="71">
        <v>0</v>
      </c>
      <c r="K57" s="71">
        <v>0</v>
      </c>
      <c r="L57" s="71">
        <v>3</v>
      </c>
      <c r="M57" s="71">
        <v>1</v>
      </c>
      <c r="N57" s="71">
        <v>0</v>
      </c>
      <c r="O57" s="71">
        <v>4</v>
      </c>
      <c r="P57" s="71">
        <v>3</v>
      </c>
      <c r="Q57" s="71">
        <v>0</v>
      </c>
      <c r="R57" s="71">
        <v>7</v>
      </c>
      <c r="S57" s="71">
        <v>4</v>
      </c>
      <c r="T57" s="71">
        <v>0</v>
      </c>
      <c r="U57" s="71">
        <v>7</v>
      </c>
      <c r="V57" s="71">
        <v>9</v>
      </c>
      <c r="W57" s="71">
        <v>0</v>
      </c>
      <c r="X57" s="71">
        <v>4</v>
      </c>
      <c r="Y57" s="71">
        <v>2</v>
      </c>
      <c r="Z57" s="71">
        <v>0</v>
      </c>
      <c r="AA57" s="71">
        <v>3</v>
      </c>
      <c r="AB57" s="71">
        <v>1</v>
      </c>
      <c r="AC57" s="71">
        <v>0</v>
      </c>
      <c r="AD57" s="71">
        <v>4</v>
      </c>
      <c r="AE57" s="71">
        <v>0</v>
      </c>
      <c r="AF57" s="71">
        <v>0</v>
      </c>
      <c r="AG57" s="71">
        <v>6</v>
      </c>
      <c r="AH57" s="71">
        <v>0</v>
      </c>
      <c r="AI57" s="71">
        <v>0</v>
      </c>
    </row>
    <row r="58" spans="1:35" x14ac:dyDescent="0.2">
      <c r="A58" s="71" t="s">
        <v>56</v>
      </c>
      <c r="B58" s="71" t="s">
        <v>21</v>
      </c>
      <c r="C58" s="71">
        <v>26</v>
      </c>
      <c r="D58" s="71">
        <v>19</v>
      </c>
      <c r="E58" s="71">
        <v>1</v>
      </c>
      <c r="F58" s="71">
        <v>93</v>
      </c>
      <c r="G58" s="71">
        <v>85</v>
      </c>
      <c r="H58" s="71">
        <v>11</v>
      </c>
      <c r="I58" s="71">
        <v>69</v>
      </c>
      <c r="J58" s="71">
        <v>45</v>
      </c>
      <c r="K58" s="71">
        <v>2</v>
      </c>
      <c r="L58" s="71">
        <v>90</v>
      </c>
      <c r="M58" s="71">
        <v>68</v>
      </c>
      <c r="N58" s="71">
        <v>6</v>
      </c>
      <c r="O58" s="71">
        <v>167</v>
      </c>
      <c r="P58" s="71">
        <v>208</v>
      </c>
      <c r="Q58" s="71">
        <v>3</v>
      </c>
      <c r="R58" s="71">
        <v>431</v>
      </c>
      <c r="S58" s="71">
        <v>466</v>
      </c>
      <c r="T58" s="71">
        <v>1</v>
      </c>
      <c r="U58" s="71">
        <v>486</v>
      </c>
      <c r="V58" s="71">
        <v>388</v>
      </c>
      <c r="W58" s="71">
        <v>1</v>
      </c>
      <c r="X58" s="71">
        <v>283</v>
      </c>
      <c r="Y58" s="71">
        <v>227</v>
      </c>
      <c r="Z58" s="71">
        <v>0</v>
      </c>
      <c r="AA58" s="71">
        <v>358</v>
      </c>
      <c r="AB58" s="71">
        <v>293</v>
      </c>
      <c r="AC58" s="71">
        <v>0</v>
      </c>
      <c r="AD58" s="71">
        <v>239</v>
      </c>
      <c r="AE58" s="71">
        <v>365</v>
      </c>
      <c r="AF58" s="71">
        <v>1</v>
      </c>
      <c r="AG58" s="71">
        <v>292</v>
      </c>
      <c r="AH58" s="71">
        <v>219</v>
      </c>
      <c r="AI58" s="71">
        <v>20</v>
      </c>
    </row>
    <row r="59" spans="1:35" x14ac:dyDescent="0.2">
      <c r="A59" s="71" t="s">
        <v>56</v>
      </c>
      <c r="B59" s="71" t="s">
        <v>1</v>
      </c>
      <c r="C59" s="71">
        <v>15</v>
      </c>
      <c r="D59" s="71">
        <v>3</v>
      </c>
      <c r="E59" s="71">
        <v>3</v>
      </c>
      <c r="F59" s="71">
        <v>1</v>
      </c>
      <c r="G59" s="71">
        <v>2</v>
      </c>
      <c r="H59" s="71">
        <v>0</v>
      </c>
      <c r="I59" s="71">
        <v>2</v>
      </c>
      <c r="J59" s="71">
        <v>2</v>
      </c>
      <c r="K59" s="71">
        <v>0</v>
      </c>
      <c r="L59" s="71">
        <v>11</v>
      </c>
      <c r="M59" s="71">
        <v>11</v>
      </c>
      <c r="N59" s="71">
        <v>0</v>
      </c>
      <c r="O59" s="71">
        <v>53</v>
      </c>
      <c r="P59" s="71">
        <v>23</v>
      </c>
      <c r="Q59" s="71">
        <v>1</v>
      </c>
      <c r="R59" s="71">
        <v>180</v>
      </c>
      <c r="S59" s="71">
        <v>58</v>
      </c>
      <c r="T59" s="71">
        <v>2</v>
      </c>
      <c r="U59" s="71">
        <v>124</v>
      </c>
      <c r="V59" s="71">
        <v>45</v>
      </c>
      <c r="W59" s="71">
        <v>2</v>
      </c>
      <c r="X59" s="71">
        <v>61</v>
      </c>
      <c r="Y59" s="71">
        <v>24</v>
      </c>
      <c r="Z59" s="71">
        <v>0</v>
      </c>
      <c r="AA59" s="71">
        <v>33</v>
      </c>
      <c r="AB59" s="71">
        <v>18</v>
      </c>
      <c r="AC59" s="71">
        <v>0</v>
      </c>
      <c r="AD59" s="71">
        <v>11</v>
      </c>
      <c r="AE59" s="71">
        <v>28</v>
      </c>
      <c r="AF59" s="71">
        <v>0</v>
      </c>
      <c r="AG59" s="71">
        <v>119</v>
      </c>
      <c r="AH59" s="71">
        <v>31</v>
      </c>
      <c r="AI59" s="71">
        <v>14</v>
      </c>
    </row>
    <row r="60" spans="1:35" x14ac:dyDescent="0.2">
      <c r="A60" s="71" t="s">
        <v>56</v>
      </c>
      <c r="B60" s="71" t="s">
        <v>2</v>
      </c>
      <c r="C60" s="71">
        <v>1</v>
      </c>
      <c r="D60" s="71">
        <v>0</v>
      </c>
      <c r="E60" s="71">
        <v>0</v>
      </c>
      <c r="F60" s="71">
        <v>0</v>
      </c>
      <c r="G60" s="71">
        <v>0</v>
      </c>
      <c r="H60" s="71">
        <v>0</v>
      </c>
      <c r="I60" s="71">
        <v>3</v>
      </c>
      <c r="J60" s="71">
        <v>0</v>
      </c>
      <c r="K60" s="71">
        <v>0</v>
      </c>
      <c r="L60" s="71">
        <v>6</v>
      </c>
      <c r="M60" s="71">
        <v>3</v>
      </c>
      <c r="N60" s="71">
        <v>0</v>
      </c>
      <c r="O60" s="71">
        <v>24</v>
      </c>
      <c r="P60" s="71">
        <v>7</v>
      </c>
      <c r="Q60" s="71">
        <v>1</v>
      </c>
      <c r="R60" s="71">
        <v>72</v>
      </c>
      <c r="S60" s="71">
        <v>22</v>
      </c>
      <c r="T60" s="71">
        <v>0</v>
      </c>
      <c r="U60" s="71">
        <v>66</v>
      </c>
      <c r="V60" s="71">
        <v>15</v>
      </c>
      <c r="W60" s="71">
        <v>0</v>
      </c>
      <c r="X60" s="71">
        <v>29</v>
      </c>
      <c r="Y60" s="71">
        <v>4</v>
      </c>
      <c r="Z60" s="71">
        <v>0</v>
      </c>
      <c r="AA60" s="71">
        <v>21</v>
      </c>
      <c r="AB60" s="71">
        <v>8</v>
      </c>
      <c r="AC60" s="71">
        <v>0</v>
      </c>
      <c r="AD60" s="71">
        <v>10</v>
      </c>
      <c r="AE60" s="71">
        <v>1</v>
      </c>
      <c r="AF60" s="71">
        <v>0</v>
      </c>
      <c r="AG60" s="71">
        <v>46</v>
      </c>
      <c r="AH60" s="71">
        <v>8</v>
      </c>
      <c r="AI60" s="71">
        <v>6</v>
      </c>
    </row>
    <row r="61" spans="1:35" x14ac:dyDescent="0.2">
      <c r="A61" s="71" t="s">
        <v>56</v>
      </c>
      <c r="B61" s="71" t="s">
        <v>9</v>
      </c>
      <c r="C61" s="71">
        <v>9</v>
      </c>
      <c r="D61" s="71">
        <v>6</v>
      </c>
      <c r="E61" s="71">
        <v>0</v>
      </c>
      <c r="F61" s="71">
        <v>3</v>
      </c>
      <c r="G61" s="71">
        <v>3</v>
      </c>
      <c r="H61" s="71">
        <v>0</v>
      </c>
      <c r="I61" s="71">
        <v>7</v>
      </c>
      <c r="J61" s="71">
        <v>7</v>
      </c>
      <c r="K61" s="71">
        <v>46</v>
      </c>
      <c r="L61" s="71">
        <v>10</v>
      </c>
      <c r="M61" s="71">
        <v>3</v>
      </c>
      <c r="N61" s="71">
        <v>0</v>
      </c>
      <c r="O61" s="71">
        <v>30</v>
      </c>
      <c r="P61" s="71">
        <v>11</v>
      </c>
      <c r="Q61" s="71">
        <v>0</v>
      </c>
      <c r="R61" s="71">
        <v>107</v>
      </c>
      <c r="S61" s="71">
        <v>21</v>
      </c>
      <c r="T61" s="71">
        <v>1</v>
      </c>
      <c r="U61" s="71">
        <v>71</v>
      </c>
      <c r="V61" s="71">
        <v>18</v>
      </c>
      <c r="W61" s="71">
        <v>5</v>
      </c>
      <c r="X61" s="71">
        <v>34</v>
      </c>
      <c r="Y61" s="71">
        <v>7</v>
      </c>
      <c r="Z61" s="71">
        <v>1</v>
      </c>
      <c r="AA61" s="71">
        <v>28</v>
      </c>
      <c r="AB61" s="71">
        <v>10</v>
      </c>
      <c r="AC61" s="71">
        <v>0</v>
      </c>
      <c r="AD61" s="71">
        <v>7</v>
      </c>
      <c r="AE61" s="71">
        <v>4</v>
      </c>
      <c r="AF61" s="71">
        <v>1</v>
      </c>
      <c r="AG61" s="71">
        <v>69</v>
      </c>
      <c r="AH61" s="71">
        <v>23</v>
      </c>
      <c r="AI61" s="71">
        <v>9</v>
      </c>
    </row>
    <row r="62" spans="1:35" x14ac:dyDescent="0.2">
      <c r="A62" s="71" t="s">
        <v>80</v>
      </c>
      <c r="B62" s="71" t="s">
        <v>22</v>
      </c>
      <c r="C62" s="71">
        <v>0</v>
      </c>
      <c r="D62" s="71">
        <v>0</v>
      </c>
      <c r="E62" s="71">
        <v>0</v>
      </c>
      <c r="F62" s="71">
        <v>0</v>
      </c>
      <c r="G62" s="71">
        <v>3</v>
      </c>
      <c r="H62" s="71">
        <v>0</v>
      </c>
      <c r="I62" s="71">
        <v>0</v>
      </c>
      <c r="J62" s="71">
        <v>0</v>
      </c>
      <c r="K62" s="71">
        <v>0</v>
      </c>
      <c r="L62" s="71">
        <v>0</v>
      </c>
      <c r="M62" s="71">
        <v>1</v>
      </c>
      <c r="N62" s="71">
        <v>0</v>
      </c>
      <c r="O62" s="71">
        <v>15</v>
      </c>
      <c r="P62" s="71">
        <v>13</v>
      </c>
      <c r="Q62" s="71">
        <v>0</v>
      </c>
      <c r="R62" s="71">
        <v>27</v>
      </c>
      <c r="S62" s="71">
        <v>17</v>
      </c>
      <c r="T62" s="71">
        <v>0</v>
      </c>
      <c r="U62" s="71">
        <v>30</v>
      </c>
      <c r="V62" s="71">
        <v>9</v>
      </c>
      <c r="W62" s="71">
        <v>0</v>
      </c>
      <c r="X62" s="71">
        <v>14</v>
      </c>
      <c r="Y62" s="71">
        <v>2</v>
      </c>
      <c r="Z62" s="71">
        <v>0</v>
      </c>
      <c r="AA62" s="71">
        <v>3</v>
      </c>
      <c r="AB62" s="71">
        <v>1</v>
      </c>
      <c r="AC62" s="71">
        <v>0</v>
      </c>
      <c r="AD62" s="71">
        <v>1</v>
      </c>
      <c r="AE62" s="71">
        <v>0</v>
      </c>
      <c r="AF62" s="71">
        <v>0</v>
      </c>
      <c r="AG62" s="71">
        <v>19</v>
      </c>
      <c r="AH62" s="71">
        <v>6</v>
      </c>
      <c r="AI62" s="71">
        <v>4</v>
      </c>
    </row>
    <row r="63" spans="1:35" x14ac:dyDescent="0.2">
      <c r="A63" s="71" t="s">
        <v>80</v>
      </c>
      <c r="B63" s="71" t="s">
        <v>23</v>
      </c>
      <c r="C63" s="71">
        <v>0</v>
      </c>
      <c r="D63" s="71">
        <v>0</v>
      </c>
      <c r="E63" s="71">
        <v>0</v>
      </c>
      <c r="F63" s="71">
        <v>0</v>
      </c>
      <c r="G63" s="71">
        <v>0</v>
      </c>
      <c r="H63" s="71">
        <v>0</v>
      </c>
      <c r="I63" s="71">
        <v>1</v>
      </c>
      <c r="J63" s="71">
        <v>0</v>
      </c>
      <c r="K63" s="71">
        <v>0</v>
      </c>
      <c r="L63" s="71">
        <v>1</v>
      </c>
      <c r="M63" s="71">
        <v>0</v>
      </c>
      <c r="N63" s="71">
        <v>0</v>
      </c>
      <c r="O63" s="71">
        <v>2</v>
      </c>
      <c r="P63" s="71">
        <v>2</v>
      </c>
      <c r="Q63" s="71">
        <v>0</v>
      </c>
      <c r="R63" s="71">
        <v>5</v>
      </c>
      <c r="S63" s="71">
        <v>1</v>
      </c>
      <c r="T63" s="71">
        <v>1</v>
      </c>
      <c r="U63" s="71">
        <v>10</v>
      </c>
      <c r="V63" s="71">
        <v>4</v>
      </c>
      <c r="W63" s="71">
        <v>0</v>
      </c>
      <c r="X63" s="71">
        <v>8</v>
      </c>
      <c r="Y63" s="71">
        <v>1</v>
      </c>
      <c r="Z63" s="71">
        <v>0</v>
      </c>
      <c r="AA63" s="71">
        <v>2</v>
      </c>
      <c r="AB63" s="71">
        <v>1</v>
      </c>
      <c r="AC63" s="71">
        <v>0</v>
      </c>
      <c r="AD63" s="71">
        <v>0</v>
      </c>
      <c r="AE63" s="71">
        <v>2</v>
      </c>
      <c r="AF63" s="71">
        <v>0</v>
      </c>
      <c r="AG63" s="71">
        <v>5</v>
      </c>
      <c r="AH63" s="71">
        <v>1</v>
      </c>
      <c r="AI63" s="71">
        <v>0</v>
      </c>
    </row>
    <row r="64" spans="1:35" x14ac:dyDescent="0.2">
      <c r="A64" s="71" t="s">
        <v>80</v>
      </c>
      <c r="B64" s="71" t="s">
        <v>21</v>
      </c>
      <c r="C64" s="71">
        <v>20</v>
      </c>
      <c r="D64" s="71">
        <v>26</v>
      </c>
      <c r="E64" s="71">
        <v>0</v>
      </c>
      <c r="F64" s="71">
        <v>69</v>
      </c>
      <c r="G64" s="71">
        <v>65</v>
      </c>
      <c r="H64" s="71">
        <v>7</v>
      </c>
      <c r="I64" s="71">
        <v>39</v>
      </c>
      <c r="J64" s="71">
        <v>46</v>
      </c>
      <c r="K64" s="71">
        <v>4</v>
      </c>
      <c r="L64" s="71">
        <v>52</v>
      </c>
      <c r="M64" s="71">
        <v>61</v>
      </c>
      <c r="N64" s="71">
        <v>3</v>
      </c>
      <c r="O64" s="71">
        <v>193</v>
      </c>
      <c r="P64" s="71">
        <v>154</v>
      </c>
      <c r="Q64" s="71">
        <v>0</v>
      </c>
      <c r="R64" s="71">
        <v>501</v>
      </c>
      <c r="S64" s="71">
        <v>435</v>
      </c>
      <c r="T64" s="71">
        <v>1</v>
      </c>
      <c r="U64" s="71">
        <v>440</v>
      </c>
      <c r="V64" s="71">
        <v>380</v>
      </c>
      <c r="W64" s="71">
        <v>3</v>
      </c>
      <c r="X64" s="71">
        <v>286</v>
      </c>
      <c r="Y64" s="71">
        <v>230</v>
      </c>
      <c r="Z64" s="71">
        <v>0</v>
      </c>
      <c r="AA64" s="71">
        <v>332</v>
      </c>
      <c r="AB64" s="71">
        <v>277</v>
      </c>
      <c r="AC64" s="71">
        <v>1</v>
      </c>
      <c r="AD64" s="71">
        <v>200</v>
      </c>
      <c r="AE64" s="71">
        <v>325</v>
      </c>
      <c r="AF64" s="71">
        <v>1</v>
      </c>
      <c r="AG64" s="71">
        <v>270</v>
      </c>
      <c r="AH64" s="71">
        <v>233</v>
      </c>
      <c r="AI64" s="71">
        <v>28</v>
      </c>
    </row>
    <row r="65" spans="1:35" x14ac:dyDescent="0.2">
      <c r="A65" s="71" t="s">
        <v>80</v>
      </c>
      <c r="B65" s="71" t="s">
        <v>1</v>
      </c>
      <c r="C65" s="71">
        <v>16</v>
      </c>
      <c r="D65" s="71">
        <v>2</v>
      </c>
      <c r="E65" s="71">
        <v>1</v>
      </c>
      <c r="F65" s="71">
        <v>3</v>
      </c>
      <c r="G65" s="71">
        <v>5</v>
      </c>
      <c r="H65" s="71">
        <v>0</v>
      </c>
      <c r="I65" s="71">
        <v>3</v>
      </c>
      <c r="J65" s="71">
        <v>3</v>
      </c>
      <c r="K65" s="71">
        <v>0</v>
      </c>
      <c r="L65" s="71">
        <v>12</v>
      </c>
      <c r="M65" s="71">
        <v>8</v>
      </c>
      <c r="N65" s="71">
        <v>0</v>
      </c>
      <c r="O65" s="71">
        <v>47</v>
      </c>
      <c r="P65" s="71">
        <v>23</v>
      </c>
      <c r="Q65" s="71">
        <v>0</v>
      </c>
      <c r="R65" s="71">
        <v>137</v>
      </c>
      <c r="S65" s="71">
        <v>44</v>
      </c>
      <c r="T65" s="71">
        <v>0</v>
      </c>
      <c r="U65" s="71">
        <v>120</v>
      </c>
      <c r="V65" s="71">
        <v>40</v>
      </c>
      <c r="W65" s="71">
        <v>0</v>
      </c>
      <c r="X65" s="71">
        <v>49</v>
      </c>
      <c r="Y65" s="71">
        <v>12</v>
      </c>
      <c r="Z65" s="71">
        <v>0</v>
      </c>
      <c r="AA65" s="71">
        <v>35</v>
      </c>
      <c r="AB65" s="71">
        <v>9</v>
      </c>
      <c r="AC65" s="71">
        <v>0</v>
      </c>
      <c r="AD65" s="71">
        <v>14</v>
      </c>
      <c r="AE65" s="71">
        <v>25</v>
      </c>
      <c r="AF65" s="71">
        <v>0</v>
      </c>
      <c r="AG65" s="71">
        <v>97</v>
      </c>
      <c r="AH65" s="71">
        <v>37</v>
      </c>
      <c r="AI65" s="71">
        <v>6</v>
      </c>
    </row>
    <row r="66" spans="1:35" x14ac:dyDescent="0.2">
      <c r="A66" s="71" t="s">
        <v>80</v>
      </c>
      <c r="B66" s="71" t="s">
        <v>2</v>
      </c>
      <c r="C66" s="71">
        <v>0</v>
      </c>
      <c r="D66" s="71">
        <v>0</v>
      </c>
      <c r="E66" s="71">
        <v>1</v>
      </c>
      <c r="F66" s="71">
        <v>1</v>
      </c>
      <c r="G66" s="71">
        <v>3</v>
      </c>
      <c r="H66" s="71">
        <v>1</v>
      </c>
      <c r="I66" s="71">
        <v>2</v>
      </c>
      <c r="J66" s="71">
        <v>4</v>
      </c>
      <c r="K66" s="71">
        <v>0</v>
      </c>
      <c r="L66" s="71">
        <v>8</v>
      </c>
      <c r="M66" s="71">
        <v>7</v>
      </c>
      <c r="N66" s="71">
        <v>0</v>
      </c>
      <c r="O66" s="71">
        <v>21</v>
      </c>
      <c r="P66" s="71">
        <v>9</v>
      </c>
      <c r="Q66" s="71">
        <v>0</v>
      </c>
      <c r="R66" s="71">
        <v>76</v>
      </c>
      <c r="S66" s="71">
        <v>29</v>
      </c>
      <c r="T66" s="71">
        <v>0</v>
      </c>
      <c r="U66" s="71">
        <v>57</v>
      </c>
      <c r="V66" s="71">
        <v>18</v>
      </c>
      <c r="W66" s="71">
        <v>0</v>
      </c>
      <c r="X66" s="71">
        <v>31</v>
      </c>
      <c r="Y66" s="71">
        <v>5</v>
      </c>
      <c r="Z66" s="71">
        <v>0</v>
      </c>
      <c r="AA66" s="71">
        <v>25</v>
      </c>
      <c r="AB66" s="71">
        <v>7</v>
      </c>
      <c r="AC66" s="71">
        <v>0</v>
      </c>
      <c r="AD66" s="71">
        <v>8</v>
      </c>
      <c r="AE66" s="71">
        <v>2</v>
      </c>
      <c r="AF66" s="71">
        <v>0</v>
      </c>
      <c r="AG66" s="71">
        <v>23</v>
      </c>
      <c r="AH66" s="71">
        <v>6</v>
      </c>
      <c r="AI66" s="71">
        <v>0</v>
      </c>
    </row>
    <row r="67" spans="1:35" x14ac:dyDescent="0.2">
      <c r="A67" s="71" t="s">
        <v>80</v>
      </c>
      <c r="B67" s="71" t="s">
        <v>9</v>
      </c>
      <c r="C67" s="71">
        <v>4</v>
      </c>
      <c r="D67" s="71">
        <v>0</v>
      </c>
      <c r="E67" s="71">
        <v>0</v>
      </c>
      <c r="F67" s="71">
        <v>4</v>
      </c>
      <c r="G67" s="71">
        <v>2</v>
      </c>
      <c r="H67" s="71">
        <v>0</v>
      </c>
      <c r="I67" s="71">
        <v>4</v>
      </c>
      <c r="J67" s="71">
        <v>0</v>
      </c>
      <c r="K67" s="71">
        <v>0</v>
      </c>
      <c r="L67" s="71">
        <v>4</v>
      </c>
      <c r="M67" s="71">
        <v>2</v>
      </c>
      <c r="N67" s="71">
        <v>0</v>
      </c>
      <c r="O67" s="71">
        <v>39</v>
      </c>
      <c r="P67" s="71">
        <v>18</v>
      </c>
      <c r="Q67" s="71">
        <v>0</v>
      </c>
      <c r="R67" s="71">
        <v>74</v>
      </c>
      <c r="S67" s="71">
        <v>22</v>
      </c>
      <c r="T67" s="71">
        <v>0</v>
      </c>
      <c r="U67" s="71">
        <v>57</v>
      </c>
      <c r="V67" s="71">
        <v>6</v>
      </c>
      <c r="W67" s="71">
        <v>1</v>
      </c>
      <c r="X67" s="71">
        <v>27</v>
      </c>
      <c r="Y67" s="71">
        <v>8</v>
      </c>
      <c r="Z67" s="71">
        <v>0</v>
      </c>
      <c r="AA67" s="71">
        <v>10</v>
      </c>
      <c r="AB67" s="71">
        <v>4</v>
      </c>
      <c r="AC67" s="71">
        <v>0</v>
      </c>
      <c r="AD67" s="71">
        <v>4</v>
      </c>
      <c r="AE67" s="71">
        <v>3</v>
      </c>
      <c r="AF67" s="71">
        <v>0</v>
      </c>
      <c r="AG67" s="71">
        <v>68</v>
      </c>
      <c r="AH67" s="71">
        <v>18</v>
      </c>
      <c r="AI67" s="71">
        <v>6</v>
      </c>
    </row>
    <row r="68" spans="1:35" x14ac:dyDescent="0.2">
      <c r="A68" s="71" t="s">
        <v>156</v>
      </c>
      <c r="B68" s="71" t="s">
        <v>22</v>
      </c>
      <c r="C68" s="71">
        <v>0</v>
      </c>
      <c r="D68" s="71">
        <v>1</v>
      </c>
      <c r="E68" s="71">
        <v>0</v>
      </c>
      <c r="F68" s="71">
        <v>0</v>
      </c>
      <c r="G68" s="71">
        <v>0</v>
      </c>
      <c r="H68" s="71">
        <v>0</v>
      </c>
      <c r="I68" s="71">
        <v>0</v>
      </c>
      <c r="J68" s="71">
        <v>1</v>
      </c>
      <c r="K68" s="71">
        <v>0</v>
      </c>
      <c r="L68" s="71">
        <v>0</v>
      </c>
      <c r="M68" s="71">
        <v>0</v>
      </c>
      <c r="N68" s="71">
        <v>0</v>
      </c>
      <c r="O68" s="71">
        <v>17</v>
      </c>
      <c r="P68" s="71">
        <v>17</v>
      </c>
      <c r="Q68" s="71">
        <v>0</v>
      </c>
      <c r="R68" s="71">
        <v>24</v>
      </c>
      <c r="S68" s="71">
        <v>12</v>
      </c>
      <c r="T68" s="71">
        <v>1</v>
      </c>
      <c r="U68" s="71">
        <v>27</v>
      </c>
      <c r="V68" s="71">
        <v>8</v>
      </c>
      <c r="W68" s="71">
        <v>0</v>
      </c>
      <c r="X68" s="71">
        <v>12</v>
      </c>
      <c r="Y68" s="71">
        <v>6</v>
      </c>
      <c r="Z68" s="71">
        <v>0</v>
      </c>
      <c r="AA68" s="71">
        <v>2</v>
      </c>
      <c r="AB68" s="71">
        <v>3</v>
      </c>
      <c r="AC68" s="71">
        <v>0</v>
      </c>
      <c r="AD68" s="71">
        <v>0</v>
      </c>
      <c r="AE68" s="71">
        <v>1</v>
      </c>
      <c r="AF68" s="71">
        <v>0</v>
      </c>
      <c r="AG68" s="71">
        <v>13</v>
      </c>
      <c r="AH68" s="71">
        <v>5</v>
      </c>
      <c r="AI68" s="71">
        <v>1</v>
      </c>
    </row>
    <row r="69" spans="1:35" x14ac:dyDescent="0.2">
      <c r="A69" s="71" t="s">
        <v>156</v>
      </c>
      <c r="B69" s="71" t="s">
        <v>23</v>
      </c>
      <c r="C69" s="71">
        <v>1</v>
      </c>
      <c r="D69" s="71">
        <v>0</v>
      </c>
      <c r="E69" s="71">
        <v>0</v>
      </c>
      <c r="F69" s="71">
        <v>0</v>
      </c>
      <c r="G69" s="71">
        <v>0</v>
      </c>
      <c r="H69" s="71">
        <v>0</v>
      </c>
      <c r="I69" s="71">
        <v>0</v>
      </c>
      <c r="J69" s="71">
        <v>0</v>
      </c>
      <c r="K69" s="71">
        <v>0</v>
      </c>
      <c r="L69" s="71">
        <v>0</v>
      </c>
      <c r="M69" s="71">
        <v>0</v>
      </c>
      <c r="N69" s="71">
        <v>0</v>
      </c>
      <c r="O69" s="71">
        <v>1</v>
      </c>
      <c r="P69" s="71">
        <v>4</v>
      </c>
      <c r="Q69" s="71">
        <v>0</v>
      </c>
      <c r="R69" s="71">
        <v>8</v>
      </c>
      <c r="S69" s="71">
        <v>3</v>
      </c>
      <c r="T69" s="71">
        <v>0</v>
      </c>
      <c r="U69" s="71">
        <v>8</v>
      </c>
      <c r="V69" s="71">
        <v>2</v>
      </c>
      <c r="W69" s="71">
        <v>0</v>
      </c>
      <c r="X69" s="71">
        <v>7</v>
      </c>
      <c r="Y69" s="71">
        <v>6</v>
      </c>
      <c r="Z69" s="71">
        <v>0</v>
      </c>
      <c r="AA69" s="71">
        <v>5</v>
      </c>
      <c r="AB69" s="71">
        <v>2</v>
      </c>
      <c r="AC69" s="71">
        <v>0</v>
      </c>
      <c r="AD69" s="71">
        <v>2</v>
      </c>
      <c r="AE69" s="71">
        <v>3</v>
      </c>
      <c r="AF69" s="71">
        <v>0</v>
      </c>
      <c r="AG69" s="71">
        <v>5</v>
      </c>
      <c r="AH69" s="71">
        <v>1</v>
      </c>
      <c r="AI69" s="71">
        <v>0</v>
      </c>
    </row>
    <row r="70" spans="1:35" x14ac:dyDescent="0.2">
      <c r="A70" s="71" t="s">
        <v>156</v>
      </c>
      <c r="B70" s="71" t="s">
        <v>21</v>
      </c>
      <c r="C70" s="71">
        <v>17</v>
      </c>
      <c r="D70" s="71">
        <v>18</v>
      </c>
      <c r="E70" s="71">
        <v>4</v>
      </c>
      <c r="F70" s="71">
        <v>81</v>
      </c>
      <c r="G70" s="71">
        <v>59</v>
      </c>
      <c r="H70" s="71">
        <v>6</v>
      </c>
      <c r="I70" s="71">
        <v>54</v>
      </c>
      <c r="J70" s="71">
        <v>40</v>
      </c>
      <c r="K70" s="71">
        <v>3</v>
      </c>
      <c r="L70" s="71">
        <v>72</v>
      </c>
      <c r="M70" s="71">
        <v>68</v>
      </c>
      <c r="N70" s="71">
        <v>0</v>
      </c>
      <c r="O70" s="71">
        <v>149</v>
      </c>
      <c r="P70" s="71">
        <v>158</v>
      </c>
      <c r="Q70" s="71">
        <v>1</v>
      </c>
      <c r="R70" s="71">
        <v>479</v>
      </c>
      <c r="S70" s="71">
        <v>451</v>
      </c>
      <c r="T70" s="71">
        <v>0</v>
      </c>
      <c r="U70" s="71">
        <v>480</v>
      </c>
      <c r="V70" s="71">
        <v>375</v>
      </c>
      <c r="W70" s="71">
        <v>1</v>
      </c>
      <c r="X70" s="71">
        <v>282</v>
      </c>
      <c r="Y70" s="71">
        <v>183</v>
      </c>
      <c r="Z70" s="71">
        <v>0</v>
      </c>
      <c r="AA70" s="71">
        <v>325</v>
      </c>
      <c r="AB70" s="71">
        <v>266</v>
      </c>
      <c r="AC70" s="71">
        <v>1</v>
      </c>
      <c r="AD70" s="71">
        <v>191</v>
      </c>
      <c r="AE70" s="71">
        <v>280</v>
      </c>
      <c r="AF70" s="71">
        <v>0</v>
      </c>
      <c r="AG70" s="71">
        <v>275</v>
      </c>
      <c r="AH70" s="71">
        <v>220</v>
      </c>
      <c r="AI70" s="71">
        <v>23</v>
      </c>
    </row>
    <row r="71" spans="1:35" x14ac:dyDescent="0.2">
      <c r="A71" s="71" t="s">
        <v>156</v>
      </c>
      <c r="B71" s="71" t="s">
        <v>1</v>
      </c>
      <c r="C71" s="71">
        <v>16</v>
      </c>
      <c r="D71" s="71">
        <v>2</v>
      </c>
      <c r="E71" s="71">
        <v>2</v>
      </c>
      <c r="F71" s="71">
        <v>5</v>
      </c>
      <c r="G71" s="71">
        <v>1</v>
      </c>
      <c r="H71" s="71">
        <v>0</v>
      </c>
      <c r="I71" s="71">
        <v>4</v>
      </c>
      <c r="J71" s="71">
        <v>1</v>
      </c>
      <c r="K71" s="71">
        <v>0</v>
      </c>
      <c r="L71" s="71">
        <v>10</v>
      </c>
      <c r="M71" s="71">
        <v>7</v>
      </c>
      <c r="N71" s="71">
        <v>0</v>
      </c>
      <c r="O71" s="71">
        <v>52</v>
      </c>
      <c r="P71" s="71">
        <v>21</v>
      </c>
      <c r="Q71" s="71">
        <v>0</v>
      </c>
      <c r="R71" s="71">
        <v>153</v>
      </c>
      <c r="S71" s="71">
        <v>42</v>
      </c>
      <c r="T71" s="71">
        <v>0</v>
      </c>
      <c r="U71" s="71">
        <v>101</v>
      </c>
      <c r="V71" s="71">
        <v>39</v>
      </c>
      <c r="W71" s="71">
        <v>0</v>
      </c>
      <c r="X71" s="71">
        <v>47</v>
      </c>
      <c r="Y71" s="71">
        <v>15</v>
      </c>
      <c r="Z71" s="71">
        <v>0</v>
      </c>
      <c r="AA71" s="71">
        <v>36</v>
      </c>
      <c r="AB71" s="71">
        <v>13</v>
      </c>
      <c r="AC71" s="71">
        <v>1</v>
      </c>
      <c r="AD71" s="71">
        <v>13</v>
      </c>
      <c r="AE71" s="71">
        <v>18</v>
      </c>
      <c r="AF71" s="71">
        <v>0</v>
      </c>
      <c r="AG71" s="71">
        <v>113</v>
      </c>
      <c r="AH71" s="71">
        <v>33</v>
      </c>
      <c r="AI71" s="71">
        <v>5</v>
      </c>
    </row>
    <row r="72" spans="1:35" x14ac:dyDescent="0.2">
      <c r="A72" s="71" t="s">
        <v>156</v>
      </c>
      <c r="B72" s="71" t="s">
        <v>2</v>
      </c>
      <c r="C72" s="71">
        <v>0</v>
      </c>
      <c r="D72" s="71">
        <v>0</v>
      </c>
      <c r="E72" s="71">
        <v>0</v>
      </c>
      <c r="F72" s="71">
        <v>2</v>
      </c>
      <c r="G72" s="71">
        <v>0</v>
      </c>
      <c r="H72" s="71">
        <v>0</v>
      </c>
      <c r="I72" s="71">
        <v>2</v>
      </c>
      <c r="J72" s="71">
        <v>0</v>
      </c>
      <c r="K72" s="71">
        <v>0</v>
      </c>
      <c r="L72" s="71">
        <v>18</v>
      </c>
      <c r="M72" s="71">
        <v>3</v>
      </c>
      <c r="N72" s="71">
        <v>0</v>
      </c>
      <c r="O72" s="71">
        <v>26</v>
      </c>
      <c r="P72" s="71">
        <v>7</v>
      </c>
      <c r="Q72" s="71">
        <v>0</v>
      </c>
      <c r="R72" s="71">
        <v>69</v>
      </c>
      <c r="S72" s="71">
        <v>16</v>
      </c>
      <c r="T72" s="71">
        <v>0</v>
      </c>
      <c r="U72" s="71">
        <v>55</v>
      </c>
      <c r="V72" s="71">
        <v>14</v>
      </c>
      <c r="W72" s="71">
        <v>0</v>
      </c>
      <c r="X72" s="71">
        <v>22</v>
      </c>
      <c r="Y72" s="71">
        <v>9</v>
      </c>
      <c r="Z72" s="71">
        <v>0</v>
      </c>
      <c r="AA72" s="71">
        <v>13</v>
      </c>
      <c r="AB72" s="71">
        <v>2</v>
      </c>
      <c r="AC72" s="71">
        <v>0</v>
      </c>
      <c r="AD72" s="71">
        <v>5</v>
      </c>
      <c r="AE72" s="71">
        <v>0</v>
      </c>
      <c r="AF72" s="71">
        <v>0</v>
      </c>
      <c r="AG72" s="71">
        <v>30</v>
      </c>
      <c r="AH72" s="71">
        <v>15</v>
      </c>
      <c r="AI72" s="71">
        <v>1</v>
      </c>
    </row>
    <row r="73" spans="1:35" x14ac:dyDescent="0.2">
      <c r="A73" s="71" t="s">
        <v>156</v>
      </c>
      <c r="B73" s="71" t="s">
        <v>9</v>
      </c>
      <c r="C73" s="71">
        <v>5</v>
      </c>
      <c r="D73" s="71">
        <v>1</v>
      </c>
      <c r="E73" s="71">
        <v>0</v>
      </c>
      <c r="F73" s="71">
        <v>2</v>
      </c>
      <c r="G73" s="71">
        <v>8</v>
      </c>
      <c r="H73" s="71">
        <v>0</v>
      </c>
      <c r="I73" s="71">
        <v>5</v>
      </c>
      <c r="J73" s="71">
        <v>5</v>
      </c>
      <c r="K73" s="71">
        <v>1</v>
      </c>
      <c r="L73" s="71">
        <v>2</v>
      </c>
      <c r="M73" s="71">
        <v>4</v>
      </c>
      <c r="N73" s="71">
        <v>0</v>
      </c>
      <c r="O73" s="71">
        <v>54</v>
      </c>
      <c r="P73" s="71">
        <v>23</v>
      </c>
      <c r="Q73" s="71">
        <v>0</v>
      </c>
      <c r="R73" s="71">
        <v>93</v>
      </c>
      <c r="S73" s="71">
        <v>35</v>
      </c>
      <c r="T73" s="71">
        <v>0</v>
      </c>
      <c r="U73" s="71">
        <v>76</v>
      </c>
      <c r="V73" s="71">
        <v>16</v>
      </c>
      <c r="W73" s="71">
        <v>0</v>
      </c>
      <c r="X73" s="71">
        <v>31</v>
      </c>
      <c r="Y73" s="71">
        <v>11</v>
      </c>
      <c r="Z73" s="71">
        <v>0</v>
      </c>
      <c r="AA73" s="71">
        <v>9</v>
      </c>
      <c r="AB73" s="71">
        <v>4</v>
      </c>
      <c r="AC73" s="71">
        <v>0</v>
      </c>
      <c r="AD73" s="71">
        <v>7</v>
      </c>
      <c r="AE73" s="71">
        <v>2</v>
      </c>
      <c r="AF73" s="71">
        <v>0</v>
      </c>
      <c r="AG73" s="71">
        <v>78</v>
      </c>
      <c r="AH73" s="71">
        <v>19</v>
      </c>
      <c r="AI73" s="71">
        <v>5</v>
      </c>
    </row>
    <row r="74" spans="1:35" x14ac:dyDescent="0.2">
      <c r="A74" s="71" t="s">
        <v>157</v>
      </c>
      <c r="B74" s="71" t="s">
        <v>22</v>
      </c>
      <c r="C74" s="71">
        <v>1</v>
      </c>
      <c r="D74" s="71">
        <v>1</v>
      </c>
      <c r="E74" s="71">
        <v>0</v>
      </c>
      <c r="F74" s="71">
        <v>0</v>
      </c>
      <c r="G74" s="71">
        <v>3</v>
      </c>
      <c r="H74" s="71">
        <v>0</v>
      </c>
      <c r="I74" s="71">
        <v>0</v>
      </c>
      <c r="J74" s="71">
        <v>0</v>
      </c>
      <c r="K74" s="71">
        <v>0</v>
      </c>
      <c r="L74" s="71">
        <v>2</v>
      </c>
      <c r="M74" s="71">
        <v>1</v>
      </c>
      <c r="N74" s="71">
        <v>0</v>
      </c>
      <c r="O74" s="71">
        <v>11</v>
      </c>
      <c r="P74" s="71">
        <v>10</v>
      </c>
      <c r="Q74" s="71">
        <v>1</v>
      </c>
      <c r="R74" s="71">
        <v>31</v>
      </c>
      <c r="S74" s="71">
        <v>11</v>
      </c>
      <c r="T74" s="71">
        <v>0</v>
      </c>
      <c r="U74" s="71">
        <v>29</v>
      </c>
      <c r="V74" s="71">
        <v>9</v>
      </c>
      <c r="W74" s="71">
        <v>0</v>
      </c>
      <c r="X74" s="71">
        <v>10</v>
      </c>
      <c r="Y74" s="71">
        <v>5</v>
      </c>
      <c r="Z74" s="71">
        <v>0</v>
      </c>
      <c r="AA74" s="71">
        <v>2</v>
      </c>
      <c r="AB74" s="71">
        <v>0</v>
      </c>
      <c r="AC74" s="71">
        <v>0</v>
      </c>
      <c r="AD74" s="71">
        <v>0</v>
      </c>
      <c r="AE74" s="71">
        <v>1</v>
      </c>
      <c r="AF74" s="71">
        <v>0</v>
      </c>
      <c r="AG74" s="71">
        <v>18</v>
      </c>
      <c r="AH74" s="71">
        <v>4</v>
      </c>
      <c r="AI74" s="71">
        <v>1</v>
      </c>
    </row>
    <row r="75" spans="1:35" x14ac:dyDescent="0.2">
      <c r="A75" s="71" t="s">
        <v>157</v>
      </c>
      <c r="B75" s="71" t="s">
        <v>23</v>
      </c>
      <c r="C75" s="71">
        <v>0</v>
      </c>
      <c r="D75" s="71">
        <v>1</v>
      </c>
      <c r="E75" s="71">
        <v>0</v>
      </c>
      <c r="F75" s="71">
        <v>0</v>
      </c>
      <c r="G75" s="71">
        <v>0</v>
      </c>
      <c r="H75" s="71">
        <v>0</v>
      </c>
      <c r="I75" s="71">
        <v>0</v>
      </c>
      <c r="J75" s="71">
        <v>0</v>
      </c>
      <c r="K75" s="71">
        <v>0</v>
      </c>
      <c r="L75" s="71">
        <v>1</v>
      </c>
      <c r="M75" s="71">
        <v>1</v>
      </c>
      <c r="N75" s="71">
        <v>0</v>
      </c>
      <c r="O75" s="71">
        <v>1</v>
      </c>
      <c r="P75" s="71">
        <v>2</v>
      </c>
      <c r="Q75" s="71">
        <v>0</v>
      </c>
      <c r="R75" s="71">
        <v>5</v>
      </c>
      <c r="S75" s="71">
        <v>2</v>
      </c>
      <c r="T75" s="71">
        <v>0</v>
      </c>
      <c r="U75" s="71">
        <v>8</v>
      </c>
      <c r="V75" s="71">
        <v>5</v>
      </c>
      <c r="W75" s="71">
        <v>0</v>
      </c>
      <c r="X75" s="71">
        <v>1</v>
      </c>
      <c r="Y75" s="71">
        <v>1</v>
      </c>
      <c r="Z75" s="71">
        <v>0</v>
      </c>
      <c r="AA75" s="71">
        <v>8</v>
      </c>
      <c r="AB75" s="71">
        <v>0</v>
      </c>
      <c r="AC75" s="71">
        <v>0</v>
      </c>
      <c r="AD75" s="71">
        <v>1</v>
      </c>
      <c r="AE75" s="71">
        <v>2</v>
      </c>
      <c r="AF75" s="71">
        <v>0</v>
      </c>
      <c r="AG75" s="71">
        <v>6</v>
      </c>
      <c r="AH75" s="71">
        <v>2</v>
      </c>
      <c r="AI75" s="71">
        <v>1</v>
      </c>
    </row>
    <row r="76" spans="1:35" x14ac:dyDescent="0.2">
      <c r="A76" s="71" t="s">
        <v>157</v>
      </c>
      <c r="B76" s="71" t="s">
        <v>21</v>
      </c>
      <c r="C76" s="71">
        <v>23</v>
      </c>
      <c r="D76" s="71">
        <v>19</v>
      </c>
      <c r="E76" s="71">
        <v>1</v>
      </c>
      <c r="F76" s="71">
        <v>65</v>
      </c>
      <c r="G76" s="71">
        <v>59</v>
      </c>
      <c r="H76" s="71">
        <v>3</v>
      </c>
      <c r="I76" s="71">
        <v>51</v>
      </c>
      <c r="J76" s="71">
        <v>25</v>
      </c>
      <c r="K76" s="71">
        <v>4</v>
      </c>
      <c r="L76" s="71">
        <v>88</v>
      </c>
      <c r="M76" s="71">
        <v>75</v>
      </c>
      <c r="N76" s="71">
        <v>5</v>
      </c>
      <c r="O76" s="71">
        <v>159</v>
      </c>
      <c r="P76" s="71">
        <v>160</v>
      </c>
      <c r="Q76" s="71">
        <v>10</v>
      </c>
      <c r="R76" s="71">
        <v>438</v>
      </c>
      <c r="S76" s="71">
        <v>395</v>
      </c>
      <c r="T76" s="71">
        <v>4</v>
      </c>
      <c r="U76" s="71">
        <v>400</v>
      </c>
      <c r="V76" s="71">
        <v>344</v>
      </c>
      <c r="W76" s="71">
        <v>1</v>
      </c>
      <c r="X76" s="71">
        <v>270</v>
      </c>
      <c r="Y76" s="71">
        <v>184</v>
      </c>
      <c r="Z76" s="71">
        <v>0</v>
      </c>
      <c r="AA76" s="71">
        <v>319</v>
      </c>
      <c r="AB76" s="71">
        <v>248</v>
      </c>
      <c r="AC76" s="71">
        <v>0</v>
      </c>
      <c r="AD76" s="71">
        <v>196</v>
      </c>
      <c r="AE76" s="71">
        <v>262</v>
      </c>
      <c r="AF76" s="71">
        <v>0</v>
      </c>
      <c r="AG76" s="71">
        <v>286</v>
      </c>
      <c r="AH76" s="71">
        <v>226</v>
      </c>
      <c r="AI76" s="71">
        <v>35</v>
      </c>
    </row>
    <row r="77" spans="1:35" x14ac:dyDescent="0.2">
      <c r="A77" s="71" t="s">
        <v>157</v>
      </c>
      <c r="B77" s="71" t="s">
        <v>1</v>
      </c>
      <c r="C77" s="71">
        <v>8</v>
      </c>
      <c r="D77" s="71">
        <v>0</v>
      </c>
      <c r="E77" s="71">
        <v>1</v>
      </c>
      <c r="F77" s="71">
        <v>1</v>
      </c>
      <c r="G77" s="71">
        <v>1</v>
      </c>
      <c r="H77" s="71">
        <v>0</v>
      </c>
      <c r="I77" s="71">
        <v>2</v>
      </c>
      <c r="J77" s="71">
        <v>0</v>
      </c>
      <c r="K77" s="71">
        <v>0</v>
      </c>
      <c r="L77" s="71">
        <v>5</v>
      </c>
      <c r="M77" s="71">
        <v>3</v>
      </c>
      <c r="N77" s="71">
        <v>0</v>
      </c>
      <c r="O77" s="71">
        <v>49</v>
      </c>
      <c r="P77" s="71">
        <v>20</v>
      </c>
      <c r="Q77" s="71">
        <v>0</v>
      </c>
      <c r="R77" s="71">
        <v>147</v>
      </c>
      <c r="S77" s="71">
        <v>49</v>
      </c>
      <c r="T77" s="71">
        <v>1</v>
      </c>
      <c r="U77" s="71">
        <v>132</v>
      </c>
      <c r="V77" s="71">
        <v>41</v>
      </c>
      <c r="W77" s="71">
        <v>1</v>
      </c>
      <c r="X77" s="71">
        <v>63</v>
      </c>
      <c r="Y77" s="71">
        <v>17</v>
      </c>
      <c r="Z77" s="71">
        <v>1</v>
      </c>
      <c r="AA77" s="71">
        <v>44</v>
      </c>
      <c r="AB77" s="71">
        <v>21</v>
      </c>
      <c r="AC77" s="71">
        <v>0</v>
      </c>
      <c r="AD77" s="71">
        <v>18</v>
      </c>
      <c r="AE77" s="71">
        <v>14</v>
      </c>
      <c r="AF77" s="71">
        <v>0</v>
      </c>
      <c r="AG77" s="71">
        <v>126</v>
      </c>
      <c r="AH77" s="71">
        <v>40</v>
      </c>
      <c r="AI77" s="71">
        <v>7</v>
      </c>
    </row>
    <row r="78" spans="1:35" x14ac:dyDescent="0.2">
      <c r="A78" s="71" t="s">
        <v>157</v>
      </c>
      <c r="B78" s="71" t="s">
        <v>2</v>
      </c>
      <c r="C78" s="71">
        <v>0</v>
      </c>
      <c r="D78" s="71">
        <v>1</v>
      </c>
      <c r="E78" s="71">
        <v>1</v>
      </c>
      <c r="F78" s="71">
        <v>2</v>
      </c>
      <c r="G78" s="71">
        <v>3</v>
      </c>
      <c r="H78" s="71">
        <v>0</v>
      </c>
      <c r="I78" s="71">
        <v>3</v>
      </c>
      <c r="J78" s="71">
        <v>1</v>
      </c>
      <c r="K78" s="71">
        <v>0</v>
      </c>
      <c r="L78" s="71">
        <v>9</v>
      </c>
      <c r="M78" s="71">
        <v>10</v>
      </c>
      <c r="N78" s="71">
        <v>0</v>
      </c>
      <c r="O78" s="71">
        <v>15</v>
      </c>
      <c r="P78" s="71">
        <v>4</v>
      </c>
      <c r="Q78" s="71">
        <v>0</v>
      </c>
      <c r="R78" s="71">
        <v>76</v>
      </c>
      <c r="S78" s="71">
        <v>18</v>
      </c>
      <c r="T78" s="71">
        <v>2</v>
      </c>
      <c r="U78" s="71">
        <v>62</v>
      </c>
      <c r="V78" s="71">
        <v>14</v>
      </c>
      <c r="W78" s="71">
        <v>0</v>
      </c>
      <c r="X78" s="71">
        <v>26</v>
      </c>
      <c r="Y78" s="71">
        <v>4</v>
      </c>
      <c r="Z78" s="71">
        <v>1</v>
      </c>
      <c r="AA78" s="71">
        <v>20</v>
      </c>
      <c r="AB78" s="71">
        <v>1</v>
      </c>
      <c r="AC78" s="71">
        <v>0</v>
      </c>
      <c r="AD78" s="71">
        <v>13</v>
      </c>
      <c r="AE78" s="71">
        <v>2</v>
      </c>
      <c r="AF78" s="71">
        <v>0</v>
      </c>
      <c r="AG78" s="71">
        <v>54</v>
      </c>
      <c r="AH78" s="71">
        <v>9</v>
      </c>
      <c r="AI78" s="71">
        <v>21</v>
      </c>
    </row>
    <row r="79" spans="1:35" x14ac:dyDescent="0.2">
      <c r="A79" s="71" t="s">
        <v>157</v>
      </c>
      <c r="B79" s="71" t="s">
        <v>9</v>
      </c>
      <c r="C79" s="71">
        <v>7</v>
      </c>
      <c r="D79" s="71">
        <v>2</v>
      </c>
      <c r="E79" s="71">
        <v>0</v>
      </c>
      <c r="F79" s="71">
        <v>2</v>
      </c>
      <c r="G79" s="71">
        <v>4</v>
      </c>
      <c r="H79" s="71">
        <v>0</v>
      </c>
      <c r="I79" s="71">
        <v>3</v>
      </c>
      <c r="J79" s="71">
        <v>1</v>
      </c>
      <c r="K79" s="71">
        <v>0</v>
      </c>
      <c r="L79" s="71">
        <v>4</v>
      </c>
      <c r="M79" s="71">
        <v>1</v>
      </c>
      <c r="N79" s="71">
        <v>0</v>
      </c>
      <c r="O79" s="71">
        <v>58</v>
      </c>
      <c r="P79" s="71">
        <v>22</v>
      </c>
      <c r="Q79" s="71">
        <v>0</v>
      </c>
      <c r="R79" s="71">
        <v>85</v>
      </c>
      <c r="S79" s="71">
        <v>22</v>
      </c>
      <c r="T79" s="71">
        <v>0</v>
      </c>
      <c r="U79" s="71">
        <v>67</v>
      </c>
      <c r="V79" s="71">
        <v>13</v>
      </c>
      <c r="W79" s="71">
        <v>0</v>
      </c>
      <c r="X79" s="71">
        <v>26</v>
      </c>
      <c r="Y79" s="71">
        <v>8</v>
      </c>
      <c r="Z79" s="71">
        <v>0</v>
      </c>
      <c r="AA79" s="71">
        <v>25</v>
      </c>
      <c r="AB79" s="71">
        <v>12</v>
      </c>
      <c r="AC79" s="71">
        <v>0</v>
      </c>
      <c r="AD79" s="71">
        <v>4</v>
      </c>
      <c r="AE79" s="71">
        <v>1</v>
      </c>
      <c r="AF79" s="71">
        <v>0</v>
      </c>
      <c r="AG79" s="71">
        <v>65</v>
      </c>
      <c r="AH79" s="71">
        <v>25</v>
      </c>
      <c r="AI79" s="71">
        <v>5</v>
      </c>
    </row>
    <row r="80" spans="1:35" x14ac:dyDescent="0.2">
      <c r="A80" s="71" t="s">
        <v>158</v>
      </c>
      <c r="B80" s="71" t="s">
        <v>22</v>
      </c>
      <c r="C80" s="71">
        <v>1</v>
      </c>
      <c r="D80" s="71">
        <v>0</v>
      </c>
      <c r="E80" s="71">
        <v>0</v>
      </c>
      <c r="F80" s="71">
        <v>1</v>
      </c>
      <c r="G80" s="71">
        <v>0</v>
      </c>
      <c r="H80" s="71">
        <v>0</v>
      </c>
      <c r="I80" s="71">
        <v>1</v>
      </c>
      <c r="J80" s="71">
        <v>1</v>
      </c>
      <c r="K80" s="71">
        <v>0</v>
      </c>
      <c r="L80" s="71">
        <v>1</v>
      </c>
      <c r="M80" s="71">
        <v>0</v>
      </c>
      <c r="N80" s="71">
        <v>0</v>
      </c>
      <c r="O80" s="71">
        <v>15</v>
      </c>
      <c r="P80" s="71">
        <v>7</v>
      </c>
      <c r="Q80" s="71">
        <v>0</v>
      </c>
      <c r="R80" s="71">
        <v>48</v>
      </c>
      <c r="S80" s="71">
        <v>28</v>
      </c>
      <c r="T80" s="71">
        <v>0</v>
      </c>
      <c r="U80" s="71">
        <v>38</v>
      </c>
      <c r="V80" s="71">
        <v>8</v>
      </c>
      <c r="W80" s="71">
        <v>0</v>
      </c>
      <c r="X80" s="71">
        <v>13</v>
      </c>
      <c r="Y80" s="71">
        <v>3</v>
      </c>
      <c r="Z80" s="71">
        <v>0</v>
      </c>
      <c r="AA80" s="71">
        <v>3</v>
      </c>
      <c r="AB80" s="71">
        <v>0</v>
      </c>
      <c r="AC80" s="71">
        <v>0</v>
      </c>
      <c r="AD80" s="71">
        <v>1</v>
      </c>
      <c r="AE80" s="71">
        <v>1</v>
      </c>
      <c r="AF80" s="71">
        <v>0</v>
      </c>
      <c r="AG80" s="71">
        <v>27</v>
      </c>
      <c r="AH80" s="71">
        <v>6</v>
      </c>
      <c r="AI80" s="71">
        <v>0</v>
      </c>
    </row>
    <row r="81" spans="1:35" x14ac:dyDescent="0.2">
      <c r="A81" s="71" t="s">
        <v>158</v>
      </c>
      <c r="B81" s="71" t="s">
        <v>23</v>
      </c>
      <c r="C81" s="71">
        <v>1</v>
      </c>
      <c r="D81" s="71">
        <v>1</v>
      </c>
      <c r="E81" s="71">
        <v>0</v>
      </c>
      <c r="F81" s="71">
        <v>0</v>
      </c>
      <c r="G81" s="71">
        <v>0</v>
      </c>
      <c r="H81" s="71">
        <v>0</v>
      </c>
      <c r="I81" s="71">
        <v>0</v>
      </c>
      <c r="J81" s="71">
        <v>0</v>
      </c>
      <c r="K81" s="71">
        <v>0</v>
      </c>
      <c r="L81" s="71">
        <v>0</v>
      </c>
      <c r="M81" s="71">
        <v>0</v>
      </c>
      <c r="N81" s="71">
        <v>0</v>
      </c>
      <c r="O81" s="71">
        <v>2</v>
      </c>
      <c r="P81" s="71">
        <v>1</v>
      </c>
      <c r="Q81" s="71">
        <v>0</v>
      </c>
      <c r="R81" s="71">
        <v>5</v>
      </c>
      <c r="S81" s="71">
        <v>4</v>
      </c>
      <c r="T81" s="71">
        <v>0</v>
      </c>
      <c r="U81" s="71">
        <v>11</v>
      </c>
      <c r="V81" s="71">
        <v>2</v>
      </c>
      <c r="W81" s="71">
        <v>0</v>
      </c>
      <c r="X81" s="71">
        <v>4</v>
      </c>
      <c r="Y81" s="71">
        <v>2</v>
      </c>
      <c r="Z81" s="71">
        <v>0</v>
      </c>
      <c r="AA81" s="71">
        <v>2</v>
      </c>
      <c r="AB81" s="71">
        <v>0</v>
      </c>
      <c r="AC81" s="71">
        <v>0</v>
      </c>
      <c r="AD81" s="71">
        <v>1</v>
      </c>
      <c r="AE81" s="71">
        <v>0</v>
      </c>
      <c r="AF81" s="71">
        <v>0</v>
      </c>
      <c r="AG81" s="71">
        <v>7</v>
      </c>
      <c r="AH81" s="71">
        <v>1</v>
      </c>
      <c r="AI81" s="71">
        <v>0</v>
      </c>
    </row>
    <row r="82" spans="1:35" x14ac:dyDescent="0.2">
      <c r="A82" s="71" t="s">
        <v>158</v>
      </c>
      <c r="B82" s="71" t="s">
        <v>21</v>
      </c>
      <c r="C82" s="71">
        <v>17</v>
      </c>
      <c r="D82" s="71">
        <v>21</v>
      </c>
      <c r="E82" s="71">
        <v>6</v>
      </c>
      <c r="F82" s="71">
        <v>67</v>
      </c>
      <c r="G82" s="71">
        <v>76</v>
      </c>
      <c r="H82" s="71">
        <v>4</v>
      </c>
      <c r="I82" s="71">
        <v>51</v>
      </c>
      <c r="J82" s="71">
        <v>44</v>
      </c>
      <c r="K82" s="71">
        <v>7</v>
      </c>
      <c r="L82" s="71">
        <v>85</v>
      </c>
      <c r="M82" s="71">
        <v>66</v>
      </c>
      <c r="N82" s="71">
        <v>2</v>
      </c>
      <c r="O82" s="71">
        <v>176</v>
      </c>
      <c r="P82" s="71">
        <v>148</v>
      </c>
      <c r="Q82" s="71">
        <v>1</v>
      </c>
      <c r="R82" s="71">
        <v>429</v>
      </c>
      <c r="S82" s="71">
        <v>396</v>
      </c>
      <c r="T82" s="71">
        <v>6</v>
      </c>
      <c r="U82" s="71">
        <v>460</v>
      </c>
      <c r="V82" s="71">
        <v>329</v>
      </c>
      <c r="W82" s="71">
        <v>1</v>
      </c>
      <c r="X82" s="71">
        <v>291</v>
      </c>
      <c r="Y82" s="71">
        <v>196</v>
      </c>
      <c r="Z82" s="71">
        <v>0</v>
      </c>
      <c r="AA82" s="71">
        <v>288</v>
      </c>
      <c r="AB82" s="71">
        <v>260</v>
      </c>
      <c r="AC82" s="71">
        <v>0</v>
      </c>
      <c r="AD82" s="71">
        <v>198</v>
      </c>
      <c r="AE82" s="71">
        <v>243</v>
      </c>
      <c r="AF82" s="71">
        <v>0</v>
      </c>
      <c r="AG82" s="71">
        <v>320</v>
      </c>
      <c r="AH82" s="71">
        <v>210</v>
      </c>
      <c r="AI82" s="71">
        <v>35</v>
      </c>
    </row>
    <row r="83" spans="1:35" x14ac:dyDescent="0.2">
      <c r="A83" s="71" t="s">
        <v>158</v>
      </c>
      <c r="B83" s="71" t="s">
        <v>1</v>
      </c>
      <c r="C83" s="71">
        <v>13</v>
      </c>
      <c r="D83" s="71">
        <v>5</v>
      </c>
      <c r="E83" s="71">
        <v>1</v>
      </c>
      <c r="F83" s="71">
        <v>3</v>
      </c>
      <c r="G83" s="71">
        <v>6</v>
      </c>
      <c r="H83" s="71">
        <v>0</v>
      </c>
      <c r="I83" s="71">
        <v>3</v>
      </c>
      <c r="J83" s="71">
        <v>3</v>
      </c>
      <c r="K83" s="71">
        <v>0</v>
      </c>
      <c r="L83" s="71">
        <v>18</v>
      </c>
      <c r="M83" s="71">
        <v>8</v>
      </c>
      <c r="N83" s="71">
        <v>0</v>
      </c>
      <c r="O83" s="71">
        <v>63</v>
      </c>
      <c r="P83" s="71">
        <v>31</v>
      </c>
      <c r="Q83" s="71">
        <v>2</v>
      </c>
      <c r="R83" s="71">
        <v>169</v>
      </c>
      <c r="S83" s="71">
        <v>53</v>
      </c>
      <c r="T83" s="71">
        <v>4</v>
      </c>
      <c r="U83" s="71">
        <v>134</v>
      </c>
      <c r="V83" s="71">
        <v>46</v>
      </c>
      <c r="W83" s="71">
        <v>1</v>
      </c>
      <c r="X83" s="71">
        <v>62</v>
      </c>
      <c r="Y83" s="71">
        <v>13</v>
      </c>
      <c r="Z83" s="71">
        <v>0</v>
      </c>
      <c r="AA83" s="71">
        <v>31</v>
      </c>
      <c r="AB83" s="71">
        <v>8</v>
      </c>
      <c r="AC83" s="71">
        <v>0</v>
      </c>
      <c r="AD83" s="71">
        <v>18</v>
      </c>
      <c r="AE83" s="71">
        <v>16</v>
      </c>
      <c r="AF83" s="71">
        <v>0</v>
      </c>
      <c r="AG83" s="71">
        <v>107</v>
      </c>
      <c r="AH83" s="71">
        <v>26</v>
      </c>
      <c r="AI83" s="71">
        <v>14</v>
      </c>
    </row>
    <row r="84" spans="1:35" x14ac:dyDescent="0.2">
      <c r="A84" s="71" t="s">
        <v>158</v>
      </c>
      <c r="B84" s="71" t="s">
        <v>2</v>
      </c>
      <c r="C84" s="71">
        <v>0</v>
      </c>
      <c r="D84" s="71">
        <v>0</v>
      </c>
      <c r="E84" s="71">
        <v>0</v>
      </c>
      <c r="F84" s="71">
        <v>1</v>
      </c>
      <c r="G84" s="71">
        <v>1</v>
      </c>
      <c r="H84" s="71">
        <v>0</v>
      </c>
      <c r="I84" s="71">
        <v>2</v>
      </c>
      <c r="J84" s="71">
        <v>0</v>
      </c>
      <c r="K84" s="71">
        <v>0</v>
      </c>
      <c r="L84" s="71">
        <v>8</v>
      </c>
      <c r="M84" s="71">
        <v>6</v>
      </c>
      <c r="N84" s="71">
        <v>0</v>
      </c>
      <c r="O84" s="71">
        <v>22</v>
      </c>
      <c r="P84" s="71">
        <v>2</v>
      </c>
      <c r="Q84" s="71">
        <v>3</v>
      </c>
      <c r="R84" s="71">
        <v>52</v>
      </c>
      <c r="S84" s="71">
        <v>16</v>
      </c>
      <c r="T84" s="71">
        <v>0</v>
      </c>
      <c r="U84" s="71">
        <v>36</v>
      </c>
      <c r="V84" s="71">
        <v>17</v>
      </c>
      <c r="W84" s="71">
        <v>0</v>
      </c>
      <c r="X84" s="71">
        <v>20</v>
      </c>
      <c r="Y84" s="71">
        <v>5</v>
      </c>
      <c r="Z84" s="71">
        <v>0</v>
      </c>
      <c r="AA84" s="71">
        <v>19</v>
      </c>
      <c r="AB84" s="71">
        <v>4</v>
      </c>
      <c r="AC84" s="71">
        <v>0</v>
      </c>
      <c r="AD84" s="71">
        <v>6</v>
      </c>
      <c r="AE84" s="71">
        <v>1</v>
      </c>
      <c r="AF84" s="71">
        <v>0</v>
      </c>
      <c r="AG84" s="71">
        <v>28</v>
      </c>
      <c r="AH84" s="71">
        <v>4</v>
      </c>
      <c r="AI84" s="71">
        <v>36</v>
      </c>
    </row>
    <row r="85" spans="1:35" x14ac:dyDescent="0.2">
      <c r="A85" s="71" t="s">
        <v>158</v>
      </c>
      <c r="B85" s="71" t="s">
        <v>9</v>
      </c>
      <c r="C85" s="71">
        <v>1</v>
      </c>
      <c r="D85" s="71">
        <v>0</v>
      </c>
      <c r="E85" s="71">
        <v>0</v>
      </c>
      <c r="F85" s="71">
        <v>6</v>
      </c>
      <c r="G85" s="71">
        <v>2</v>
      </c>
      <c r="H85" s="71">
        <v>1</v>
      </c>
      <c r="I85" s="71">
        <v>6</v>
      </c>
      <c r="J85" s="71">
        <v>2</v>
      </c>
      <c r="K85" s="71">
        <v>1</v>
      </c>
      <c r="L85" s="71">
        <v>5</v>
      </c>
      <c r="M85" s="71">
        <v>1</v>
      </c>
      <c r="N85" s="71">
        <v>0</v>
      </c>
      <c r="O85" s="71">
        <v>66</v>
      </c>
      <c r="P85" s="71">
        <v>20</v>
      </c>
      <c r="Q85" s="71">
        <v>0</v>
      </c>
      <c r="R85" s="71">
        <v>95</v>
      </c>
      <c r="S85" s="71">
        <v>26</v>
      </c>
      <c r="T85" s="71">
        <v>1</v>
      </c>
      <c r="U85" s="71">
        <v>82</v>
      </c>
      <c r="V85" s="71">
        <v>21</v>
      </c>
      <c r="W85" s="71">
        <v>0</v>
      </c>
      <c r="X85" s="71">
        <v>32</v>
      </c>
      <c r="Y85" s="71">
        <v>9</v>
      </c>
      <c r="Z85" s="71">
        <v>0</v>
      </c>
      <c r="AA85" s="71">
        <v>18</v>
      </c>
      <c r="AB85" s="71">
        <v>12</v>
      </c>
      <c r="AC85" s="71">
        <v>0</v>
      </c>
      <c r="AD85" s="71">
        <v>1</v>
      </c>
      <c r="AE85" s="71">
        <v>1</v>
      </c>
      <c r="AF85" s="71">
        <v>0</v>
      </c>
      <c r="AG85" s="71">
        <v>78</v>
      </c>
      <c r="AH85" s="71">
        <v>19</v>
      </c>
      <c r="AI85" s="71">
        <v>16</v>
      </c>
    </row>
    <row r="86" spans="1:35" x14ac:dyDescent="0.2">
      <c r="A86" s="71" t="s">
        <v>253</v>
      </c>
      <c r="B86" s="71" t="s">
        <v>22</v>
      </c>
      <c r="C86" s="71">
        <v>0</v>
      </c>
      <c r="D86" s="71">
        <v>0</v>
      </c>
      <c r="E86" s="71">
        <v>0</v>
      </c>
      <c r="F86" s="71">
        <v>0</v>
      </c>
      <c r="G86" s="71">
        <v>2</v>
      </c>
      <c r="H86" s="71">
        <v>0</v>
      </c>
      <c r="I86" s="71">
        <v>0</v>
      </c>
      <c r="J86" s="71">
        <v>0</v>
      </c>
      <c r="K86" s="71">
        <v>0</v>
      </c>
      <c r="L86" s="71">
        <v>0</v>
      </c>
      <c r="M86" s="71">
        <v>0</v>
      </c>
      <c r="N86" s="71">
        <v>0</v>
      </c>
      <c r="O86" s="71">
        <v>13</v>
      </c>
      <c r="P86" s="71">
        <v>7</v>
      </c>
      <c r="Q86" s="71">
        <v>0</v>
      </c>
      <c r="R86" s="71">
        <v>26</v>
      </c>
      <c r="S86" s="71">
        <v>18</v>
      </c>
      <c r="T86" s="71">
        <v>1</v>
      </c>
      <c r="U86" s="71">
        <v>29</v>
      </c>
      <c r="V86" s="71">
        <v>9</v>
      </c>
      <c r="W86" s="71">
        <v>0</v>
      </c>
      <c r="X86" s="71">
        <v>12</v>
      </c>
      <c r="Y86" s="71">
        <v>3</v>
      </c>
      <c r="Z86" s="71">
        <v>0</v>
      </c>
      <c r="AA86" s="71">
        <v>3</v>
      </c>
      <c r="AB86" s="71">
        <v>2</v>
      </c>
      <c r="AC86" s="71">
        <v>0</v>
      </c>
      <c r="AD86" s="71">
        <v>0</v>
      </c>
      <c r="AE86" s="71">
        <v>1</v>
      </c>
      <c r="AF86" s="71">
        <v>0</v>
      </c>
      <c r="AG86" s="71">
        <v>17</v>
      </c>
      <c r="AH86" s="71">
        <v>10</v>
      </c>
      <c r="AI86" s="71">
        <v>0</v>
      </c>
    </row>
    <row r="87" spans="1:35" x14ac:dyDescent="0.2">
      <c r="A87" s="71" t="s">
        <v>253</v>
      </c>
      <c r="B87" s="71" t="s">
        <v>23</v>
      </c>
      <c r="C87" s="71">
        <v>0</v>
      </c>
      <c r="D87" s="71">
        <v>0</v>
      </c>
      <c r="E87" s="71">
        <v>0</v>
      </c>
      <c r="F87" s="71">
        <v>1</v>
      </c>
      <c r="G87" s="71">
        <v>1</v>
      </c>
      <c r="H87" s="71">
        <v>0</v>
      </c>
      <c r="I87" s="71">
        <v>0</v>
      </c>
      <c r="J87" s="71">
        <v>1</v>
      </c>
      <c r="K87" s="71">
        <v>1</v>
      </c>
      <c r="L87" s="71">
        <v>1</v>
      </c>
      <c r="M87" s="71">
        <v>3</v>
      </c>
      <c r="N87" s="71">
        <v>0</v>
      </c>
      <c r="O87" s="71">
        <v>3</v>
      </c>
      <c r="P87" s="71">
        <v>1</v>
      </c>
      <c r="Q87" s="71">
        <v>0</v>
      </c>
      <c r="R87" s="71">
        <v>12</v>
      </c>
      <c r="S87" s="71">
        <v>5</v>
      </c>
      <c r="T87" s="71">
        <v>0</v>
      </c>
      <c r="U87" s="71">
        <v>5</v>
      </c>
      <c r="V87" s="71">
        <v>3</v>
      </c>
      <c r="W87" s="71">
        <v>0</v>
      </c>
      <c r="X87" s="71">
        <v>6</v>
      </c>
      <c r="Y87" s="71">
        <v>3</v>
      </c>
      <c r="Z87" s="71">
        <v>0</v>
      </c>
      <c r="AA87" s="71">
        <v>1</v>
      </c>
      <c r="AB87" s="71">
        <v>1</v>
      </c>
      <c r="AC87" s="71">
        <v>0</v>
      </c>
      <c r="AD87" s="71">
        <v>2</v>
      </c>
      <c r="AE87" s="71">
        <v>4</v>
      </c>
      <c r="AF87" s="71">
        <v>0</v>
      </c>
      <c r="AG87" s="71">
        <v>4</v>
      </c>
      <c r="AH87" s="71">
        <v>2</v>
      </c>
      <c r="AI87" s="71">
        <v>0</v>
      </c>
    </row>
    <row r="88" spans="1:35" x14ac:dyDescent="0.2">
      <c r="A88" s="71" t="s">
        <v>253</v>
      </c>
      <c r="B88" s="71" t="s">
        <v>21</v>
      </c>
      <c r="C88" s="71">
        <v>16</v>
      </c>
      <c r="D88" s="71">
        <v>18</v>
      </c>
      <c r="E88" s="71">
        <v>3</v>
      </c>
      <c r="F88" s="71">
        <v>71</v>
      </c>
      <c r="G88" s="71">
        <v>59</v>
      </c>
      <c r="H88" s="71">
        <v>3</v>
      </c>
      <c r="I88" s="71">
        <v>53</v>
      </c>
      <c r="J88" s="71">
        <v>39</v>
      </c>
      <c r="K88" s="71">
        <v>5</v>
      </c>
      <c r="L88" s="71">
        <v>89</v>
      </c>
      <c r="M88" s="71">
        <v>78</v>
      </c>
      <c r="N88" s="71">
        <v>2</v>
      </c>
      <c r="O88" s="71">
        <v>160</v>
      </c>
      <c r="P88" s="71">
        <v>151</v>
      </c>
      <c r="Q88" s="71">
        <v>0</v>
      </c>
      <c r="R88" s="71">
        <v>436</v>
      </c>
      <c r="S88" s="71">
        <v>378</v>
      </c>
      <c r="T88" s="71">
        <v>3</v>
      </c>
      <c r="U88" s="71">
        <v>442</v>
      </c>
      <c r="V88" s="71">
        <v>360</v>
      </c>
      <c r="W88" s="71">
        <v>1</v>
      </c>
      <c r="X88" s="71">
        <v>279</v>
      </c>
      <c r="Y88" s="71">
        <v>225</v>
      </c>
      <c r="Z88" s="71">
        <v>0</v>
      </c>
      <c r="AA88" s="71">
        <v>319</v>
      </c>
      <c r="AB88" s="71">
        <v>288</v>
      </c>
      <c r="AC88" s="71">
        <v>0</v>
      </c>
      <c r="AD88" s="71">
        <v>198</v>
      </c>
      <c r="AE88" s="71">
        <v>305</v>
      </c>
      <c r="AF88" s="71">
        <v>1</v>
      </c>
      <c r="AG88" s="71">
        <v>281</v>
      </c>
      <c r="AH88" s="71">
        <v>208</v>
      </c>
      <c r="AI88" s="71">
        <v>30</v>
      </c>
    </row>
    <row r="89" spans="1:35" x14ac:dyDescent="0.2">
      <c r="A89" s="71" t="s">
        <v>253</v>
      </c>
      <c r="B89" s="71" t="s">
        <v>1</v>
      </c>
      <c r="C89" s="71">
        <v>2</v>
      </c>
      <c r="D89" s="71">
        <v>0</v>
      </c>
      <c r="E89" s="71">
        <v>3</v>
      </c>
      <c r="F89" s="71">
        <v>1</v>
      </c>
      <c r="G89" s="71">
        <v>2</v>
      </c>
      <c r="H89" s="71">
        <v>0</v>
      </c>
      <c r="I89" s="71">
        <v>4</v>
      </c>
      <c r="J89" s="71">
        <v>3</v>
      </c>
      <c r="K89" s="71">
        <v>0</v>
      </c>
      <c r="L89" s="71">
        <v>21</v>
      </c>
      <c r="M89" s="71">
        <v>8</v>
      </c>
      <c r="N89" s="71">
        <v>0</v>
      </c>
      <c r="O89" s="71">
        <v>56</v>
      </c>
      <c r="P89" s="71">
        <v>25</v>
      </c>
      <c r="Q89" s="71">
        <v>0</v>
      </c>
      <c r="R89" s="71">
        <v>208</v>
      </c>
      <c r="S89" s="71">
        <v>59</v>
      </c>
      <c r="T89" s="71">
        <v>1</v>
      </c>
      <c r="U89" s="71">
        <v>97</v>
      </c>
      <c r="V89" s="71">
        <v>37</v>
      </c>
      <c r="W89" s="71">
        <v>1</v>
      </c>
      <c r="X89" s="71">
        <v>63</v>
      </c>
      <c r="Y89" s="71">
        <v>23</v>
      </c>
      <c r="Z89" s="71">
        <v>0</v>
      </c>
      <c r="AA89" s="71">
        <v>46</v>
      </c>
      <c r="AB89" s="71">
        <v>10</v>
      </c>
      <c r="AC89" s="71">
        <v>0</v>
      </c>
      <c r="AD89" s="71">
        <v>15</v>
      </c>
      <c r="AE89" s="71">
        <v>20</v>
      </c>
      <c r="AF89" s="71">
        <v>0</v>
      </c>
      <c r="AG89" s="71">
        <v>160</v>
      </c>
      <c r="AH89" s="71">
        <v>34</v>
      </c>
      <c r="AI89" s="71">
        <v>21</v>
      </c>
    </row>
    <row r="90" spans="1:35" x14ac:dyDescent="0.2">
      <c r="A90" s="71" t="s">
        <v>253</v>
      </c>
      <c r="B90" s="71" t="s">
        <v>2</v>
      </c>
      <c r="C90" s="71">
        <v>0</v>
      </c>
      <c r="D90" s="71">
        <v>0</v>
      </c>
      <c r="E90" s="71">
        <v>0</v>
      </c>
      <c r="F90" s="71">
        <v>1</v>
      </c>
      <c r="G90" s="71">
        <v>2</v>
      </c>
      <c r="H90" s="71">
        <v>0</v>
      </c>
      <c r="I90" s="71">
        <v>6</v>
      </c>
      <c r="J90" s="71">
        <v>2</v>
      </c>
      <c r="K90" s="71">
        <v>0</v>
      </c>
      <c r="L90" s="71">
        <v>14</v>
      </c>
      <c r="M90" s="71">
        <v>2</v>
      </c>
      <c r="N90" s="71">
        <v>0</v>
      </c>
      <c r="O90" s="71">
        <v>19</v>
      </c>
      <c r="P90" s="71">
        <v>3</v>
      </c>
      <c r="Q90" s="71">
        <v>0</v>
      </c>
      <c r="R90" s="71">
        <v>66</v>
      </c>
      <c r="S90" s="71">
        <v>16</v>
      </c>
      <c r="T90" s="71">
        <v>0</v>
      </c>
      <c r="U90" s="71">
        <v>71</v>
      </c>
      <c r="V90" s="71">
        <v>8</v>
      </c>
      <c r="W90" s="71">
        <v>0</v>
      </c>
      <c r="X90" s="71">
        <v>23</v>
      </c>
      <c r="Y90" s="71">
        <v>7</v>
      </c>
      <c r="Z90" s="71">
        <v>0</v>
      </c>
      <c r="AA90" s="71">
        <v>17</v>
      </c>
      <c r="AB90" s="71">
        <v>5</v>
      </c>
      <c r="AC90" s="71">
        <v>0</v>
      </c>
      <c r="AD90" s="71">
        <v>8</v>
      </c>
      <c r="AE90" s="71">
        <v>1</v>
      </c>
      <c r="AF90" s="71">
        <v>0</v>
      </c>
      <c r="AG90" s="71">
        <v>43</v>
      </c>
      <c r="AH90" s="71">
        <v>4</v>
      </c>
      <c r="AI90" s="71">
        <v>2</v>
      </c>
    </row>
    <row r="91" spans="1:35" x14ac:dyDescent="0.2">
      <c r="A91" s="71" t="s">
        <v>253</v>
      </c>
      <c r="B91" s="71" t="s">
        <v>9</v>
      </c>
      <c r="C91" s="71">
        <v>3</v>
      </c>
      <c r="D91" s="71">
        <v>5</v>
      </c>
      <c r="E91" s="71">
        <v>5</v>
      </c>
      <c r="F91" s="71">
        <v>0</v>
      </c>
      <c r="G91" s="71">
        <v>4</v>
      </c>
      <c r="H91" s="71">
        <v>2</v>
      </c>
      <c r="I91" s="71">
        <v>6</v>
      </c>
      <c r="J91" s="71">
        <v>4</v>
      </c>
      <c r="K91" s="71">
        <v>1</v>
      </c>
      <c r="L91" s="71">
        <v>9</v>
      </c>
      <c r="M91" s="71">
        <v>2</v>
      </c>
      <c r="N91" s="71">
        <v>1</v>
      </c>
      <c r="O91" s="71">
        <v>55</v>
      </c>
      <c r="P91" s="71">
        <v>16</v>
      </c>
      <c r="Q91" s="71">
        <v>0</v>
      </c>
      <c r="R91" s="71">
        <v>84</v>
      </c>
      <c r="S91" s="71">
        <v>29</v>
      </c>
      <c r="T91" s="71">
        <v>0</v>
      </c>
      <c r="U91" s="71">
        <v>70</v>
      </c>
      <c r="V91" s="71">
        <v>23</v>
      </c>
      <c r="W91" s="71">
        <v>0</v>
      </c>
      <c r="X91" s="71">
        <v>37</v>
      </c>
      <c r="Y91" s="71">
        <v>7</v>
      </c>
      <c r="Z91" s="71">
        <v>0</v>
      </c>
      <c r="AA91" s="71">
        <v>19</v>
      </c>
      <c r="AB91" s="71">
        <v>13</v>
      </c>
      <c r="AC91" s="71">
        <v>0</v>
      </c>
      <c r="AD91" s="71">
        <v>8</v>
      </c>
      <c r="AE91" s="71">
        <v>3</v>
      </c>
      <c r="AF91" s="71">
        <v>0</v>
      </c>
      <c r="AG91" s="71">
        <v>60</v>
      </c>
      <c r="AH91" s="71">
        <v>18</v>
      </c>
      <c r="AI91" s="71">
        <v>11</v>
      </c>
    </row>
    <row r="92" spans="1:35" x14ac:dyDescent="0.2">
      <c r="A92" s="71" t="s">
        <v>254</v>
      </c>
      <c r="B92" s="71" t="s">
        <v>22</v>
      </c>
      <c r="C92" s="71">
        <v>0</v>
      </c>
      <c r="D92" s="71">
        <v>1</v>
      </c>
      <c r="E92" s="71">
        <v>0</v>
      </c>
      <c r="F92" s="71">
        <v>0</v>
      </c>
      <c r="G92" s="71">
        <v>1</v>
      </c>
      <c r="H92" s="71">
        <v>0</v>
      </c>
      <c r="I92" s="71">
        <v>0</v>
      </c>
      <c r="J92" s="71">
        <v>0</v>
      </c>
      <c r="K92" s="71">
        <v>0</v>
      </c>
      <c r="L92" s="71">
        <v>0</v>
      </c>
      <c r="M92" s="71">
        <v>1</v>
      </c>
      <c r="N92" s="71">
        <v>0</v>
      </c>
      <c r="O92" s="71">
        <v>13</v>
      </c>
      <c r="P92" s="71">
        <v>9</v>
      </c>
      <c r="Q92" s="71">
        <v>0</v>
      </c>
      <c r="R92" s="71">
        <v>34</v>
      </c>
      <c r="S92" s="71">
        <v>15</v>
      </c>
      <c r="T92" s="71">
        <v>0</v>
      </c>
      <c r="U92" s="71">
        <v>50</v>
      </c>
      <c r="V92" s="71">
        <v>18</v>
      </c>
      <c r="W92" s="71">
        <v>0</v>
      </c>
      <c r="X92" s="71">
        <v>9</v>
      </c>
      <c r="Y92" s="71">
        <v>1</v>
      </c>
      <c r="Z92" s="71">
        <v>0</v>
      </c>
      <c r="AA92" s="71">
        <v>13</v>
      </c>
      <c r="AB92" s="71">
        <v>3</v>
      </c>
      <c r="AC92" s="71">
        <v>0</v>
      </c>
      <c r="AD92" s="71">
        <v>1</v>
      </c>
      <c r="AE92" s="71">
        <v>0</v>
      </c>
      <c r="AF92" s="71">
        <v>0</v>
      </c>
      <c r="AG92" s="71">
        <v>25</v>
      </c>
      <c r="AH92" s="71">
        <v>5</v>
      </c>
      <c r="AI92" s="71">
        <v>0</v>
      </c>
    </row>
    <row r="93" spans="1:35" x14ac:dyDescent="0.2">
      <c r="A93" s="71" t="s">
        <v>254</v>
      </c>
      <c r="B93" s="71" t="s">
        <v>23</v>
      </c>
      <c r="C93" s="71">
        <v>0</v>
      </c>
      <c r="D93" s="71">
        <v>0</v>
      </c>
      <c r="E93" s="71">
        <v>0</v>
      </c>
      <c r="F93" s="71">
        <v>0</v>
      </c>
      <c r="G93" s="71">
        <v>0</v>
      </c>
      <c r="H93" s="71">
        <v>0</v>
      </c>
      <c r="I93" s="71">
        <v>0</v>
      </c>
      <c r="J93" s="71">
        <v>0</v>
      </c>
      <c r="K93" s="71">
        <v>0</v>
      </c>
      <c r="L93" s="71">
        <v>0</v>
      </c>
      <c r="M93" s="71">
        <v>1</v>
      </c>
      <c r="N93" s="71">
        <v>0</v>
      </c>
      <c r="O93" s="71">
        <v>2</v>
      </c>
      <c r="P93" s="71">
        <v>2</v>
      </c>
      <c r="Q93" s="71">
        <v>0</v>
      </c>
      <c r="R93" s="71">
        <v>4</v>
      </c>
      <c r="S93" s="71">
        <v>2</v>
      </c>
      <c r="T93" s="71">
        <v>0</v>
      </c>
      <c r="U93" s="71">
        <v>10</v>
      </c>
      <c r="V93" s="71">
        <v>2</v>
      </c>
      <c r="W93" s="71">
        <v>0</v>
      </c>
      <c r="X93" s="71">
        <v>2</v>
      </c>
      <c r="Y93" s="71">
        <v>2</v>
      </c>
      <c r="Z93" s="71">
        <v>0</v>
      </c>
      <c r="AA93" s="71">
        <v>4</v>
      </c>
      <c r="AB93" s="71">
        <v>1</v>
      </c>
      <c r="AC93" s="71">
        <v>0</v>
      </c>
      <c r="AD93" s="71">
        <v>2</v>
      </c>
      <c r="AE93" s="71">
        <v>2</v>
      </c>
      <c r="AF93" s="71">
        <v>0</v>
      </c>
      <c r="AG93" s="71">
        <v>13</v>
      </c>
      <c r="AH93" s="71">
        <v>1</v>
      </c>
      <c r="AI93" s="71">
        <v>0</v>
      </c>
    </row>
    <row r="94" spans="1:35" x14ac:dyDescent="0.2">
      <c r="A94" s="71" t="s">
        <v>254</v>
      </c>
      <c r="B94" s="71" t="s">
        <v>21</v>
      </c>
      <c r="C94" s="71">
        <v>26</v>
      </c>
      <c r="D94" s="71">
        <v>18</v>
      </c>
      <c r="E94" s="71">
        <v>2</v>
      </c>
      <c r="F94" s="71">
        <v>81</v>
      </c>
      <c r="G94" s="71">
        <v>55</v>
      </c>
      <c r="H94" s="71">
        <v>17</v>
      </c>
      <c r="I94" s="71">
        <v>55</v>
      </c>
      <c r="J94" s="71">
        <v>51</v>
      </c>
      <c r="K94" s="71">
        <v>4</v>
      </c>
      <c r="L94" s="71">
        <v>85</v>
      </c>
      <c r="M94" s="71">
        <v>110</v>
      </c>
      <c r="N94" s="71">
        <v>2</v>
      </c>
      <c r="O94" s="71">
        <v>192</v>
      </c>
      <c r="P94" s="71">
        <v>146</v>
      </c>
      <c r="Q94" s="71">
        <v>3</v>
      </c>
      <c r="R94" s="71">
        <v>447</v>
      </c>
      <c r="S94" s="71">
        <v>412</v>
      </c>
      <c r="T94" s="71">
        <v>8</v>
      </c>
      <c r="U94" s="71">
        <v>455</v>
      </c>
      <c r="V94" s="71">
        <v>341</v>
      </c>
      <c r="W94" s="71">
        <v>0</v>
      </c>
      <c r="X94" s="71">
        <v>273</v>
      </c>
      <c r="Y94" s="71">
        <v>207</v>
      </c>
      <c r="Z94" s="71">
        <v>1</v>
      </c>
      <c r="AA94" s="71">
        <v>345</v>
      </c>
      <c r="AB94" s="71">
        <v>262</v>
      </c>
      <c r="AC94" s="71">
        <v>2</v>
      </c>
      <c r="AD94" s="71">
        <v>203</v>
      </c>
      <c r="AE94" s="71">
        <v>257</v>
      </c>
      <c r="AF94" s="71">
        <v>1</v>
      </c>
      <c r="AG94" s="71">
        <v>291</v>
      </c>
      <c r="AH94" s="71">
        <v>223</v>
      </c>
      <c r="AI94" s="71">
        <v>74</v>
      </c>
    </row>
    <row r="95" spans="1:35" x14ac:dyDescent="0.2">
      <c r="A95" s="71" t="s">
        <v>254</v>
      </c>
      <c r="B95" s="71" t="s">
        <v>1</v>
      </c>
      <c r="C95" s="71">
        <v>2</v>
      </c>
      <c r="D95" s="71">
        <v>0</v>
      </c>
      <c r="E95" s="71">
        <v>1</v>
      </c>
      <c r="F95" s="71">
        <v>3</v>
      </c>
      <c r="G95" s="71">
        <v>3</v>
      </c>
      <c r="H95" s="71">
        <v>0</v>
      </c>
      <c r="I95" s="71">
        <v>3</v>
      </c>
      <c r="J95" s="71">
        <v>3</v>
      </c>
      <c r="K95" s="71">
        <v>0</v>
      </c>
      <c r="L95" s="71">
        <v>14</v>
      </c>
      <c r="M95" s="71">
        <v>5</v>
      </c>
      <c r="N95" s="71">
        <v>0</v>
      </c>
      <c r="O95" s="71">
        <v>62</v>
      </c>
      <c r="P95" s="71">
        <v>16</v>
      </c>
      <c r="Q95" s="71">
        <v>0</v>
      </c>
      <c r="R95" s="71">
        <v>168</v>
      </c>
      <c r="S95" s="71">
        <v>39</v>
      </c>
      <c r="T95" s="71">
        <v>15</v>
      </c>
      <c r="U95" s="71">
        <v>127</v>
      </c>
      <c r="V95" s="71">
        <v>30</v>
      </c>
      <c r="W95" s="71">
        <v>1</v>
      </c>
      <c r="X95" s="71">
        <v>66</v>
      </c>
      <c r="Y95" s="71">
        <v>26</v>
      </c>
      <c r="Z95" s="71">
        <v>0</v>
      </c>
      <c r="AA95" s="71">
        <v>41</v>
      </c>
      <c r="AB95" s="71">
        <v>17</v>
      </c>
      <c r="AC95" s="71">
        <v>0</v>
      </c>
      <c r="AD95" s="71">
        <v>21</v>
      </c>
      <c r="AE95" s="71">
        <v>24</v>
      </c>
      <c r="AF95" s="71">
        <v>0</v>
      </c>
      <c r="AG95" s="71">
        <v>136</v>
      </c>
      <c r="AH95" s="71">
        <v>37</v>
      </c>
      <c r="AI95" s="71">
        <v>131</v>
      </c>
    </row>
    <row r="96" spans="1:35" x14ac:dyDescent="0.2">
      <c r="A96" s="71" t="s">
        <v>254</v>
      </c>
      <c r="B96" s="71" t="s">
        <v>2</v>
      </c>
      <c r="C96" s="71">
        <v>4</v>
      </c>
      <c r="D96" s="71">
        <v>1</v>
      </c>
      <c r="E96" s="71">
        <v>0</v>
      </c>
      <c r="F96" s="71">
        <v>0</v>
      </c>
      <c r="G96" s="71">
        <v>3</v>
      </c>
      <c r="H96" s="71">
        <v>2</v>
      </c>
      <c r="I96" s="71">
        <v>3</v>
      </c>
      <c r="J96" s="71">
        <v>2</v>
      </c>
      <c r="K96" s="71">
        <v>2</v>
      </c>
      <c r="L96" s="71">
        <v>24</v>
      </c>
      <c r="M96" s="71">
        <v>1</v>
      </c>
      <c r="N96" s="71">
        <v>0</v>
      </c>
      <c r="O96" s="71">
        <v>25</v>
      </c>
      <c r="P96" s="71">
        <v>12</v>
      </c>
      <c r="Q96" s="71">
        <v>0</v>
      </c>
      <c r="R96" s="71">
        <v>80</v>
      </c>
      <c r="S96" s="71">
        <v>24</v>
      </c>
      <c r="T96" s="71">
        <v>0</v>
      </c>
      <c r="U96" s="71">
        <v>67</v>
      </c>
      <c r="V96" s="71">
        <v>35</v>
      </c>
      <c r="W96" s="71">
        <v>1</v>
      </c>
      <c r="X96" s="71">
        <v>35</v>
      </c>
      <c r="Y96" s="71">
        <v>16</v>
      </c>
      <c r="Z96" s="71">
        <v>0</v>
      </c>
      <c r="AA96" s="71">
        <v>28</v>
      </c>
      <c r="AB96" s="71">
        <v>9</v>
      </c>
      <c r="AC96" s="71">
        <v>0</v>
      </c>
      <c r="AD96" s="71">
        <v>10</v>
      </c>
      <c r="AE96" s="71">
        <v>5</v>
      </c>
      <c r="AF96" s="71">
        <v>0</v>
      </c>
      <c r="AG96" s="71">
        <v>45</v>
      </c>
      <c r="AH96" s="71">
        <v>2</v>
      </c>
      <c r="AI96" s="71">
        <v>7</v>
      </c>
    </row>
    <row r="97" spans="1:35" x14ac:dyDescent="0.2">
      <c r="A97" s="71" t="s">
        <v>254</v>
      </c>
      <c r="B97" s="71" t="s">
        <v>9</v>
      </c>
      <c r="C97" s="71">
        <v>4</v>
      </c>
      <c r="D97" s="71">
        <v>0</v>
      </c>
      <c r="E97" s="71">
        <v>2</v>
      </c>
      <c r="F97" s="71">
        <v>3</v>
      </c>
      <c r="G97" s="71">
        <v>1</v>
      </c>
      <c r="H97" s="71">
        <v>2</v>
      </c>
      <c r="I97" s="71">
        <v>3</v>
      </c>
      <c r="J97" s="71">
        <v>1</v>
      </c>
      <c r="K97" s="71">
        <v>1</v>
      </c>
      <c r="L97" s="71">
        <v>5</v>
      </c>
      <c r="M97" s="71">
        <v>3</v>
      </c>
      <c r="N97" s="71">
        <v>0</v>
      </c>
      <c r="O97" s="71">
        <v>61</v>
      </c>
      <c r="P97" s="71">
        <v>19</v>
      </c>
      <c r="Q97" s="71">
        <v>0</v>
      </c>
      <c r="R97" s="71">
        <v>84</v>
      </c>
      <c r="S97" s="71">
        <v>21</v>
      </c>
      <c r="T97" s="71">
        <v>0</v>
      </c>
      <c r="U97" s="71">
        <v>69</v>
      </c>
      <c r="V97" s="71">
        <v>26</v>
      </c>
      <c r="W97" s="71">
        <v>0</v>
      </c>
      <c r="X97" s="71">
        <v>37</v>
      </c>
      <c r="Y97" s="71">
        <v>13</v>
      </c>
      <c r="Z97" s="71">
        <v>0</v>
      </c>
      <c r="AA97" s="71">
        <v>23</v>
      </c>
      <c r="AB97" s="71">
        <v>7</v>
      </c>
      <c r="AC97" s="71">
        <v>0</v>
      </c>
      <c r="AD97" s="71">
        <v>10</v>
      </c>
      <c r="AE97" s="71">
        <v>3</v>
      </c>
      <c r="AF97" s="71">
        <v>0</v>
      </c>
      <c r="AG97" s="71">
        <v>80</v>
      </c>
      <c r="AH97" s="71">
        <v>28</v>
      </c>
      <c r="AI97" s="71">
        <v>10</v>
      </c>
    </row>
    <row r="98" spans="1:35" x14ac:dyDescent="0.2">
      <c r="E98" s="14"/>
    </row>
    <row r="99" spans="1:35" x14ac:dyDescent="0.2">
      <c r="E99" s="14"/>
    </row>
    <row r="100" spans="1:35" x14ac:dyDescent="0.2">
      <c r="E100" s="14"/>
    </row>
    <row r="101" spans="1:35" x14ac:dyDescent="0.2">
      <c r="E101" s="14"/>
    </row>
    <row r="102" spans="1:35" x14ac:dyDescent="0.2">
      <c r="E102" s="14"/>
    </row>
    <row r="103" spans="1:35" x14ac:dyDescent="0.2">
      <c r="E103" s="14"/>
    </row>
    <row r="104" spans="1:35" x14ac:dyDescent="0.2">
      <c r="E104" s="14"/>
    </row>
    <row r="105" spans="1:35" x14ac:dyDescent="0.2">
      <c r="E105" s="14"/>
    </row>
    <row r="106" spans="1:35" x14ac:dyDescent="0.2">
      <c r="E106" s="14"/>
    </row>
    <row r="107" spans="1:35" x14ac:dyDescent="0.2">
      <c r="E107" s="14"/>
    </row>
    <row r="108" spans="1:35" x14ac:dyDescent="0.2">
      <c r="E108" s="14"/>
    </row>
    <row r="109" spans="1:35" x14ac:dyDescent="0.2">
      <c r="E109" s="14"/>
    </row>
    <row r="110" spans="1:35" x14ac:dyDescent="0.2">
      <c r="E110" s="14"/>
    </row>
    <row r="111" spans="1:35" x14ac:dyDescent="0.2">
      <c r="E111" s="14"/>
    </row>
    <row r="112" spans="1:35" x14ac:dyDescent="0.2">
      <c r="E112" s="14"/>
    </row>
    <row r="113" s="14" customFormat="1" x14ac:dyDescent="0.2"/>
    <row r="114" s="14" customFormat="1" x14ac:dyDescent="0.2"/>
    <row r="115" s="14" customFormat="1" x14ac:dyDescent="0.2"/>
    <row r="116" s="14" customFormat="1" x14ac:dyDescent="0.2"/>
    <row r="117" s="14" customFormat="1" x14ac:dyDescent="0.2"/>
    <row r="118" s="14" customFormat="1" x14ac:dyDescent="0.2"/>
    <row r="119" s="14" customFormat="1" x14ac:dyDescent="0.2"/>
    <row r="120" s="14" customFormat="1" x14ac:dyDescent="0.2"/>
    <row r="121" s="14" customFormat="1" x14ac:dyDescent="0.2"/>
    <row r="122" s="14" customFormat="1" x14ac:dyDescent="0.2"/>
    <row r="123" s="14" customFormat="1" x14ac:dyDescent="0.2"/>
    <row r="124" s="14" customFormat="1" x14ac:dyDescent="0.2"/>
    <row r="125" s="14" customFormat="1" x14ac:dyDescent="0.2"/>
    <row r="126" s="14" customFormat="1" x14ac:dyDescent="0.2"/>
    <row r="127" s="14" customFormat="1" x14ac:dyDescent="0.2"/>
    <row r="128" s="14" customFormat="1" x14ac:dyDescent="0.2"/>
    <row r="129" s="14" customFormat="1" x14ac:dyDescent="0.2"/>
    <row r="130" s="14" customFormat="1" x14ac:dyDescent="0.2"/>
    <row r="131" s="14" customFormat="1" x14ac:dyDescent="0.2"/>
    <row r="132" s="14" customFormat="1" x14ac:dyDescent="0.2"/>
    <row r="133" s="14" customFormat="1" x14ac:dyDescent="0.2"/>
    <row r="134" s="14" customFormat="1" x14ac:dyDescent="0.2"/>
    <row r="135" s="14" customFormat="1" x14ac:dyDescent="0.2"/>
    <row r="136" s="14" customFormat="1" x14ac:dyDescent="0.2"/>
    <row r="137" s="14" customFormat="1" x14ac:dyDescent="0.2"/>
    <row r="138" s="14" customFormat="1" x14ac:dyDescent="0.2"/>
    <row r="139" s="14" customFormat="1" x14ac:dyDescent="0.2"/>
    <row r="140" s="14" customFormat="1" x14ac:dyDescent="0.2"/>
    <row r="141" s="14" customFormat="1" x14ac:dyDescent="0.2"/>
    <row r="142" s="14" customFormat="1" x14ac:dyDescent="0.2"/>
    <row r="143" s="14" customFormat="1" x14ac:dyDescent="0.2"/>
    <row r="144" s="14" customFormat="1" x14ac:dyDescent="0.2"/>
    <row r="145" s="14" customFormat="1" x14ac:dyDescent="0.2"/>
    <row r="146" s="14" customFormat="1" x14ac:dyDescent="0.2"/>
    <row r="147" s="14" customFormat="1" x14ac:dyDescent="0.2"/>
    <row r="148" s="14" customFormat="1" x14ac:dyDescent="0.2"/>
    <row r="149" s="14" customFormat="1" x14ac:dyDescent="0.2"/>
    <row r="150" s="14" customFormat="1" x14ac:dyDescent="0.2"/>
    <row r="151" s="14" customFormat="1" x14ac:dyDescent="0.2"/>
    <row r="152" s="14" customFormat="1" x14ac:dyDescent="0.2"/>
    <row r="153" s="14" customFormat="1" x14ac:dyDescent="0.2"/>
    <row r="154" s="14" customFormat="1" x14ac:dyDescent="0.2"/>
    <row r="155" s="14" customFormat="1" x14ac:dyDescent="0.2"/>
    <row r="156" s="14" customFormat="1" x14ac:dyDescent="0.2"/>
    <row r="157" s="14" customFormat="1" x14ac:dyDescent="0.2"/>
    <row r="158" s="14" customFormat="1" x14ac:dyDescent="0.2"/>
    <row r="159" s="14" customFormat="1" x14ac:dyDescent="0.2"/>
    <row r="160" s="14" customFormat="1" x14ac:dyDescent="0.2"/>
    <row r="161" s="14" customFormat="1" x14ac:dyDescent="0.2"/>
    <row r="162" s="14" customFormat="1" x14ac:dyDescent="0.2"/>
    <row r="163" s="14" customFormat="1" x14ac:dyDescent="0.2"/>
    <row r="164" s="14" customFormat="1" x14ac:dyDescent="0.2"/>
    <row r="165" s="14" customFormat="1" x14ac:dyDescent="0.2"/>
    <row r="166" s="14" customFormat="1" x14ac:dyDescent="0.2"/>
    <row r="167" s="14" customFormat="1" x14ac:dyDescent="0.2"/>
    <row r="168" s="14" customFormat="1" x14ac:dyDescent="0.2"/>
    <row r="169" s="14" customFormat="1" x14ac:dyDescent="0.2"/>
  </sheetData>
  <pageMargins left="0.7" right="0.7" top="0.75" bottom="0.75" header="0.3" footer="0.3"/>
  <pageSetup paperSize="9" orientation="portrait" horizontalDpi="1200" verticalDpi="1200" r:id="rId1"/>
  <headerFooter>
    <oddHeader>&amp;C&amp;"Aptos"&amp;10&amp;K000000 OFFICIAL&amp;1#_x000D_</oddHeader>
    <oddFooter>&amp;C_x000D_&amp;1#&amp;"Aptos"&amp;10&amp;K000000 OFFICIAL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0">
    <tabColor rgb="FFFF0000"/>
  </sheetPr>
  <dimension ref="A1:X42"/>
  <sheetViews>
    <sheetView zoomScaleNormal="100" workbookViewId="0">
      <selection activeCell="L10" sqref="L10"/>
    </sheetView>
  </sheetViews>
  <sheetFormatPr defaultColWidth="9.140625" defaultRowHeight="15" x14ac:dyDescent="0.2"/>
  <cols>
    <col min="1" max="5" width="11.42578125" style="27" customWidth="1"/>
    <col min="6" max="6" width="12" style="27" customWidth="1"/>
    <col min="7" max="9" width="11.42578125" style="27" customWidth="1"/>
    <col min="10" max="10" width="7.85546875" style="27" customWidth="1"/>
    <col min="11" max="11" width="11.42578125" style="27" customWidth="1"/>
    <col min="12" max="12" width="18.42578125" style="27" customWidth="1"/>
    <col min="13" max="13" width="9.140625" style="27"/>
    <col min="14" max="14" width="11.42578125" style="27" customWidth="1"/>
    <col min="15" max="15" width="7.85546875" style="27" customWidth="1"/>
    <col min="16" max="16384" width="9.140625" style="27"/>
  </cols>
  <sheetData>
    <row r="1" spans="1:24" ht="18.75" customHeight="1" x14ac:dyDescent="0.25">
      <c r="A1" s="78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1:24" x14ac:dyDescent="0.2">
      <c r="A2" s="28"/>
      <c r="B2" s="28"/>
      <c r="C2" s="28"/>
      <c r="D2" s="28"/>
      <c r="E2" s="28"/>
      <c r="F2" s="28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1:24" ht="15.75" x14ac:dyDescent="0.2">
      <c r="A3" s="29"/>
      <c r="B3" s="16"/>
      <c r="C3" s="28"/>
      <c r="D3" s="28"/>
      <c r="E3" s="28"/>
      <c r="F3" s="28"/>
      <c r="G3" s="28"/>
      <c r="H3" s="28"/>
      <c r="I3" s="28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4" ht="15.75" x14ac:dyDescent="0.2">
      <c r="A4" s="79" t="str">
        <f>FIRE0503b!A3</f>
        <v>2025/26</v>
      </c>
      <c r="B4" s="79"/>
      <c r="C4" s="79"/>
      <c r="D4" s="79"/>
      <c r="E4" s="79"/>
      <c r="F4" s="79"/>
      <c r="G4" s="28"/>
      <c r="H4" s="28"/>
      <c r="I4" s="30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1:24" ht="15.75" x14ac:dyDescent="0.2">
      <c r="A5" s="79" t="str">
        <f>FIRE0503b!A4</f>
        <v>All genders</v>
      </c>
      <c r="B5" s="79"/>
      <c r="C5" s="79"/>
      <c r="D5" s="79"/>
      <c r="E5" s="79"/>
      <c r="F5" s="79"/>
      <c r="G5" s="16"/>
      <c r="H5" s="16"/>
      <c r="I5" s="37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4" ht="15.75" x14ac:dyDescent="0.2">
      <c r="A6" s="31"/>
      <c r="B6" s="31"/>
      <c r="C6" s="16"/>
      <c r="D6" s="16"/>
      <c r="E6" s="16"/>
      <c r="F6" s="16"/>
      <c r="G6" s="16"/>
      <c r="H6" s="16"/>
      <c r="I6" s="37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4" ht="15.75" thickBot="1" x14ac:dyDescent="0.25">
      <c r="A7" s="16"/>
      <c r="B7" s="26" t="s">
        <v>10</v>
      </c>
      <c r="C7" s="26"/>
      <c r="D7" s="26"/>
      <c r="E7" s="26"/>
      <c r="F7" s="26"/>
      <c r="G7" s="26"/>
      <c r="H7" s="26"/>
      <c r="I7" s="2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</row>
    <row r="8" spans="1:24" ht="50.25" customHeight="1" thickBot="1" x14ac:dyDescent="0.25">
      <c r="A8" s="32" t="s">
        <v>29</v>
      </c>
      <c r="B8" s="33" t="s">
        <v>0</v>
      </c>
      <c r="C8" s="34" t="s">
        <v>20</v>
      </c>
      <c r="D8" s="34" t="s">
        <v>21</v>
      </c>
      <c r="E8" s="34" t="s">
        <v>22</v>
      </c>
      <c r="F8" s="34" t="s">
        <v>23</v>
      </c>
      <c r="G8" s="34" t="s">
        <v>1</v>
      </c>
      <c r="H8" s="34" t="s">
        <v>9</v>
      </c>
      <c r="I8" s="34" t="s">
        <v>2</v>
      </c>
      <c r="J8" s="16"/>
      <c r="K8" s="35" t="s">
        <v>29</v>
      </c>
      <c r="L8" s="36" t="s">
        <v>282</v>
      </c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spans="1:24" ht="15.75" x14ac:dyDescent="0.25">
      <c r="A9" s="20" t="s">
        <v>0</v>
      </c>
      <c r="B9" s="23">
        <f>IF(AND($A$4="2009/10",$A$5="All genders"),SUM(B10:B20)+'200910'!P19,SUM(B10:B20))</f>
        <v>6848</v>
      </c>
      <c r="C9" s="23">
        <f>IF(AND($A$4="2009/10",$A$5="All genders"),SUM(C10:C20)+'200910'!Q19,SUM(C10:C20))</f>
        <v>4898</v>
      </c>
      <c r="D9" s="23">
        <f>IF(AND($A$4="2009/10",$A$5="All genders"),SUM(D10:D20)+'200910'!R19,SUM(D10:D20))</f>
        <v>4649</v>
      </c>
      <c r="E9" s="23">
        <f>IF(AND($A$4="2009/10",$A$5="All genders"),SUM(E10:E20)+'200910'!S19,SUM(E10:E20))</f>
        <v>199</v>
      </c>
      <c r="F9" s="23">
        <f>IF(AND($A$4="2009/10",$A$5="All genders"),SUM(F10:F20)+'200910'!T19,SUM(F10:F20))</f>
        <v>50</v>
      </c>
      <c r="G9" s="23">
        <f>IF(AND($A$4="2009/10",$A$5="All genders"),SUM(G10:G20)+'200910'!U19,SUM(G10:G20))</f>
        <v>991</v>
      </c>
      <c r="H9" s="23">
        <f>IF(AND($A$4="2009/10",$A$5="All genders"),SUM(H10:H20)+'200910'!V19,SUM(H10:H20))</f>
        <v>516</v>
      </c>
      <c r="I9" s="23">
        <f>IF(AND($A$4="2009/10",$A$5="All genders"),SUM(I10:I20)+'200910'!W19,SUM(I10:I20))</f>
        <v>443</v>
      </c>
      <c r="J9" s="16"/>
      <c r="K9" s="20" t="s">
        <v>0</v>
      </c>
      <c r="L9" s="54" cm="1">
        <f t="array" ref="L9">IF($A$5="Not known","..",(IF($B9=0, "NA",$B9/SUMPRODUCT((PopData!$A$2:$A$998=$A$4)*(PopData!$B$2:$B$998=$A$5)*(PopData!$C$2:$C$998=$A9)*(PopData!$E$2:$E$998)))))</f>
        <v>110.79704951081355</v>
      </c>
      <c r="M9" s="16"/>
      <c r="N9" s="16">
        <f>B9-SUM(B10:B20)</f>
        <v>0</v>
      </c>
      <c r="O9" s="16">
        <f t="shared" ref="O9:U9" si="0">C9-SUM(C10:C20)</f>
        <v>0</v>
      </c>
      <c r="P9" s="16">
        <f t="shared" si="0"/>
        <v>0</v>
      </c>
      <c r="Q9" s="16">
        <f t="shared" si="0"/>
        <v>0</v>
      </c>
      <c r="R9" s="16">
        <f t="shared" si="0"/>
        <v>0</v>
      </c>
      <c r="S9" s="16">
        <f t="shared" si="0"/>
        <v>0</v>
      </c>
      <c r="T9" s="16">
        <f t="shared" si="0"/>
        <v>0</v>
      </c>
      <c r="U9" s="16">
        <f t="shared" si="0"/>
        <v>0</v>
      </c>
      <c r="V9" s="16"/>
      <c r="W9" s="16"/>
      <c r="X9" s="16"/>
    </row>
    <row r="10" spans="1:24" ht="15.75" x14ac:dyDescent="0.25">
      <c r="A10" s="16" t="s">
        <v>15</v>
      </c>
      <c r="B10" s="23">
        <f>SUM(D10:I10)</f>
        <v>61</v>
      </c>
      <c r="C10" s="24">
        <f t="shared" ref="C10:C20" si="1">SUM(D10:F10)</f>
        <v>47</v>
      </c>
      <c r="D10" s="24" cm="1">
        <f t="array" ref="D10">IF($A$4="2009/10",IF($A$5="All genders",'200910'!R8,IF($A$5="Male",'200910'!R27,IF($A$5="Female",'200910'!R46,'200910'!R65))),IF($A$5="All genders",SUMPRODUCT(('Data - casualties'!$A$2:$A$934=FIRE0503b_raw!$A$4:$F$4)*('Data - casualties'!$B$2:$B$934=FIRE0503b_raw!D$8)*('Data - casualties'!$C$2:$C$934))+SUMPRODUCT(('Data - casualties'!$A$2:$A$934=FIRE0503b_raw!$A$4:$F$4)*('Data - casualties'!$B$2:$B$934=FIRE0503b_raw!D$8)*('Data - casualties'!$D$2:$D$934))+SUMPRODUCT(('Data - casualties'!$A$2:$A$934=FIRE0503b_raw!$A$4:$F$4)*('Data - casualties'!$B$2:$B$934=FIRE0503b_raw!D$8)*('Data - casualties'!$E$2:$E$934)),IF($A$5="Male",SUMPRODUCT(('Data - casualties'!$A$2:$A$934=FIRE0503b_raw!$A$4:$F$4)*('Data - casualties'!$B$2:$B$934=FIRE0503b_raw!D$8)*('Data - casualties'!$C$2:$C$934)),IF($A$5="Female",SUMPRODUCT(('Data - casualties'!$A$2:$A$934=FIRE0503b_raw!$A$4:$F$4)*('Data - casualties'!$B$2:$B$934=FIRE0503b_raw!D$8)*('Data - casualties'!$D$2:$D$934)),SUMPRODUCT(('Data - casualties'!$A$2:$A$934=FIRE0503b_raw!$A$4:$F$4)*('Data - casualties'!$B$2:$B$934=FIRE0503b_raw!D$8)*('Data - casualties'!$E$2:$E$934))))))</f>
        <v>46</v>
      </c>
      <c r="E10" s="24" cm="1">
        <f t="array" ref="E10">IF($A$4="2009/10",IF($A$5="All genders",'200910'!S8,IF($A$5="Male",'200910'!S27,IF($A$5="Female",'200910'!S46,'200910'!S65))),IF($A$5="All genders",SUMPRODUCT(('Data - casualties'!$A$2:$A$934=FIRE0503b_raw!$A$4:$F$4)*('Data - casualties'!$B$2:$B$934=FIRE0503b_raw!E$8)*('Data - casualties'!$C$2:$C$934))+SUMPRODUCT(('Data - casualties'!$A$2:$A$934=FIRE0503b_raw!$A$4:$F$4)*('Data - casualties'!$B$2:$B$934=FIRE0503b_raw!E$8)*('Data - casualties'!$D$2:$D$934))+SUMPRODUCT(('Data - casualties'!$A$2:$A$934=FIRE0503b_raw!$A$4:$F$4)*('Data - casualties'!$B$2:$B$934=FIRE0503b_raw!E$8)*('Data - casualties'!$E$2:$E$934)),IF($A$5="Male",SUMPRODUCT(('Data - casualties'!$A$2:$A$934=FIRE0503b_raw!$A$4:$F$4)*('Data - casualties'!$B$2:$B$934=FIRE0503b_raw!E$8)*('Data - casualties'!$C$2:$C$934)),IF($A$5="Female",SUMPRODUCT(('Data - casualties'!$A$2:$A$934=FIRE0503b_raw!$A$4:$F$4)*('Data - casualties'!$B$2:$B$934=FIRE0503b_raw!E$8)*('Data - casualties'!$D$2:$D$934)),SUMPRODUCT(('Data - casualties'!$A$2:$A$934=FIRE0503b_raw!$A$4:$F$4)*('Data - casualties'!$B$2:$B$934=FIRE0503b_raw!E$8)*('Data - casualties'!$E$2:$E$934))))))</f>
        <v>1</v>
      </c>
      <c r="F10" s="24" cm="1">
        <f t="array" ref="F10">IF($A$4="2009/10",IF($A$5="All genders",'200910'!T8,IF($A$5="Male",'200910'!T27,IF($A$5="Female",'200910'!T46,'200910'!T65))),IF($A$5="All genders",SUMPRODUCT(('Data - casualties'!$A$2:$A$934=FIRE0503b_raw!$A$4:$F$4)*('Data - casualties'!$B$2:$B$934=FIRE0503b_raw!F$8)*('Data - casualties'!$C$2:$C$934))+SUMPRODUCT(('Data - casualties'!$A$2:$A$934=FIRE0503b_raw!$A$4:$F$4)*('Data - casualties'!$B$2:$B$934=FIRE0503b_raw!F$8)*('Data - casualties'!$D$2:$D$934))+SUMPRODUCT(('Data - casualties'!$A$2:$A$934=FIRE0503b_raw!$A$4:$F$4)*('Data - casualties'!$B$2:$B$934=FIRE0503b_raw!F$8)*('Data - casualties'!$E$2:$E$934)),IF($A$5="Male",SUMPRODUCT(('Data - casualties'!$A$2:$A$934=FIRE0503b_raw!$A$4:$F$4)*('Data - casualties'!$B$2:$B$934=FIRE0503b_raw!F$8)*('Data - casualties'!$C$2:$C$934)),IF($A$5="Female",SUMPRODUCT(('Data - casualties'!$A$2:$A$934=FIRE0503b_raw!$A$4:$F$4)*('Data - casualties'!$B$2:$B$934=FIRE0503b_raw!F$8)*('Data - casualties'!$D$2:$D$934)),SUMPRODUCT(('Data - casualties'!$A$2:$A$934=FIRE0503b_raw!$A$4:$F$4)*('Data - casualties'!$B$2:$B$934=FIRE0503b_raw!F$8)*('Data - casualties'!$E$2:$E$934))))))</f>
        <v>0</v>
      </c>
      <c r="G10" s="24" cm="1">
        <f t="array" ref="G10">IF($A$4="2009/10",IF($A$5="All genders",'200910'!U8,IF($A$5="Male",'200910'!U27,IF($A$5="Female",'200910'!U46,'200910'!U65))),IF($A$5="All genders",SUMPRODUCT(('Data - casualties'!$A$2:$A$934=FIRE0503b_raw!$A$4:$F$4)*('Data - casualties'!$B$2:$B$934=FIRE0503b_raw!G$8)*('Data - casualties'!$C$2:$C$934))+SUMPRODUCT(('Data - casualties'!$A$2:$A$934=FIRE0503b_raw!$A$4:$F$4)*('Data - casualties'!$B$2:$B$934=FIRE0503b_raw!G$8)*('Data - casualties'!$D$2:$D$934))+SUMPRODUCT(('Data - casualties'!$A$2:$A$934=FIRE0503b_raw!$A$4:$F$4)*('Data - casualties'!$B$2:$B$934=FIRE0503b_raw!G$8)*('Data - casualties'!$E$2:$E$934)),IF($A$5="Male",SUMPRODUCT(('Data - casualties'!$A$2:$A$934=FIRE0503b_raw!$A$4:$F$4)*('Data - casualties'!$B$2:$B$934=FIRE0503b_raw!G$8)*('Data - casualties'!$C$2:$C$934)),IF($A$5="Female",SUMPRODUCT(('Data - casualties'!$A$2:$A$934=FIRE0503b_raw!$A$4:$F$4)*('Data - casualties'!$B$2:$B$934=FIRE0503b_raw!G$8)*('Data - casualties'!$D$2:$D$934)),SUMPRODUCT(('Data - casualties'!$A$2:$A$934=FIRE0503b_raw!$A$4:$F$4)*('Data - casualties'!$B$2:$B$934=FIRE0503b_raw!G$8)*('Data - casualties'!$E$2:$E$934))))))</f>
        <v>3</v>
      </c>
      <c r="H10" s="24" cm="1">
        <f t="array" ref="H10">IF($A$4="2009/10",IF($A$5="All genders",'200910'!V8,IF($A$5="Male",'200910'!V27,IF($A$5="Female",'200910'!V46,'200910'!V65))),IF($A$5="All genders",SUMPRODUCT(('Data - casualties'!$A$2:$A$934=FIRE0503b_raw!$A$4:$F$4)*('Data - casualties'!$B$2:$B$934=FIRE0503b_raw!H$8)*('Data - casualties'!$C$2:$C$934))+SUMPRODUCT(('Data - casualties'!$A$2:$A$934=FIRE0503b_raw!$A$4:$F$4)*('Data - casualties'!$B$2:$B$934=FIRE0503b_raw!H$8)*('Data - casualties'!$D$2:$D$934))+SUMPRODUCT(('Data - casualties'!$A$2:$A$934=FIRE0503b_raw!$A$4:$F$4)*('Data - casualties'!$B$2:$B$934=FIRE0503b_raw!H$8)*('Data - casualties'!$E$2:$E$934)),IF($A$5="Male",SUMPRODUCT(('Data - casualties'!$A$2:$A$934=FIRE0503b_raw!$A$4:$F$4)*('Data - casualties'!$B$2:$B$934=FIRE0503b_raw!H$8)*('Data - casualties'!$C$2:$C$934)),IF($A$5="Female",SUMPRODUCT(('Data - casualties'!$A$2:$A$934=FIRE0503b_raw!$A$4:$F$4)*('Data - casualties'!$B$2:$B$934=FIRE0503b_raw!H$8)*('Data - casualties'!$D$2:$D$934)),SUMPRODUCT(('Data - casualties'!$A$2:$A$934=FIRE0503b_raw!$A$4:$F$4)*('Data - casualties'!$B$2:$B$934=FIRE0503b_raw!H$8)*('Data - casualties'!$E$2:$E$934))))))</f>
        <v>6</v>
      </c>
      <c r="I10" s="24" cm="1">
        <f t="array" ref="I10">IF($A$4="2009/10",IF($A$5="All genders",'200910'!W8,IF($A$5="Male",'200910'!W27,IF($A$5="Female",'200910'!W46,'200910'!W65))),IF($A$5="All genders",SUMPRODUCT(('Data - casualties'!$A$2:$A$934=FIRE0503b_raw!$A$4:$F$4)*('Data - casualties'!$B$2:$B$934=FIRE0503b_raw!I$8)*('Data - casualties'!$C$2:$C$934))+SUMPRODUCT(('Data - casualties'!$A$2:$A$934=FIRE0503b_raw!$A$4:$F$4)*('Data - casualties'!$B$2:$B$934=FIRE0503b_raw!I$8)*('Data - casualties'!$D$2:$D$934))+SUMPRODUCT(('Data - casualties'!$A$2:$A$934=FIRE0503b_raw!$A$4:$F$4)*('Data - casualties'!$B$2:$B$934=FIRE0503b_raw!I$8)*('Data - casualties'!$E$2:$E$934)),IF($A$5="Male",SUMPRODUCT(('Data - casualties'!$A$2:$A$934=FIRE0503b_raw!$A$4:$F$4)*('Data - casualties'!$B$2:$B$934=FIRE0503b_raw!I$8)*('Data - casualties'!$C$2:$C$934)),IF($A$5="Female",SUMPRODUCT(('Data - casualties'!$A$2:$A$934=FIRE0503b_raw!$A$4:$F$4)*('Data - casualties'!$B$2:$B$934=FIRE0503b_raw!I$8)*('Data - casualties'!$D$2:$D$934)),SUMPRODUCT(('Data - casualties'!$A$2:$A$934=FIRE0503b_raw!$A$4:$F$4)*('Data - casualties'!$B$2:$B$934=FIRE0503b_raw!I$8)*('Data - casualties'!$E$2:$E$934))))))</f>
        <v>5</v>
      </c>
      <c r="J10" s="16"/>
      <c r="K10" s="16" t="s">
        <v>15</v>
      </c>
      <c r="L10" s="54" cm="1">
        <f t="array" ref="L10">IF($A$5="Not known","..",(IF($B10=0, "NA",$B10/SUMPRODUCT((PopData!$A$2:$A$998=$A$4)*(PopData!$B$2:$B$998=$A$5)*(PopData!$C$2:$C$998=$A10)*(PopData!$E$2:$E$998)))))</f>
        <v>101.44197269714249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</row>
    <row r="11" spans="1:24" ht="15.75" x14ac:dyDescent="0.25">
      <c r="A11" s="16" t="s">
        <v>24</v>
      </c>
      <c r="B11" s="23">
        <f t="shared" ref="B11:B20" si="2">SUM(D11:I11)</f>
        <v>171</v>
      </c>
      <c r="C11" s="24">
        <f>SUM(D11:F11)</f>
        <v>154</v>
      </c>
      <c r="D11" s="24" cm="1">
        <f t="array" ref="D11">IF($A$4="2009/10",IF($A$5="All genders",'200910'!R9,IF($A$5="Male",'200910'!R28,IF($A$5="Female",'200910'!R47,'200910'!R66))),IF($A$5="All genders",SUMPRODUCT(('Data - casualties'!$A$2:$A$934=FIRE0503b_raw!$A$4:$F$4)*('Data - casualties'!$B$2:$B$934=FIRE0503b_raw!D$8)*('Data - casualties'!$F$2:$F$934))+SUMPRODUCT(('Data - casualties'!$A$2:$A$934=FIRE0503b_raw!$A$4:$F$4)*('Data - casualties'!$B$2:$B$934=FIRE0503b_raw!D$8)*('Data - casualties'!$G$2:$G$934))+SUMPRODUCT(('Data - casualties'!$A$2:$A$934=FIRE0503b_raw!$A$4:$F$4)*('Data - casualties'!$B$2:$B$934=FIRE0503b_raw!D$8)*('Data - casualties'!$H$2:$H$934)),IF($A$5="Male",SUMPRODUCT(('Data - casualties'!$A$2:$A$934=FIRE0503b_raw!$A$4:$F$4)*('Data - casualties'!$B$2:$B$934=FIRE0503b_raw!D$8)*('Data - casualties'!$F$2:$F$934)),IF($A$5="Female",SUMPRODUCT(('Data - casualties'!$A$2:$A$934=FIRE0503b_raw!$A$4:$F$4)*('Data - casualties'!$B$2:$B$934=FIRE0503b_raw!D$8)*('Data - casualties'!$G$2:$G$934)),SUMPRODUCT(('Data - casualties'!$A$2:$A$934=FIRE0503b_raw!$A$4:$F$4)*('Data - casualties'!$B$2:$B$934=FIRE0503b_raw!D$8)*('Data - casualties'!$H$2:$H$934))))))</f>
        <v>153</v>
      </c>
      <c r="E11" s="24" cm="1">
        <f t="array" ref="E11">IF($A$4="2009/10",IF($A$5="All genders",'200910'!S9,IF($A$5="Male",'200910'!S28,IF($A$5="Female",'200910'!S47,'200910'!S66))),IF($A$5="All genders",SUMPRODUCT(('Data - casualties'!$A$2:$A$934=FIRE0503b_raw!$A$4:$F$4)*('Data - casualties'!$B$2:$B$934=FIRE0503b_raw!E$8)*('Data - casualties'!$F$2:$F$934))+SUMPRODUCT(('Data - casualties'!$A$2:$A$934=FIRE0503b_raw!$A$4:$F$4)*('Data - casualties'!$B$2:$B$934=FIRE0503b_raw!E$8)*('Data - casualties'!$G$2:$G$934))+SUMPRODUCT(('Data - casualties'!$A$2:$A$934=FIRE0503b_raw!$A$4:$F$4)*('Data - casualties'!$B$2:$B$934=FIRE0503b_raw!E$8)*('Data - casualties'!$H$2:$H$934)),IF($A$5="Male",SUMPRODUCT(('Data - casualties'!$A$2:$A$934=FIRE0503b_raw!$A$4:$F$4)*('Data - casualties'!$B$2:$B$934=FIRE0503b_raw!E$8)*('Data - casualties'!$F$2:$F$934)),IF($A$5="Female",SUMPRODUCT(('Data - casualties'!$A$2:$A$934=FIRE0503b_raw!$A$4:$F$4)*('Data - casualties'!$B$2:$B$934=FIRE0503b_raw!E$8)*('Data - casualties'!$G$2:$G$934)),SUMPRODUCT(('Data - casualties'!$A$2:$A$934=FIRE0503b_raw!$A$4:$F$4)*('Data - casualties'!$B$2:$B$934=FIRE0503b_raw!E$8)*('Data - casualties'!$H$2:$H$934))))))</f>
        <v>1</v>
      </c>
      <c r="F11" s="24" cm="1">
        <f t="array" ref="F11">IF($A$4="2009/10",IF($A$5="All genders",'200910'!T9,IF($A$5="Male",'200910'!T28,IF($A$5="Female",'200910'!T47,'200910'!T66))),IF($A$5="All genders",SUMPRODUCT(('Data - casualties'!$A$2:$A$934=FIRE0503b_raw!$A$4:$F$4)*('Data - casualties'!$B$2:$B$934=FIRE0503b_raw!F$8)*('Data - casualties'!$F$2:$F$934))+SUMPRODUCT(('Data - casualties'!$A$2:$A$934=FIRE0503b_raw!$A$4:$F$4)*('Data - casualties'!$B$2:$B$934=FIRE0503b_raw!F$8)*('Data - casualties'!$G$2:$G$934))+SUMPRODUCT(('Data - casualties'!$A$2:$A$934=FIRE0503b_raw!$A$4:$F$4)*('Data - casualties'!$B$2:$B$934=FIRE0503b_raw!F$8)*('Data - casualties'!$H$2:$H$934)),IF($A$5="Male",SUMPRODUCT(('Data - casualties'!$A$2:$A$934=FIRE0503b_raw!$A$4:$F$4)*('Data - casualties'!$B$2:$B$934=FIRE0503b_raw!F$8)*('Data - casualties'!$F$2:$F$934)),IF($A$5="Female",SUMPRODUCT(('Data - casualties'!$A$2:$A$934=FIRE0503b_raw!$A$4:$F$4)*('Data - casualties'!$B$2:$B$934=FIRE0503b_raw!F$8)*('Data - casualties'!$G$2:$G$934)),SUMPRODUCT(('Data - casualties'!$A$2:$A$934=FIRE0503b_raw!$A$4:$F$4)*('Data - casualties'!$B$2:$B$934=FIRE0503b_raw!F$8)*('Data - casualties'!$H$2:$H$934))))))</f>
        <v>0</v>
      </c>
      <c r="G11" s="24" cm="1">
        <f t="array" ref="G11">IF($A$4="2009/10",IF($A$5="All genders",'200910'!U9,IF($A$5="Male",'200910'!U28,IF($A$5="Female",'200910'!U47,'200910'!U66))),IF($A$5="All genders",SUMPRODUCT(('Data - casualties'!$A$2:$A$934=FIRE0503b_raw!$A$4:$F$4)*('Data - casualties'!$B$2:$B$934=FIRE0503b_raw!G$8)*('Data - casualties'!$F$2:$F$934))+SUMPRODUCT(('Data - casualties'!$A$2:$A$934=FIRE0503b_raw!$A$4:$F$4)*('Data - casualties'!$B$2:$B$934=FIRE0503b_raw!G$8)*('Data - casualties'!$G$2:$G$934))+SUMPRODUCT(('Data - casualties'!$A$2:$A$934=FIRE0503b_raw!$A$4:$F$4)*('Data - casualties'!$B$2:$B$934=FIRE0503b_raw!G$8)*('Data - casualties'!$H$2:$H$934)),IF($A$5="Male",SUMPRODUCT(('Data - casualties'!$A$2:$A$934=FIRE0503b_raw!$A$4:$F$4)*('Data - casualties'!$B$2:$B$934=FIRE0503b_raw!G$8)*('Data - casualties'!$F$2:$F$934)),IF($A$5="Female",SUMPRODUCT(('Data - casualties'!$A$2:$A$934=FIRE0503b_raw!$A$4:$F$4)*('Data - casualties'!$B$2:$B$934=FIRE0503b_raw!G$8)*('Data - casualties'!$G$2:$G$934)),SUMPRODUCT(('Data - casualties'!$A$2:$A$934=FIRE0503b_raw!$A$4:$F$4)*('Data - casualties'!$B$2:$B$934=FIRE0503b_raw!G$8)*('Data - casualties'!$H$2:$H$934))))))</f>
        <v>6</v>
      </c>
      <c r="H11" s="24" cm="1">
        <f t="array" ref="H11">IF($A$4="2009/10",IF($A$5="All genders",'200910'!V9,IF($A$5="Male",'200910'!V28,IF($A$5="Female",'200910'!V47,'200910'!V66))),IF($A$5="All genders",SUMPRODUCT(('Data - casualties'!$A$2:$A$934=FIRE0503b_raw!$A$4:$F$4)*('Data - casualties'!$B$2:$B$934=FIRE0503b_raw!H$8)*('Data - casualties'!$F$2:$F$934))+SUMPRODUCT(('Data - casualties'!$A$2:$A$934=FIRE0503b_raw!$A$4:$F$4)*('Data - casualties'!$B$2:$B$934=FIRE0503b_raw!H$8)*('Data - casualties'!$G$2:$G$934))+SUMPRODUCT(('Data - casualties'!$A$2:$A$934=FIRE0503b_raw!$A$4:$F$4)*('Data - casualties'!$B$2:$B$934=FIRE0503b_raw!H$8)*('Data - casualties'!$H$2:$H$934)),IF($A$5="Male",SUMPRODUCT(('Data - casualties'!$A$2:$A$934=FIRE0503b_raw!$A$4:$F$4)*('Data - casualties'!$B$2:$B$934=FIRE0503b_raw!H$8)*('Data - casualties'!$F$2:$F$934)),IF($A$5="Female",SUMPRODUCT(('Data - casualties'!$A$2:$A$934=FIRE0503b_raw!$A$4:$F$4)*('Data - casualties'!$B$2:$B$934=FIRE0503b_raw!H$8)*('Data - casualties'!$G$2:$G$934)),SUMPRODUCT(('Data - casualties'!$A$2:$A$934=FIRE0503b_raw!$A$4:$F$4)*('Data - casualties'!$B$2:$B$934=FIRE0503b_raw!H$8)*('Data - casualties'!$H$2:$H$934))))))</f>
        <v>6</v>
      </c>
      <c r="I11" s="24" cm="1">
        <f t="array" ref="I11">IF($A$4="2009/10",IF($A$5="All genders",'200910'!W9,IF($A$5="Male",'200910'!W28,IF($A$5="Female",'200910'!W47,'200910'!W66))),IF($A$5="All genders",SUMPRODUCT(('Data - casualties'!$A$2:$A$934=FIRE0503b_raw!$A$4:$F$4)*('Data - casualties'!$B$2:$B$934=FIRE0503b_raw!I$8)*('Data - casualties'!$F$2:$F$934))+SUMPRODUCT(('Data - casualties'!$A$2:$A$934=FIRE0503b_raw!$A$4:$F$4)*('Data - casualties'!$B$2:$B$934=FIRE0503b_raw!I$8)*('Data - casualties'!$G$2:$G$934))+SUMPRODUCT(('Data - casualties'!$A$2:$A$934=FIRE0503b_raw!$A$4:$F$4)*('Data - casualties'!$B$2:$B$934=FIRE0503b_raw!I$8)*('Data - casualties'!$H$2:$H$934)),IF($A$5="Male",SUMPRODUCT(('Data - casualties'!$A$2:$A$934=FIRE0503b_raw!$A$4:$F$4)*('Data - casualties'!$B$2:$B$934=FIRE0503b_raw!I$8)*('Data - casualties'!$F$2:$F$934)),IF($A$5="Female",SUMPRODUCT(('Data - casualties'!$A$2:$A$934=FIRE0503b_raw!$A$4:$F$4)*('Data - casualties'!$B$2:$B$934=FIRE0503b_raw!I$8)*('Data - casualties'!$G$2:$G$934)),SUMPRODUCT(('Data - casualties'!$A$2:$A$934=FIRE0503b_raw!$A$4:$F$4)*('Data - casualties'!$B$2:$B$934=FIRE0503b_raw!I$8)*('Data - casualties'!$H$2:$H$934))))))</f>
        <v>5</v>
      </c>
      <c r="J11" s="16"/>
      <c r="K11" s="16" t="s">
        <v>24</v>
      </c>
      <c r="L11" s="54" cm="1">
        <f t="array" ref="L11">IF($A$5="Not known","..",(IF($B11=0, "NA",$B11/SUMPRODUCT((PopData!$A$2:$A$998=$A$4)*(PopData!$B$2:$B$998=$A$5)*(PopData!$C$2:$C$998=$A11)*(PopData!$E$2:$E$998)))))</f>
        <v>51.640725506894491</v>
      </c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spans="1:24" ht="15.75" x14ac:dyDescent="0.25">
      <c r="A12" s="16" t="s">
        <v>25</v>
      </c>
      <c r="B12" s="23">
        <f t="shared" si="2"/>
        <v>128</v>
      </c>
      <c r="C12" s="24">
        <f t="shared" si="1"/>
        <v>110</v>
      </c>
      <c r="D12" s="24" cm="1">
        <f t="array" ref="D12">IF($A$4="2009/10",IF($A$5="All genders",'200910'!R10,IF($A$5="Male",'200910'!R29,IF($A$5="Female",'200910'!R48,'200910'!R67))),IF($A$5="All genders",SUMPRODUCT(('Data - casualties'!$A$2:$A$934=FIRE0503b_raw!$A$4:$F$4)*('Data - casualties'!$B$2:$B$934=FIRE0503b_raw!D$8)*('Data - casualties'!$I$2:$I$934))+SUMPRODUCT(('Data - casualties'!$A$2:$A$934=FIRE0503b_raw!$A$4:$F$4)*('Data - casualties'!$B$2:$B$934=FIRE0503b_raw!D$8)*('Data - casualties'!$J$2:$J$934))+SUMPRODUCT(('Data - casualties'!$A$2:$A$934=FIRE0503b_raw!$A$4:$F$4)*('Data - casualties'!$B$2:$B$934=FIRE0503b_raw!D$8)*('Data - casualties'!$K$2:$K$934)),IF($A$5="Male",SUMPRODUCT(('Data - casualties'!$A$2:$A$934=FIRE0503b_raw!$A$4:$F$4)*('Data - casualties'!$B$2:$B$934=FIRE0503b_raw!D$8)*('Data - casualties'!$I$2:$I$934)),IF($A$5="Female",SUMPRODUCT(('Data - casualties'!$A$2:$A$934=FIRE0503b_raw!$A$4:$F$4)*('Data - casualties'!$B$2:$B$934=FIRE0503b_raw!D$8)*('Data - casualties'!$J$2:$J$934)),SUMPRODUCT(('Data - casualties'!$A$2:$A$934=FIRE0503b_raw!$A$4:$F$4)*('Data - casualties'!$B$2:$B$934=FIRE0503b_raw!D$8)*('Data - casualties'!$K$2:$K$934))))))</f>
        <v>110</v>
      </c>
      <c r="E12" s="24" cm="1">
        <f t="array" ref="E12">IF($A$4="2009/10",IF($A$5="All genders",'200910'!S10,IF($A$5="Male",'200910'!S29,IF($A$5="Female",'200910'!S48,'200910'!S67))),IF($A$5="All genders",SUMPRODUCT(('Data - casualties'!$A$2:$A$934=FIRE0503b_raw!$A$4:$F$4)*('Data - casualties'!$B$2:$B$934=FIRE0503b_raw!E$8)*('Data - casualties'!$I$2:$I$934))+SUMPRODUCT(('Data - casualties'!$A$2:$A$934=FIRE0503b_raw!$A$4:$F$4)*('Data - casualties'!$B$2:$B$934=FIRE0503b_raw!E$8)*('Data - casualties'!$J$2:$J$934))+SUMPRODUCT(('Data - casualties'!$A$2:$A$934=FIRE0503b_raw!$A$4:$F$4)*('Data - casualties'!$B$2:$B$934=FIRE0503b_raw!E$8)*('Data - casualties'!$K$2:$K$934)),IF($A$5="Male",SUMPRODUCT(('Data - casualties'!$A$2:$A$934=FIRE0503b_raw!$A$4:$F$4)*('Data - casualties'!$B$2:$B$934=FIRE0503b_raw!E$8)*('Data - casualties'!$I$2:$I$934)),IF($A$5="Female",SUMPRODUCT(('Data - casualties'!$A$2:$A$934=FIRE0503b_raw!$A$4:$F$4)*('Data - casualties'!$B$2:$B$934=FIRE0503b_raw!E$8)*('Data - casualties'!$J$2:$J$934)),SUMPRODUCT(('Data - casualties'!$A$2:$A$934=FIRE0503b_raw!$A$4:$F$4)*('Data - casualties'!$B$2:$B$934=FIRE0503b_raw!E$8)*('Data - casualties'!$K$2:$K$934))))))</f>
        <v>0</v>
      </c>
      <c r="F12" s="24" cm="1">
        <f t="array" ref="F12">IF($A$4="2009/10",IF($A$5="All genders",'200910'!T10,IF($A$5="Male",'200910'!T29,IF($A$5="Female",'200910'!T48,'200910'!T67))),IF($A$5="All genders",SUMPRODUCT(('Data - casualties'!$A$2:$A$934=FIRE0503b_raw!$A$4:$F$4)*('Data - casualties'!$B$2:$B$934=FIRE0503b_raw!F$8)*('Data - casualties'!$I$2:$I$934))+SUMPRODUCT(('Data - casualties'!$A$2:$A$934=FIRE0503b_raw!$A$4:$F$4)*('Data - casualties'!$B$2:$B$934=FIRE0503b_raw!F$8)*('Data - casualties'!$J$2:$J$934))+SUMPRODUCT(('Data - casualties'!$A$2:$A$934=FIRE0503b_raw!$A$4:$F$4)*('Data - casualties'!$B$2:$B$934=FIRE0503b_raw!F$8)*('Data - casualties'!$K$2:$K$934)),IF($A$5="Male",SUMPRODUCT(('Data - casualties'!$A$2:$A$934=FIRE0503b_raw!$A$4:$F$4)*('Data - casualties'!$B$2:$B$934=FIRE0503b_raw!F$8)*('Data - casualties'!$I$2:$I$934)),IF($A$5="Female",SUMPRODUCT(('Data - casualties'!$A$2:$A$934=FIRE0503b_raw!$A$4:$F$4)*('Data - casualties'!$B$2:$B$934=FIRE0503b_raw!F$8)*('Data - casualties'!$J$2:$J$934)),SUMPRODUCT(('Data - casualties'!$A$2:$A$934=FIRE0503b_raw!$A$4:$F$4)*('Data - casualties'!$B$2:$B$934=FIRE0503b_raw!F$8)*('Data - casualties'!$K$2:$K$934))))))</f>
        <v>0</v>
      </c>
      <c r="G12" s="24" cm="1">
        <f t="array" ref="G12">IF($A$4="2009/10",IF($A$5="All genders",'200910'!U10,IF($A$5="Male",'200910'!U29,IF($A$5="Female",'200910'!U48,'200910'!U67))),IF($A$5="All genders",SUMPRODUCT(('Data - casualties'!$A$2:$A$934=FIRE0503b_raw!$A$4:$F$4)*('Data - casualties'!$B$2:$B$934=FIRE0503b_raw!G$8)*('Data - casualties'!$I$2:$I$934))+SUMPRODUCT(('Data - casualties'!$A$2:$A$934=FIRE0503b_raw!$A$4:$F$4)*('Data - casualties'!$B$2:$B$934=FIRE0503b_raw!G$8)*('Data - casualties'!$J$2:$J$934))+SUMPRODUCT(('Data - casualties'!$A$2:$A$934=FIRE0503b_raw!$A$4:$F$4)*('Data - casualties'!$B$2:$B$934=FIRE0503b_raw!G$8)*('Data - casualties'!$K$2:$K$934)),IF($A$5="Male",SUMPRODUCT(('Data - casualties'!$A$2:$A$934=FIRE0503b_raw!$A$4:$F$4)*('Data - casualties'!$B$2:$B$934=FIRE0503b_raw!G$8)*('Data - casualties'!$I$2:$I$934)),IF($A$5="Female",SUMPRODUCT(('Data - casualties'!$A$2:$A$934=FIRE0503b_raw!$A$4:$F$4)*('Data - casualties'!$B$2:$B$934=FIRE0503b_raw!G$8)*('Data - casualties'!$J$2:$J$934)),SUMPRODUCT(('Data - casualties'!$A$2:$A$934=FIRE0503b_raw!$A$4:$F$4)*('Data - casualties'!$B$2:$B$934=FIRE0503b_raw!G$8)*('Data - casualties'!$K$2:$K$934))))))</f>
        <v>6</v>
      </c>
      <c r="H12" s="24" cm="1">
        <f t="array" ref="H12">IF($A$4="2009/10",IF($A$5="All genders",'200910'!V10,IF($A$5="Male",'200910'!V29,IF($A$5="Female",'200910'!V48,'200910'!V67))),IF($A$5="All genders",SUMPRODUCT(('Data - casualties'!$A$2:$A$934=FIRE0503b_raw!$A$4:$F$4)*('Data - casualties'!$B$2:$B$934=FIRE0503b_raw!H$8)*('Data - casualties'!$I$2:$I$934))+SUMPRODUCT(('Data - casualties'!$A$2:$A$934=FIRE0503b_raw!$A$4:$F$4)*('Data - casualties'!$B$2:$B$934=FIRE0503b_raw!H$8)*('Data - casualties'!$J$2:$J$934))+SUMPRODUCT(('Data - casualties'!$A$2:$A$934=FIRE0503b_raw!$A$4:$F$4)*('Data - casualties'!$B$2:$B$934=FIRE0503b_raw!H$8)*('Data - casualties'!$K$2:$K$934)),IF($A$5="Male",SUMPRODUCT(('Data - casualties'!$A$2:$A$934=FIRE0503b_raw!$A$4:$F$4)*('Data - casualties'!$B$2:$B$934=FIRE0503b_raw!H$8)*('Data - casualties'!$I$2:$I$934)),IF($A$5="Female",SUMPRODUCT(('Data - casualties'!$A$2:$A$934=FIRE0503b_raw!$A$4:$F$4)*('Data - casualties'!$B$2:$B$934=FIRE0503b_raw!H$8)*('Data - casualties'!$J$2:$J$934)),SUMPRODUCT(('Data - casualties'!$A$2:$A$934=FIRE0503b_raw!$A$4:$F$4)*('Data - casualties'!$B$2:$B$934=FIRE0503b_raw!H$8)*('Data - casualties'!$K$2:$K$934))))))</f>
        <v>5</v>
      </c>
      <c r="I12" s="24" cm="1">
        <f t="array" ref="I12">IF($A$4="2009/10",IF($A$5="All genders",'200910'!W10,IF($A$5="Male",'200910'!W29,IF($A$5="Female",'200910'!W48,'200910'!W67))),IF($A$5="All genders",SUMPRODUCT(('Data - casualties'!$A$2:$A$934=FIRE0503b_raw!$A$4:$F$4)*('Data - casualties'!$B$2:$B$934=FIRE0503b_raw!I$8)*('Data - casualties'!$I$2:$I$934))+SUMPRODUCT(('Data - casualties'!$A$2:$A$934=FIRE0503b_raw!$A$4:$F$4)*('Data - casualties'!$B$2:$B$934=FIRE0503b_raw!I$8)*('Data - casualties'!$J$2:$J$934))+SUMPRODUCT(('Data - casualties'!$A$2:$A$934=FIRE0503b_raw!$A$4:$F$4)*('Data - casualties'!$B$2:$B$934=FIRE0503b_raw!I$8)*('Data - casualties'!$K$2:$K$934)),IF($A$5="Male",SUMPRODUCT(('Data - casualties'!$A$2:$A$934=FIRE0503b_raw!$A$4:$F$4)*('Data - casualties'!$B$2:$B$934=FIRE0503b_raw!I$8)*('Data - casualties'!$I$2:$I$934)),IF($A$5="Female",SUMPRODUCT(('Data - casualties'!$A$2:$A$934=FIRE0503b_raw!$A$4:$F$4)*('Data - casualties'!$B$2:$B$934=FIRE0503b_raw!I$8)*('Data - casualties'!$J$2:$J$934)),SUMPRODUCT(('Data - casualties'!$A$2:$A$934=FIRE0503b_raw!$A$4:$F$4)*('Data - casualties'!$B$2:$B$934=FIRE0503b_raw!I$8)*('Data - casualties'!$K$2:$K$934))))))</f>
        <v>7</v>
      </c>
      <c r="J12" s="16"/>
      <c r="K12" s="16" t="s">
        <v>25</v>
      </c>
      <c r="L12" s="54" cm="1">
        <f t="array" ref="L12">IF($A$5="Not known","..",(IF($B12=0, "NA",$B12/SUMPRODUCT((PopData!$A$2:$A$998=$A$4)*(PopData!$B$2:$B$998=$A$5)*(PopData!$C$2:$C$998=$A12)*(PopData!$E$2:$E$998)))))</f>
        <v>35.409883230377254</v>
      </c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spans="1:24" ht="15.75" x14ac:dyDescent="0.25">
      <c r="A13" s="16" t="s">
        <v>16</v>
      </c>
      <c r="B13" s="23">
        <f t="shared" si="2"/>
        <v>251</v>
      </c>
      <c r="C13" s="24">
        <f t="shared" si="1"/>
        <v>199</v>
      </c>
      <c r="D13" s="24" cm="1">
        <f t="array" ref="D13">IF($A$4="2009/10",IF($A$5="All genders",'200910'!R11,IF($A$5="Male",'200910'!R30,IF($A$5="Female",'200910'!R49,'200910'!R68))),IF($A$5="All genders",SUMPRODUCT(('Data - casualties'!$A$2:$A$934=FIRE0503b_raw!$A$4:$F$4)*('Data - casualties'!$B$2:$B$934=FIRE0503b_raw!D$8)*('Data - casualties'!$L$2:$L$934))+SUMPRODUCT(('Data - casualties'!$A$2:$A$934=FIRE0503b_raw!$A$4:$F$4)*('Data - casualties'!$B$2:$B$934=FIRE0503b_raw!D$8)*('Data - casualties'!$M$2:$M$934))+SUMPRODUCT(('Data - casualties'!$A$2:$A$934=FIRE0503b_raw!$A$4:$F$4)*('Data - casualties'!$B$2:$B$934=FIRE0503b_raw!D$8)*('Data - casualties'!$N$2:$N$934)),IF($A$5="Male",SUMPRODUCT(('Data - casualties'!$A$2:$A$934=FIRE0503b_raw!$A$4:$F$4)*('Data - casualties'!$B$2:$B$934=FIRE0503b_raw!D$8)*('Data - casualties'!$L$2:$L$934)),IF($A$5="Female",SUMPRODUCT(('Data - casualties'!$A$2:$A$934=FIRE0503b_raw!$A$4:$F$4)*('Data - casualties'!$B$2:$B$934=FIRE0503b_raw!D$8)*('Data - casualties'!$M$2:$M$934)),SUMPRODUCT(('Data - casualties'!$A$2:$A$934=FIRE0503b_raw!$A$4:$F$4)*('Data - casualties'!$B$2:$B$934=FIRE0503b_raw!D$8)*('Data - casualties'!$N$2:$N$934))))))</f>
        <v>197</v>
      </c>
      <c r="E13" s="24" cm="1">
        <f t="array" ref="E13">IF($A$4="2009/10",IF($A$5="All genders",'200910'!S11,IF($A$5="Male",'200910'!S30,IF($A$5="Female",'200910'!S49,'200910'!S68))),IF($A$5="All genders",SUMPRODUCT(('Data - casualties'!$A$2:$A$934=FIRE0503b_raw!$A$4:$F$4)*('Data - casualties'!$B$2:$B$934=FIRE0503b_raw!E$8)*('Data - casualties'!$L$2:$L$934))+SUMPRODUCT(('Data - casualties'!$A$2:$A$934=FIRE0503b_raw!$A$4:$F$4)*('Data - casualties'!$B$2:$B$934=FIRE0503b_raw!E$8)*('Data - casualties'!$M$2:$M$934))+SUMPRODUCT(('Data - casualties'!$A$2:$A$934=FIRE0503b_raw!$A$4:$F$4)*('Data - casualties'!$B$2:$B$934=FIRE0503b_raw!E$8)*('Data - casualties'!$N$2:$N$934)),IF($A$5="Male",SUMPRODUCT(('Data - casualties'!$A$2:$A$934=FIRE0503b_raw!$A$4:$F$4)*('Data - casualties'!$B$2:$B$934=FIRE0503b_raw!E$8)*('Data - casualties'!$L$2:$L$934)),IF($A$5="Female",SUMPRODUCT(('Data - casualties'!$A$2:$A$934=FIRE0503b_raw!$A$4:$F$4)*('Data - casualties'!$B$2:$B$934=FIRE0503b_raw!E$8)*('Data - casualties'!$M$2:$M$934)),SUMPRODUCT(('Data - casualties'!$A$2:$A$934=FIRE0503b_raw!$A$4:$F$4)*('Data - casualties'!$B$2:$B$934=FIRE0503b_raw!E$8)*('Data - casualties'!$N$2:$N$934))))))</f>
        <v>1</v>
      </c>
      <c r="F13" s="24" cm="1">
        <f t="array" ref="F13">IF($A$4="2009/10",IF($A$5="All genders",'200910'!T11,IF($A$5="Male",'200910'!T30,IF($A$5="Female",'200910'!T49,'200910'!T68))),IF($A$5="All genders",SUMPRODUCT(('Data - casualties'!$A$2:$A$934=FIRE0503b_raw!$A$4:$F$4)*('Data - casualties'!$B$2:$B$934=FIRE0503b_raw!F$8)*('Data - casualties'!$L$2:$L$934))+SUMPRODUCT(('Data - casualties'!$A$2:$A$934=FIRE0503b_raw!$A$4:$F$4)*('Data - casualties'!$B$2:$B$934=FIRE0503b_raw!F$8)*('Data - casualties'!$M$2:$M$934))+SUMPRODUCT(('Data - casualties'!$A$2:$A$934=FIRE0503b_raw!$A$4:$F$4)*('Data - casualties'!$B$2:$B$934=FIRE0503b_raw!F$8)*('Data - casualties'!$N$2:$N$934)),IF($A$5="Male",SUMPRODUCT(('Data - casualties'!$A$2:$A$934=FIRE0503b_raw!$A$4:$F$4)*('Data - casualties'!$B$2:$B$934=FIRE0503b_raw!F$8)*('Data - casualties'!$L$2:$L$934)),IF($A$5="Female",SUMPRODUCT(('Data - casualties'!$A$2:$A$934=FIRE0503b_raw!$A$4:$F$4)*('Data - casualties'!$B$2:$B$934=FIRE0503b_raw!F$8)*('Data - casualties'!$M$2:$M$934)),SUMPRODUCT(('Data - casualties'!$A$2:$A$934=FIRE0503b_raw!$A$4:$F$4)*('Data - casualties'!$B$2:$B$934=FIRE0503b_raw!F$8)*('Data - casualties'!$N$2:$N$934))))))</f>
        <v>1</v>
      </c>
      <c r="G13" s="24" cm="1">
        <f t="array" ref="G13">IF($A$4="2009/10",IF($A$5="All genders",'200910'!U11,IF($A$5="Male",'200910'!U30,IF($A$5="Female",'200910'!U49,'200910'!U68))),IF($A$5="All genders",SUMPRODUCT(('Data - casualties'!$A$2:$A$934=FIRE0503b_raw!$A$4:$F$4)*('Data - casualties'!$B$2:$B$934=FIRE0503b_raw!G$8)*('Data - casualties'!$L$2:$L$934))+SUMPRODUCT(('Data - casualties'!$A$2:$A$934=FIRE0503b_raw!$A$4:$F$4)*('Data - casualties'!$B$2:$B$934=FIRE0503b_raw!G$8)*('Data - casualties'!$M$2:$M$934))+SUMPRODUCT(('Data - casualties'!$A$2:$A$934=FIRE0503b_raw!$A$4:$F$4)*('Data - casualties'!$B$2:$B$934=FIRE0503b_raw!G$8)*('Data - casualties'!$N$2:$N$934)),IF($A$5="Male",SUMPRODUCT(('Data - casualties'!$A$2:$A$934=FIRE0503b_raw!$A$4:$F$4)*('Data - casualties'!$B$2:$B$934=FIRE0503b_raw!G$8)*('Data - casualties'!$L$2:$L$934)),IF($A$5="Female",SUMPRODUCT(('Data - casualties'!$A$2:$A$934=FIRE0503b_raw!$A$4:$F$4)*('Data - casualties'!$B$2:$B$934=FIRE0503b_raw!G$8)*('Data - casualties'!$M$2:$M$934)),SUMPRODUCT(('Data - casualties'!$A$2:$A$934=FIRE0503b_raw!$A$4:$F$4)*('Data - casualties'!$B$2:$B$934=FIRE0503b_raw!G$8)*('Data - casualties'!$N$2:$N$934))))))</f>
        <v>19</v>
      </c>
      <c r="H13" s="24" cm="1">
        <f t="array" ref="H13">IF($A$4="2009/10",IF($A$5="All genders",'200910'!V11,IF($A$5="Male",'200910'!V30,IF($A$5="Female",'200910'!V49,'200910'!V68))),IF($A$5="All genders",SUMPRODUCT(('Data - casualties'!$A$2:$A$934=FIRE0503b_raw!$A$4:$F$4)*('Data - casualties'!$B$2:$B$934=FIRE0503b_raw!H$8)*('Data - casualties'!$L$2:$L$934))+SUMPRODUCT(('Data - casualties'!$A$2:$A$934=FIRE0503b_raw!$A$4:$F$4)*('Data - casualties'!$B$2:$B$934=FIRE0503b_raw!H$8)*('Data - casualties'!$M$2:$M$934))+SUMPRODUCT(('Data - casualties'!$A$2:$A$934=FIRE0503b_raw!$A$4:$F$4)*('Data - casualties'!$B$2:$B$934=FIRE0503b_raw!H$8)*('Data - casualties'!$N$2:$N$934)),IF($A$5="Male",SUMPRODUCT(('Data - casualties'!$A$2:$A$934=FIRE0503b_raw!$A$4:$F$4)*('Data - casualties'!$B$2:$B$934=FIRE0503b_raw!H$8)*('Data - casualties'!$L$2:$L$934)),IF($A$5="Female",SUMPRODUCT(('Data - casualties'!$A$2:$A$934=FIRE0503b_raw!$A$4:$F$4)*('Data - casualties'!$B$2:$B$934=FIRE0503b_raw!H$8)*('Data - casualties'!$M$2:$M$934)),SUMPRODUCT(('Data - casualties'!$A$2:$A$934=FIRE0503b_raw!$A$4:$F$4)*('Data - casualties'!$B$2:$B$934=FIRE0503b_raw!H$8)*('Data - casualties'!$N$2:$N$934))))))</f>
        <v>8</v>
      </c>
      <c r="I13" s="24" cm="1">
        <f t="array" ref="I13">IF($A$4="2009/10",IF($A$5="All genders",'200910'!W11,IF($A$5="Male",'200910'!W30,IF($A$5="Female",'200910'!W49,'200910'!W68))),IF($A$5="All genders",SUMPRODUCT(('Data - casualties'!$A$2:$A$934=FIRE0503b_raw!$A$4:$F$4)*('Data - casualties'!$B$2:$B$934=FIRE0503b_raw!I$8)*('Data - casualties'!$L$2:$L$934))+SUMPRODUCT(('Data - casualties'!$A$2:$A$934=FIRE0503b_raw!$A$4:$F$4)*('Data - casualties'!$B$2:$B$934=FIRE0503b_raw!I$8)*('Data - casualties'!$M$2:$M$934))+SUMPRODUCT(('Data - casualties'!$A$2:$A$934=FIRE0503b_raw!$A$4:$F$4)*('Data - casualties'!$B$2:$B$934=FIRE0503b_raw!I$8)*('Data - casualties'!$N$2:$N$934)),IF($A$5="Male",SUMPRODUCT(('Data - casualties'!$A$2:$A$934=FIRE0503b_raw!$A$4:$F$4)*('Data - casualties'!$B$2:$B$934=FIRE0503b_raw!I$8)*('Data - casualties'!$L$2:$L$934)),IF($A$5="Female",SUMPRODUCT(('Data - casualties'!$A$2:$A$934=FIRE0503b_raw!$A$4:$F$4)*('Data - casualties'!$B$2:$B$934=FIRE0503b_raw!I$8)*('Data - casualties'!$M$2:$M$934)),SUMPRODUCT(('Data - casualties'!$A$2:$A$934=FIRE0503b_raw!$A$4:$F$4)*('Data - casualties'!$B$2:$B$934=FIRE0503b_raw!I$8)*('Data - casualties'!$N$2:$N$934))))))</f>
        <v>25</v>
      </c>
      <c r="J13" s="16"/>
      <c r="K13" s="16" t="s">
        <v>16</v>
      </c>
      <c r="L13" s="54" cm="1">
        <f t="array" ref="L13">IF($A$5="Not known","..",(IF($B13=0, "NA",$B13/SUMPRODUCT((PopData!$A$2:$A$998=$A$4)*(PopData!$B$2:$B$998=$A$5)*(PopData!$C$2:$C$998=$A13)*(PopData!$E$2:$E$998)))))</f>
        <v>55.230626372514074</v>
      </c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spans="1:24" ht="15.75" x14ac:dyDescent="0.25">
      <c r="A14" s="16" t="s">
        <v>17</v>
      </c>
      <c r="B14" s="23">
        <f t="shared" si="2"/>
        <v>562</v>
      </c>
      <c r="C14" s="16">
        <f>SUM(D14:F14)</f>
        <v>367</v>
      </c>
      <c r="D14" s="24" cm="1">
        <f t="array" ref="D14">IF($A$4="2009/10",IF($A$5="All genders",'200910'!R12,IF($A$5="Male",'200910'!R31,IF($A$5="Female",'200910'!R50,'200910'!R69))),IF($A$5="All genders",SUMPRODUCT(('Data - casualties'!$A$2:$A$934=FIRE0503b_raw!$A$4:$F$4)*('Data - casualties'!$B$2:$B$934=FIRE0503b_raw!D$8)*('Data - casualties'!$O$2:$O$934))+SUMPRODUCT(('Data - casualties'!$A$2:$A$934=FIRE0503b_raw!$A$4:$F$4)*('Data - casualties'!$B$2:$B$934=FIRE0503b_raw!D$8)*('Data - casualties'!$P$2:$P$934))+SUMPRODUCT(('Data - casualties'!$A$2:$A$934=FIRE0503b_raw!$A$4:$F$4)*('Data - casualties'!$B$2:$B$934=FIRE0503b_raw!D$8)*('Data - casualties'!$Q$2:$Q$934)),IF($A$5="Male",SUMPRODUCT(('Data - casualties'!$A$2:$A$934=FIRE0503b_raw!$A$4:$F$4)*('Data - casualties'!$B$2:$B$934=FIRE0503b_raw!D$8)*('Data - casualties'!$O$2:$O$934)),IF($A$5="Female",SUMPRODUCT(('Data - casualties'!$A$2:$A$934=FIRE0503b_raw!$A$4:$F$4)*('Data - casualties'!$B$2:$B$934=FIRE0503b_raw!D$8)*('Data - casualties'!$P$2:$P$934)),SUMPRODUCT(('Data - casualties'!$A$2:$A$934=FIRE0503b_raw!$A$4:$F$4)*('Data - casualties'!$B$2:$B$934=FIRE0503b_raw!D$8)*('Data - casualties'!$Q$2:$Q$934))))))</f>
        <v>341</v>
      </c>
      <c r="E14" s="24" cm="1">
        <f t="array" ref="E14">IF($A$4="2009/10",IF($A$5="All genders",'200910'!S12,IF($A$5="Male",'200910'!S31,IF($A$5="Female",'200910'!S50,'200910'!S69))),IF($A$5="All genders",SUMPRODUCT(('Data - casualties'!$A$2:$A$934=FIRE0503b_raw!$A$4:$F$4)*('Data - casualties'!$B$2:$B$934=FIRE0503b_raw!E$8)*('Data - casualties'!$O$2:$O$934))+SUMPRODUCT(('Data - casualties'!$A$2:$A$934=FIRE0503b_raw!$A$4:$F$4)*('Data - casualties'!$B$2:$B$934=FIRE0503b_raw!E$8)*('Data - casualties'!$P$2:$P$934))+SUMPRODUCT(('Data - casualties'!$A$2:$A$934=FIRE0503b_raw!$A$4:$F$4)*('Data - casualties'!$B$2:$B$934=FIRE0503b_raw!E$8)*('Data - casualties'!$Q$2:$Q$934)),IF($A$5="Male",SUMPRODUCT(('Data - casualties'!$A$2:$A$934=FIRE0503b_raw!$A$4:$F$4)*('Data - casualties'!$B$2:$B$934=FIRE0503b_raw!E$8)*('Data - casualties'!$O$2:$O$934)),IF($A$5="Female",SUMPRODUCT(('Data - casualties'!$A$2:$A$934=FIRE0503b_raw!$A$4:$F$4)*('Data - casualties'!$B$2:$B$934=FIRE0503b_raw!E$8)*('Data - casualties'!$P$2:$P$934)),SUMPRODUCT(('Data - casualties'!$A$2:$A$934=FIRE0503b_raw!$A$4:$F$4)*('Data - casualties'!$B$2:$B$934=FIRE0503b_raw!E$8)*('Data - casualties'!$Q$2:$Q$934))))))</f>
        <v>22</v>
      </c>
      <c r="F14" s="24" cm="1">
        <f t="array" ref="F14">IF($A$4="2009/10",IF($A$5="All genders",'200910'!T12,IF($A$5="Male",'200910'!T31,IF($A$5="Female",'200910'!T50,'200910'!T69))),IF($A$5="All genders",SUMPRODUCT(('Data - casualties'!$A$2:$A$934=FIRE0503b_raw!$A$4:$F$4)*('Data - casualties'!$B$2:$B$934=FIRE0503b_raw!F$8)*('Data - casualties'!$O$2:$O$934))+SUMPRODUCT(('Data - casualties'!$A$2:$A$934=FIRE0503b_raw!$A$4:$F$4)*('Data - casualties'!$B$2:$B$934=FIRE0503b_raw!F$8)*('Data - casualties'!$P$2:$P$934))+SUMPRODUCT(('Data - casualties'!$A$2:$A$934=FIRE0503b_raw!$A$4:$F$4)*('Data - casualties'!$B$2:$B$934=FIRE0503b_raw!F$8)*('Data - casualties'!$Q$2:$Q$934)),IF($A$5="Male",SUMPRODUCT(('Data - casualties'!$A$2:$A$934=FIRE0503b_raw!$A$4:$F$4)*('Data - casualties'!$B$2:$B$934=FIRE0503b_raw!F$8)*('Data - casualties'!$O$2:$O$934)),IF($A$5="Female",SUMPRODUCT(('Data - casualties'!$A$2:$A$934=FIRE0503b_raw!$A$4:$F$4)*('Data - casualties'!$B$2:$B$934=FIRE0503b_raw!F$8)*('Data - casualties'!$P$2:$P$934)),SUMPRODUCT(('Data - casualties'!$A$2:$A$934=FIRE0503b_raw!$A$4:$F$4)*('Data - casualties'!$B$2:$B$934=FIRE0503b_raw!F$8)*('Data - casualties'!$Q$2:$Q$934))))))</f>
        <v>4</v>
      </c>
      <c r="G14" s="24" cm="1">
        <f t="array" ref="G14">IF($A$4="2009/10",IF($A$5="All genders",'200910'!U12,IF($A$5="Male",'200910'!U31,IF($A$5="Female",'200910'!U50,'200910'!U69))),IF($A$5="All genders",SUMPRODUCT(('Data - casualties'!$A$2:$A$934=FIRE0503b_raw!$A$4:$F$4)*('Data - casualties'!$B$2:$B$934=FIRE0503b_raw!G$8)*('Data - casualties'!$O$2:$O$934))+SUMPRODUCT(('Data - casualties'!$A$2:$A$934=FIRE0503b_raw!$A$4:$F$4)*('Data - casualties'!$B$2:$B$934=FIRE0503b_raw!G$8)*('Data - casualties'!$P$2:$P$934))+SUMPRODUCT(('Data - casualties'!$A$2:$A$934=FIRE0503b_raw!$A$4:$F$4)*('Data - casualties'!$B$2:$B$934=FIRE0503b_raw!G$8)*('Data - casualties'!$Q$2:$Q$934)),IF($A$5="Male",SUMPRODUCT(('Data - casualties'!$A$2:$A$934=FIRE0503b_raw!$A$4:$F$4)*('Data - casualties'!$B$2:$B$934=FIRE0503b_raw!G$8)*('Data - casualties'!$O$2:$O$934)),IF($A$5="Female",SUMPRODUCT(('Data - casualties'!$A$2:$A$934=FIRE0503b_raw!$A$4:$F$4)*('Data - casualties'!$B$2:$B$934=FIRE0503b_raw!G$8)*('Data - casualties'!$P$2:$P$934)),SUMPRODUCT(('Data - casualties'!$A$2:$A$934=FIRE0503b_raw!$A$4:$F$4)*('Data - casualties'!$B$2:$B$934=FIRE0503b_raw!G$8)*('Data - casualties'!$Q$2:$Q$934))))))</f>
        <v>78</v>
      </c>
      <c r="H14" s="24" cm="1">
        <f t="array" ref="H14">IF($A$4="2009/10",IF($A$5="All genders",'200910'!V12,IF($A$5="Male",'200910'!V31,IF($A$5="Female",'200910'!V50,'200910'!V69))),IF($A$5="All genders",SUMPRODUCT(('Data - casualties'!$A$2:$A$934=FIRE0503b_raw!$A$4:$F$4)*('Data - casualties'!$B$2:$B$934=FIRE0503b_raw!H$8)*('Data - casualties'!$O$2:$O$934))+SUMPRODUCT(('Data - casualties'!$A$2:$A$934=FIRE0503b_raw!$A$4:$F$4)*('Data - casualties'!$B$2:$B$934=FIRE0503b_raw!H$8)*('Data - casualties'!$P$2:$P$934))+SUMPRODUCT(('Data - casualties'!$A$2:$A$934=FIRE0503b_raw!$A$4:$F$4)*('Data - casualties'!$B$2:$B$934=FIRE0503b_raw!H$8)*('Data - casualties'!$Q$2:$Q$934)),IF($A$5="Male",SUMPRODUCT(('Data - casualties'!$A$2:$A$934=FIRE0503b_raw!$A$4:$F$4)*('Data - casualties'!$B$2:$B$934=FIRE0503b_raw!H$8)*('Data - casualties'!$O$2:$O$934)),IF($A$5="Female",SUMPRODUCT(('Data - casualties'!$A$2:$A$934=FIRE0503b_raw!$A$4:$F$4)*('Data - casualties'!$B$2:$B$934=FIRE0503b_raw!H$8)*('Data - casualties'!$P$2:$P$934)),SUMPRODUCT(('Data - casualties'!$A$2:$A$934=FIRE0503b_raw!$A$4:$F$4)*('Data - casualties'!$B$2:$B$934=FIRE0503b_raw!H$8)*('Data - casualties'!$Q$2:$Q$934))))))</f>
        <v>80</v>
      </c>
      <c r="I14" s="24" cm="1">
        <f t="array" ref="I14">IF($A$4="2009/10",IF($A$5="All genders",'200910'!W12,IF($A$5="Male",'200910'!W31,IF($A$5="Female",'200910'!W50,'200910'!W69))),IF($A$5="All genders",SUMPRODUCT(('Data - casualties'!$A$2:$A$934=FIRE0503b_raw!$A$4:$F$4)*('Data - casualties'!$B$2:$B$934=FIRE0503b_raw!I$8)*('Data - casualties'!$O$2:$O$934))+SUMPRODUCT(('Data - casualties'!$A$2:$A$934=FIRE0503b_raw!$A$4:$F$4)*('Data - casualties'!$B$2:$B$934=FIRE0503b_raw!I$8)*('Data - casualties'!$P$2:$P$934))+SUMPRODUCT(('Data - casualties'!$A$2:$A$934=FIRE0503b_raw!$A$4:$F$4)*('Data - casualties'!$B$2:$B$934=FIRE0503b_raw!I$8)*('Data - casualties'!$Q$2:$Q$934)),IF($A$5="Male",SUMPRODUCT(('Data - casualties'!$A$2:$A$934=FIRE0503b_raw!$A$4:$F$4)*('Data - casualties'!$B$2:$B$934=FIRE0503b_raw!I$8)*('Data - casualties'!$O$2:$O$934)),IF($A$5="Female",SUMPRODUCT(('Data - casualties'!$A$2:$A$934=FIRE0503b_raw!$A$4:$F$4)*('Data - casualties'!$B$2:$B$934=FIRE0503b_raw!I$8)*('Data - casualties'!$P$2:$P$934)),SUMPRODUCT(('Data - casualties'!$A$2:$A$934=FIRE0503b_raw!$A$4:$F$4)*('Data - casualties'!$B$2:$B$934=FIRE0503b_raw!I$8)*('Data - casualties'!$Q$2:$Q$934))))))</f>
        <v>37</v>
      </c>
      <c r="J14" s="16"/>
      <c r="K14" s="16" t="s">
        <v>17</v>
      </c>
      <c r="L14" s="54" cm="1">
        <f t="array" ref="L14">IF($A$5="Not known","..",(IF($B14=0, "NA",$B14/SUMPRODUCT((PopData!$A$2:$A$998=$A$4)*(PopData!$B$2:$B$998=$A$5)*(PopData!$C$2:$C$998=$A14)*(PopData!$E$2:$E$998)))))</f>
        <v>95.20098927718395</v>
      </c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15.75" x14ac:dyDescent="0.25">
      <c r="A15" s="16" t="s">
        <v>26</v>
      </c>
      <c r="B15" s="23">
        <f t="shared" si="2"/>
        <v>1353</v>
      </c>
      <c r="C15" s="16">
        <f t="shared" si="1"/>
        <v>922</v>
      </c>
      <c r="D15" s="24" cm="1">
        <f t="array" ref="D15">IF($A$4="2009/10",IF($A$5="All genders",'200910'!R13,IF($A$5="Male",'200910'!R32,IF($A$5="Female",'200910'!R51,'200910'!R70))),IF($A$5="All genders",SUMPRODUCT(('Data - casualties'!$A$2:$A$934=FIRE0503b_raw!$A$4:$F$4)*('Data - casualties'!$B$2:$B$934=FIRE0503b_raw!D$8)*('Data - casualties'!$R$2:$R$934))+SUMPRODUCT(('Data - casualties'!$A$2:$A$934=FIRE0503b_raw!$A$4:$F$4)*('Data - casualties'!$B$2:$B$934=FIRE0503b_raw!D$8)*('Data - casualties'!$S$2:$S$934))+SUMPRODUCT(('Data - casualties'!$A$2:$A$934=FIRE0503b_raw!$A$4:$F$4)*('Data - casualties'!$B$2:$B$934=FIRE0503b_raw!D$8)*('Data - casualties'!$T$2:$T$934)),IF($A$5="Male",SUMPRODUCT(('Data - casualties'!$A$2:$A$934=FIRE0503b_raw!$A$4:$F$4)*('Data - casualties'!$B$2:$B$934=FIRE0503b_raw!D$8)*('Data - casualties'!$R$2:$R$934)),IF($A$5="Female",SUMPRODUCT(('Data - casualties'!$A$2:$A$934=FIRE0503b_raw!$A$4:$F$4)*('Data - casualties'!$B$2:$B$934=FIRE0503b_raw!D$8)*('Data - casualties'!$S$2:$S$934)),SUMPRODUCT(('Data - casualties'!$A$2:$A$934=FIRE0503b_raw!$A$4:$F$4)*('Data - casualties'!$B$2:$B$934=FIRE0503b_raw!D$8)*('Data - casualties'!$T$2:$T$934))))))</f>
        <v>867</v>
      </c>
      <c r="E15" s="24" cm="1">
        <f t="array" ref="E15">IF($A$4="2009/10",IF($A$5="All genders",'200910'!S13,IF($A$5="Male",'200910'!S32,IF($A$5="Female",'200910'!S51,'200910'!S70))),IF($A$5="All genders",SUMPRODUCT(('Data - casualties'!$A$2:$A$934=FIRE0503b_raw!$A$4:$F$4)*('Data - casualties'!$B$2:$B$934=FIRE0503b_raw!E$8)*('Data - casualties'!$R$2:$R$934))+SUMPRODUCT(('Data - casualties'!$A$2:$A$934=FIRE0503b_raw!$A$4:$F$4)*('Data - casualties'!$B$2:$B$934=FIRE0503b_raw!E$8)*('Data - casualties'!$S$2:$S$934))+SUMPRODUCT(('Data - casualties'!$A$2:$A$934=FIRE0503b_raw!$A$4:$F$4)*('Data - casualties'!$B$2:$B$934=FIRE0503b_raw!E$8)*('Data - casualties'!$T$2:$T$934)),IF($A$5="Male",SUMPRODUCT(('Data - casualties'!$A$2:$A$934=FIRE0503b_raw!$A$4:$F$4)*('Data - casualties'!$B$2:$B$934=FIRE0503b_raw!E$8)*('Data - casualties'!$R$2:$R$934)),IF($A$5="Female",SUMPRODUCT(('Data - casualties'!$A$2:$A$934=FIRE0503b_raw!$A$4:$F$4)*('Data - casualties'!$B$2:$B$934=FIRE0503b_raw!E$8)*('Data - casualties'!$S$2:$S$934)),SUMPRODUCT(('Data - casualties'!$A$2:$A$934=FIRE0503b_raw!$A$4:$F$4)*('Data - casualties'!$B$2:$B$934=FIRE0503b_raw!E$8)*('Data - casualties'!$T$2:$T$934))))))</f>
        <v>49</v>
      </c>
      <c r="F15" s="24" cm="1">
        <f t="array" ref="F15">IF($A$4="2009/10",IF($A$5="All genders",'200910'!T13,IF($A$5="Male",'200910'!T32,IF($A$5="Female",'200910'!T51,'200910'!T70))),IF($A$5="All genders",SUMPRODUCT(('Data - casualties'!$A$2:$A$934=FIRE0503b_raw!$A$4:$F$4)*('Data - casualties'!$B$2:$B$934=FIRE0503b_raw!F$8)*('Data - casualties'!$R$2:$R$934))+SUMPRODUCT(('Data - casualties'!$A$2:$A$934=FIRE0503b_raw!$A$4:$F$4)*('Data - casualties'!$B$2:$B$934=FIRE0503b_raw!F$8)*('Data - casualties'!$S$2:$S$934))+SUMPRODUCT(('Data - casualties'!$A$2:$A$934=FIRE0503b_raw!$A$4:$F$4)*('Data - casualties'!$B$2:$B$934=FIRE0503b_raw!F$8)*('Data - casualties'!$T$2:$T$934)),IF($A$5="Male",SUMPRODUCT(('Data - casualties'!$A$2:$A$934=FIRE0503b_raw!$A$4:$F$4)*('Data - casualties'!$B$2:$B$934=FIRE0503b_raw!F$8)*('Data - casualties'!$R$2:$R$934)),IF($A$5="Female",SUMPRODUCT(('Data - casualties'!$A$2:$A$934=FIRE0503b_raw!$A$4:$F$4)*('Data - casualties'!$B$2:$B$934=FIRE0503b_raw!F$8)*('Data - casualties'!$S$2:$S$934)),SUMPRODUCT(('Data - casualties'!$A$2:$A$934=FIRE0503b_raw!$A$4:$F$4)*('Data - casualties'!$B$2:$B$934=FIRE0503b_raw!F$8)*('Data - casualties'!$T$2:$T$934))))))</f>
        <v>6</v>
      </c>
      <c r="G15" s="24" cm="1">
        <f t="array" ref="G15">IF($A$4="2009/10",IF($A$5="All genders",'200910'!U13,IF($A$5="Male",'200910'!U32,IF($A$5="Female",'200910'!U51,'200910'!U70))),IF($A$5="All genders",SUMPRODUCT(('Data - casualties'!$A$2:$A$934=FIRE0503b_raw!$A$4:$F$4)*('Data - casualties'!$B$2:$B$934=FIRE0503b_raw!G$8)*('Data - casualties'!$R$2:$R$934))+SUMPRODUCT(('Data - casualties'!$A$2:$A$934=FIRE0503b_raw!$A$4:$F$4)*('Data - casualties'!$B$2:$B$934=FIRE0503b_raw!G$8)*('Data - casualties'!$S$2:$S$934))+SUMPRODUCT(('Data - casualties'!$A$2:$A$934=FIRE0503b_raw!$A$4:$F$4)*('Data - casualties'!$B$2:$B$934=FIRE0503b_raw!G$8)*('Data - casualties'!$T$2:$T$934)),IF($A$5="Male",SUMPRODUCT(('Data - casualties'!$A$2:$A$934=FIRE0503b_raw!$A$4:$F$4)*('Data - casualties'!$B$2:$B$934=FIRE0503b_raw!G$8)*('Data - casualties'!$R$2:$R$934)),IF($A$5="Female",SUMPRODUCT(('Data - casualties'!$A$2:$A$934=FIRE0503b_raw!$A$4:$F$4)*('Data - casualties'!$B$2:$B$934=FIRE0503b_raw!G$8)*('Data - casualties'!$S$2:$S$934)),SUMPRODUCT(('Data - casualties'!$A$2:$A$934=FIRE0503b_raw!$A$4:$F$4)*('Data - casualties'!$B$2:$B$934=FIRE0503b_raw!G$8)*('Data - casualties'!$T$2:$T$934))))))</f>
        <v>222</v>
      </c>
      <c r="H15" s="24" cm="1">
        <f t="array" ref="H15">IF($A$4="2009/10",IF($A$5="All genders",'200910'!V13,IF($A$5="Male",'200910'!V32,IF($A$5="Female",'200910'!V51,'200910'!V70))),IF($A$5="All genders",SUMPRODUCT(('Data - casualties'!$A$2:$A$934=FIRE0503b_raw!$A$4:$F$4)*('Data - casualties'!$B$2:$B$934=FIRE0503b_raw!H$8)*('Data - casualties'!$R$2:$R$934))+SUMPRODUCT(('Data - casualties'!$A$2:$A$934=FIRE0503b_raw!$A$4:$F$4)*('Data - casualties'!$B$2:$B$934=FIRE0503b_raw!H$8)*('Data - casualties'!$S$2:$S$934))+SUMPRODUCT(('Data - casualties'!$A$2:$A$934=FIRE0503b_raw!$A$4:$F$4)*('Data - casualties'!$B$2:$B$934=FIRE0503b_raw!H$8)*('Data - casualties'!$T$2:$T$934)),IF($A$5="Male",SUMPRODUCT(('Data - casualties'!$A$2:$A$934=FIRE0503b_raw!$A$4:$F$4)*('Data - casualties'!$B$2:$B$934=FIRE0503b_raw!H$8)*('Data - casualties'!$R$2:$R$934)),IF($A$5="Female",SUMPRODUCT(('Data - casualties'!$A$2:$A$934=FIRE0503b_raw!$A$4:$F$4)*('Data - casualties'!$B$2:$B$934=FIRE0503b_raw!H$8)*('Data - casualties'!$S$2:$S$934)),SUMPRODUCT(('Data - casualties'!$A$2:$A$934=FIRE0503b_raw!$A$4:$F$4)*('Data - casualties'!$B$2:$B$934=FIRE0503b_raw!H$8)*('Data - casualties'!$T$2:$T$934))))))</f>
        <v>105</v>
      </c>
      <c r="I15" s="24" cm="1">
        <f t="array" ref="I15">IF($A$4="2009/10",IF($A$5="All genders",'200910'!W13,IF($A$5="Male",'200910'!W32,IF($A$5="Female",'200910'!W51,'200910'!W70))),IF($A$5="All genders",SUMPRODUCT(('Data - casualties'!$A$2:$A$934=FIRE0503b_raw!$A$4:$F$4)*('Data - casualties'!$B$2:$B$934=FIRE0503b_raw!I$8)*('Data - casualties'!$R$2:$R$934))+SUMPRODUCT(('Data - casualties'!$A$2:$A$934=FIRE0503b_raw!$A$4:$F$4)*('Data - casualties'!$B$2:$B$934=FIRE0503b_raw!I$8)*('Data - casualties'!$S$2:$S$934))+SUMPRODUCT(('Data - casualties'!$A$2:$A$934=FIRE0503b_raw!$A$4:$F$4)*('Data - casualties'!$B$2:$B$934=FIRE0503b_raw!I$8)*('Data - casualties'!$T$2:$T$934)),IF($A$5="Male",SUMPRODUCT(('Data - casualties'!$A$2:$A$934=FIRE0503b_raw!$A$4:$F$4)*('Data - casualties'!$B$2:$B$934=FIRE0503b_raw!I$8)*('Data - casualties'!$R$2:$R$934)),IF($A$5="Female",SUMPRODUCT(('Data - casualties'!$A$2:$A$934=FIRE0503b_raw!$A$4:$F$4)*('Data - casualties'!$B$2:$B$934=FIRE0503b_raw!I$8)*('Data - casualties'!$S$2:$S$934)),SUMPRODUCT(('Data - casualties'!$A$2:$A$934=FIRE0503b_raw!$A$4:$F$4)*('Data - casualties'!$B$2:$B$934=FIRE0503b_raw!I$8)*('Data - casualties'!$T$2:$T$934))))))</f>
        <v>104</v>
      </c>
      <c r="J15" s="16"/>
      <c r="K15" s="16" t="s">
        <v>26</v>
      </c>
      <c r="L15" s="54" cm="1">
        <f t="array" ref="L15">IF($A$5="Not known","..",(IF($B15=0, "NA",$B15/SUMPRODUCT((PopData!$A$2:$A$998=$A$4)*(PopData!$B$2:$B$998=$A$5)*(PopData!$C$2:$C$998=$A15)*(PopData!$E$2:$E$998)))))</f>
        <v>106.84756256465738</v>
      </c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spans="1:24" ht="15.75" x14ac:dyDescent="0.25">
      <c r="A16" s="16" t="s">
        <v>27</v>
      </c>
      <c r="B16" s="23">
        <f t="shared" si="2"/>
        <v>1232</v>
      </c>
      <c r="C16" s="16">
        <f t="shared" si="1"/>
        <v>876</v>
      </c>
      <c r="D16" s="24" cm="1">
        <f t="array" ref="D16">IF($A$4="2009/10",IF($A$5="All genders",'200910'!R14,IF($A$5="Male",'200910'!R33,IF($A$5="Female",'200910'!R52,'200910'!R71))),IF($A$5="All genders",SUMPRODUCT(('Data - casualties'!$A$2:$A$934=FIRE0503b_raw!$A$4:$F$4)*('Data - casualties'!$B$2:$B$934=FIRE0503b_raw!D$8)*('Data - casualties'!$U$2:$U$934))+SUMPRODUCT(('Data - casualties'!$A$2:$A$934=FIRE0503b_raw!$A$4:$F$4)*('Data - casualties'!$B$2:$B$934=FIRE0503b_raw!D$8)*('Data - casualties'!$V$2:$V$934))+SUMPRODUCT(('Data - casualties'!$A$2:$A$934=FIRE0503b_raw!$A$4:$F$4)*('Data - casualties'!$B$2:$B$934=FIRE0503b_raw!D$8)*('Data - casualties'!$W$2:$W$934)),IF($A$5="Male",SUMPRODUCT(('Data - casualties'!$A$2:$A$934=FIRE0503b_raw!$A$4:$F$4)*('Data - casualties'!$B$2:$B$934=FIRE0503b_raw!D$8)*('Data - casualties'!$U$2:$U$934)),IF($A$5="Female",SUMPRODUCT(('Data - casualties'!$A$2:$A$934=FIRE0503b_raw!$A$4:$F$4)*('Data - casualties'!$B$2:$B$934=FIRE0503b_raw!D$8)*('Data - casualties'!$V$2:$V$934)),SUMPRODUCT(('Data - casualties'!$A$2:$A$934=FIRE0503b_raw!$A$4:$F$4)*('Data - casualties'!$B$2:$B$934=FIRE0503b_raw!D$8)*('Data - casualties'!$W$2:$W$934))))))</f>
        <v>796</v>
      </c>
      <c r="E16" s="24" cm="1">
        <f t="array" ref="E16">IF($A$4="2009/10",IF($A$5="All genders",'200910'!S14,IF($A$5="Male",'200910'!S33,IF($A$5="Female",'200910'!S52,'200910'!S71))),IF($A$5="All genders",SUMPRODUCT(('Data - casualties'!$A$2:$A$934=FIRE0503b_raw!$A$4:$F$4)*('Data - casualties'!$B$2:$B$934=FIRE0503b_raw!E$8)*('Data - casualties'!$U$2:$U$934))+SUMPRODUCT(('Data - casualties'!$A$2:$A$934=FIRE0503b_raw!$A$4:$F$4)*('Data - casualties'!$B$2:$B$934=FIRE0503b_raw!E$8)*('Data - casualties'!$V$2:$V$934))+SUMPRODUCT(('Data - casualties'!$A$2:$A$934=FIRE0503b_raw!$A$4:$F$4)*('Data - casualties'!$B$2:$B$934=FIRE0503b_raw!E$8)*('Data - casualties'!$W$2:$W$934)),IF($A$5="Male",SUMPRODUCT(('Data - casualties'!$A$2:$A$934=FIRE0503b_raw!$A$4:$F$4)*('Data - casualties'!$B$2:$B$934=FIRE0503b_raw!E$8)*('Data - casualties'!$U$2:$U$934)),IF($A$5="Female",SUMPRODUCT(('Data - casualties'!$A$2:$A$934=FIRE0503b_raw!$A$4:$F$4)*('Data - casualties'!$B$2:$B$934=FIRE0503b_raw!E$8)*('Data - casualties'!$V$2:$V$934)),SUMPRODUCT(('Data - casualties'!$A$2:$A$934=FIRE0503b_raw!$A$4:$F$4)*('Data - casualties'!$B$2:$B$934=FIRE0503b_raw!E$8)*('Data - casualties'!$W$2:$W$934))))))</f>
        <v>68</v>
      </c>
      <c r="F16" s="24" cm="1">
        <f t="array" ref="F16">IF($A$4="2009/10",IF($A$5="All genders",'200910'!T14,IF($A$5="Male",'200910'!T33,IF($A$5="Female",'200910'!T52,'200910'!T71))),IF($A$5="All genders",SUMPRODUCT(('Data - casualties'!$A$2:$A$934=FIRE0503b_raw!$A$4:$F$4)*('Data - casualties'!$B$2:$B$934=FIRE0503b_raw!F$8)*('Data - casualties'!$U$2:$U$934))+SUMPRODUCT(('Data - casualties'!$A$2:$A$934=FIRE0503b_raw!$A$4:$F$4)*('Data - casualties'!$B$2:$B$934=FIRE0503b_raw!F$8)*('Data - casualties'!$V$2:$V$934))+SUMPRODUCT(('Data - casualties'!$A$2:$A$934=FIRE0503b_raw!$A$4:$F$4)*('Data - casualties'!$B$2:$B$934=FIRE0503b_raw!F$8)*('Data - casualties'!$W$2:$W$934)),IF($A$5="Male",SUMPRODUCT(('Data - casualties'!$A$2:$A$934=FIRE0503b_raw!$A$4:$F$4)*('Data - casualties'!$B$2:$B$934=FIRE0503b_raw!F$8)*('Data - casualties'!$U$2:$U$934)),IF($A$5="Female",SUMPRODUCT(('Data - casualties'!$A$2:$A$934=FIRE0503b_raw!$A$4:$F$4)*('Data - casualties'!$B$2:$B$934=FIRE0503b_raw!F$8)*('Data - casualties'!$V$2:$V$934)),SUMPRODUCT(('Data - casualties'!$A$2:$A$934=FIRE0503b_raw!$A$4:$F$4)*('Data - casualties'!$B$2:$B$934=FIRE0503b_raw!F$8)*('Data - casualties'!$W$2:$W$934))))))</f>
        <v>12</v>
      </c>
      <c r="G16" s="24" cm="1">
        <f t="array" ref="G16">IF($A$4="2009/10",IF($A$5="All genders",'200910'!U14,IF($A$5="Male",'200910'!U33,IF($A$5="Female",'200910'!U52,'200910'!U71))),IF($A$5="All genders",SUMPRODUCT(('Data - casualties'!$A$2:$A$934=FIRE0503b_raw!$A$4:$F$4)*('Data - casualties'!$B$2:$B$934=FIRE0503b_raw!G$8)*('Data - casualties'!$U$2:$U$934))+SUMPRODUCT(('Data - casualties'!$A$2:$A$934=FIRE0503b_raw!$A$4:$F$4)*('Data - casualties'!$B$2:$B$934=FIRE0503b_raw!G$8)*('Data - casualties'!$V$2:$V$934))+SUMPRODUCT(('Data - casualties'!$A$2:$A$934=FIRE0503b_raw!$A$4:$F$4)*('Data - casualties'!$B$2:$B$934=FIRE0503b_raw!G$8)*('Data - casualties'!$W$2:$W$934)),IF($A$5="Male",SUMPRODUCT(('Data - casualties'!$A$2:$A$934=FIRE0503b_raw!$A$4:$F$4)*('Data - casualties'!$B$2:$B$934=FIRE0503b_raw!G$8)*('Data - casualties'!$U$2:$U$934)),IF($A$5="Female",SUMPRODUCT(('Data - casualties'!$A$2:$A$934=FIRE0503b_raw!$A$4:$F$4)*('Data - casualties'!$B$2:$B$934=FIRE0503b_raw!G$8)*('Data - casualties'!$V$2:$V$934)),SUMPRODUCT(('Data - casualties'!$A$2:$A$934=FIRE0503b_raw!$A$4:$F$4)*('Data - casualties'!$B$2:$B$934=FIRE0503b_raw!G$8)*('Data - casualties'!$W$2:$W$934))))))</f>
        <v>158</v>
      </c>
      <c r="H16" s="24" cm="1">
        <f t="array" ref="H16">IF($A$4="2009/10",IF($A$5="All genders",'200910'!V14,IF($A$5="Male",'200910'!V33,IF($A$5="Female",'200910'!V52,'200910'!V71))),IF($A$5="All genders",SUMPRODUCT(('Data - casualties'!$A$2:$A$934=FIRE0503b_raw!$A$4:$F$4)*('Data - casualties'!$B$2:$B$934=FIRE0503b_raw!H$8)*('Data - casualties'!$U$2:$U$934))+SUMPRODUCT(('Data - casualties'!$A$2:$A$934=FIRE0503b_raw!$A$4:$F$4)*('Data - casualties'!$B$2:$B$934=FIRE0503b_raw!H$8)*('Data - casualties'!$V$2:$V$934))+SUMPRODUCT(('Data - casualties'!$A$2:$A$934=FIRE0503b_raw!$A$4:$F$4)*('Data - casualties'!$B$2:$B$934=FIRE0503b_raw!H$8)*('Data - casualties'!$W$2:$W$934)),IF($A$5="Male",SUMPRODUCT(('Data - casualties'!$A$2:$A$934=FIRE0503b_raw!$A$4:$F$4)*('Data - casualties'!$B$2:$B$934=FIRE0503b_raw!H$8)*('Data - casualties'!$U$2:$U$934)),IF($A$5="Female",SUMPRODUCT(('Data - casualties'!$A$2:$A$934=FIRE0503b_raw!$A$4:$F$4)*('Data - casualties'!$B$2:$B$934=FIRE0503b_raw!H$8)*('Data - casualties'!$V$2:$V$934)),SUMPRODUCT(('Data - casualties'!$A$2:$A$934=FIRE0503b_raw!$A$4:$F$4)*('Data - casualties'!$B$2:$B$934=FIRE0503b_raw!H$8)*('Data - casualties'!$W$2:$W$934))))))</f>
        <v>95</v>
      </c>
      <c r="I16" s="24" cm="1">
        <f t="array" ref="I16">IF($A$4="2009/10",IF($A$5="All genders",'200910'!W14,IF($A$5="Male",'200910'!W33,IF($A$5="Female",'200910'!W52,'200910'!W71))),IF($A$5="All genders",SUMPRODUCT(('Data - casualties'!$A$2:$A$934=FIRE0503b_raw!$A$4:$F$4)*('Data - casualties'!$B$2:$B$934=FIRE0503b_raw!I$8)*('Data - casualties'!$U$2:$U$934))+SUMPRODUCT(('Data - casualties'!$A$2:$A$934=FIRE0503b_raw!$A$4:$F$4)*('Data - casualties'!$B$2:$B$934=FIRE0503b_raw!I$8)*('Data - casualties'!$V$2:$V$934))+SUMPRODUCT(('Data - casualties'!$A$2:$A$934=FIRE0503b_raw!$A$4:$F$4)*('Data - casualties'!$B$2:$B$934=FIRE0503b_raw!I$8)*('Data - casualties'!$W$2:$W$934)),IF($A$5="Male",SUMPRODUCT(('Data - casualties'!$A$2:$A$934=FIRE0503b_raw!$A$4:$F$4)*('Data - casualties'!$B$2:$B$934=FIRE0503b_raw!I$8)*('Data - casualties'!$U$2:$U$934)),IF($A$5="Female",SUMPRODUCT(('Data - casualties'!$A$2:$A$934=FIRE0503b_raw!$A$4:$F$4)*('Data - casualties'!$B$2:$B$934=FIRE0503b_raw!I$8)*('Data - casualties'!$V$2:$V$934)),SUMPRODUCT(('Data - casualties'!$A$2:$A$934=FIRE0503b_raw!$A$4:$F$4)*('Data - casualties'!$B$2:$B$934=FIRE0503b_raw!I$8)*('Data - casualties'!$W$2:$W$934))))))</f>
        <v>103</v>
      </c>
      <c r="J16" s="16"/>
      <c r="K16" s="16" t="s">
        <v>27</v>
      </c>
      <c r="L16" s="54" cm="1">
        <f t="array" ref="L16">IF($A$5="Not known","..",(IF($B16=0, "NA",$B16/SUMPRODUCT((PopData!$A$2:$A$998=$A$4)*(PopData!$B$2:$B$998=$A$5)*(PopData!$C$2:$C$998=$A16)*(PopData!$E$2:$E$998)))))</f>
        <v>105.91380748102235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spans="1:24" ht="15.75" x14ac:dyDescent="0.25">
      <c r="A17" s="16" t="s">
        <v>28</v>
      </c>
      <c r="B17" s="23">
        <f t="shared" si="2"/>
        <v>688</v>
      </c>
      <c r="C17" s="16">
        <f t="shared" si="1"/>
        <v>495</v>
      </c>
      <c r="D17" s="24" cm="1">
        <f t="array" ref="D17">IF($A$4="2009/10",IF($A$5="All genders",'200910'!R15,IF($A$5="Male",'200910'!R34,IF($A$5="Female",'200910'!R53,'200910'!R72))),IF($A$5="All genders",SUMPRODUCT(('Data - casualties'!$A$2:$A$934=FIRE0503b_raw!$A$4:$F$4)*('Data - casualties'!$B$2:$B$934=FIRE0503b_raw!D$8)*('Data - casualties'!$X$2:$X$934))+SUMPRODUCT(('Data - casualties'!$A$2:$A$934=FIRE0503b_raw!$A$4:$F$4)*('Data - casualties'!$B$2:$B$934=FIRE0503b_raw!D$8)*('Data - casualties'!$Y$2:$Y$934))+SUMPRODUCT(('Data - casualties'!$A$2:$A$934=FIRE0503b_raw!$A$4:$F$4)*('Data - casualties'!$B$2:$B$934=FIRE0503b_raw!D$8)*('Data - casualties'!$Z$2:$Z$934)),IF($A$5="Male",SUMPRODUCT(('Data - casualties'!$A$2:$A$934=FIRE0503b_raw!$A$4:$F$4)*('Data - casualties'!$B$2:$B$934=FIRE0503b_raw!D$8)*('Data - casualties'!$X$2:$X$934)),IF($A$5="Female",SUMPRODUCT(('Data - casualties'!$A$2:$A$934=FIRE0503b_raw!$A$4:$F$4)*('Data - casualties'!$B$2:$B$934=FIRE0503b_raw!D$8)*('Data - casualties'!$Y$2:$Y$934)),SUMPRODUCT(('Data - casualties'!$A$2:$A$934=FIRE0503b_raw!$A$4:$F$4)*('Data - casualties'!$B$2:$B$934=FIRE0503b_raw!D$8)*('Data - casualties'!$Z$2:$Z$934))))))</f>
        <v>481</v>
      </c>
      <c r="E17" s="24" cm="1">
        <f t="array" ref="E17">IF($A$4="2009/10",IF($A$5="All genders",'200910'!S15,IF($A$5="Male",'200910'!S34,IF($A$5="Female",'200910'!S53,'200910'!S72))),IF($A$5="All genders",SUMPRODUCT(('Data - casualties'!$A$2:$A$934=FIRE0503b_raw!$A$4:$F$4)*('Data - casualties'!$B$2:$B$934=FIRE0503b_raw!E$8)*('Data - casualties'!$X$2:$X$934))+SUMPRODUCT(('Data - casualties'!$A$2:$A$934=FIRE0503b_raw!$A$4:$F$4)*('Data - casualties'!$B$2:$B$934=FIRE0503b_raw!E$8)*('Data - casualties'!$Y$2:$Y$934))+SUMPRODUCT(('Data - casualties'!$A$2:$A$934=FIRE0503b_raw!$A$4:$F$4)*('Data - casualties'!$B$2:$B$934=FIRE0503b_raw!E$8)*('Data - casualties'!$Z$2:$Z$934)),IF($A$5="Male",SUMPRODUCT(('Data - casualties'!$A$2:$A$934=FIRE0503b_raw!$A$4:$F$4)*('Data - casualties'!$B$2:$B$934=FIRE0503b_raw!E$8)*('Data - casualties'!$X$2:$X$934)),IF($A$5="Female",SUMPRODUCT(('Data - casualties'!$A$2:$A$934=FIRE0503b_raw!$A$4:$F$4)*('Data - casualties'!$B$2:$B$934=FIRE0503b_raw!E$8)*('Data - casualties'!$Y$2:$Y$934)),SUMPRODUCT(('Data - casualties'!$A$2:$A$934=FIRE0503b_raw!$A$4:$F$4)*('Data - casualties'!$B$2:$B$934=FIRE0503b_raw!E$8)*('Data - casualties'!$Z$2:$Z$934))))))</f>
        <v>10</v>
      </c>
      <c r="F17" s="24" cm="1">
        <f t="array" ref="F17">IF($A$4="2009/10",IF($A$5="All genders",'200910'!T15,IF($A$5="Male",'200910'!T34,IF($A$5="Female",'200910'!T53,'200910'!T72))),IF($A$5="All genders",SUMPRODUCT(('Data - casualties'!$A$2:$A$934=FIRE0503b_raw!$A$4:$F$4)*('Data - casualties'!$B$2:$B$934=FIRE0503b_raw!F$8)*('Data - casualties'!$X$2:$X$934))+SUMPRODUCT(('Data - casualties'!$A$2:$A$934=FIRE0503b_raw!$A$4:$F$4)*('Data - casualties'!$B$2:$B$934=FIRE0503b_raw!F$8)*('Data - casualties'!$Y$2:$Y$934))+SUMPRODUCT(('Data - casualties'!$A$2:$A$934=FIRE0503b_raw!$A$4:$F$4)*('Data - casualties'!$B$2:$B$934=FIRE0503b_raw!F$8)*('Data - casualties'!$Z$2:$Z$934)),IF($A$5="Male",SUMPRODUCT(('Data - casualties'!$A$2:$A$934=FIRE0503b_raw!$A$4:$F$4)*('Data - casualties'!$B$2:$B$934=FIRE0503b_raw!F$8)*('Data - casualties'!$X$2:$X$934)),IF($A$5="Female",SUMPRODUCT(('Data - casualties'!$A$2:$A$934=FIRE0503b_raw!$A$4:$F$4)*('Data - casualties'!$B$2:$B$934=FIRE0503b_raw!F$8)*('Data - casualties'!$Y$2:$Y$934)),SUMPRODUCT(('Data - casualties'!$A$2:$A$934=FIRE0503b_raw!$A$4:$F$4)*('Data - casualties'!$B$2:$B$934=FIRE0503b_raw!F$8)*('Data - casualties'!$Z$2:$Z$934))))))</f>
        <v>4</v>
      </c>
      <c r="G17" s="24" cm="1">
        <f t="array" ref="G17">IF($A$4="2009/10",IF($A$5="All genders",'200910'!U15,IF($A$5="Male",'200910'!U34,IF($A$5="Female",'200910'!U53,'200910'!U72))),IF($A$5="All genders",SUMPRODUCT(('Data - casualties'!$A$2:$A$934=FIRE0503b_raw!$A$4:$F$4)*('Data - casualties'!$B$2:$B$934=FIRE0503b_raw!G$8)*('Data - casualties'!$X$2:$X$934))+SUMPRODUCT(('Data - casualties'!$A$2:$A$934=FIRE0503b_raw!$A$4:$F$4)*('Data - casualties'!$B$2:$B$934=FIRE0503b_raw!G$8)*('Data - casualties'!$Y$2:$Y$934))+SUMPRODUCT(('Data - casualties'!$A$2:$A$934=FIRE0503b_raw!$A$4:$F$4)*('Data - casualties'!$B$2:$B$934=FIRE0503b_raw!G$8)*('Data - casualties'!$Z$2:$Z$934)),IF($A$5="Male",SUMPRODUCT(('Data - casualties'!$A$2:$A$934=FIRE0503b_raw!$A$4:$F$4)*('Data - casualties'!$B$2:$B$934=FIRE0503b_raw!G$8)*('Data - casualties'!$X$2:$X$934)),IF($A$5="Female",SUMPRODUCT(('Data - casualties'!$A$2:$A$934=FIRE0503b_raw!$A$4:$F$4)*('Data - casualties'!$B$2:$B$934=FIRE0503b_raw!G$8)*('Data - casualties'!$Y$2:$Y$934)),SUMPRODUCT(('Data - casualties'!$A$2:$A$934=FIRE0503b_raw!$A$4:$F$4)*('Data - casualties'!$B$2:$B$934=FIRE0503b_raw!G$8)*('Data - casualties'!$Z$2:$Z$934))))))</f>
        <v>92</v>
      </c>
      <c r="H17" s="24" cm="1">
        <f t="array" ref="H17">IF($A$4="2009/10",IF($A$5="All genders",'200910'!V15,IF($A$5="Male",'200910'!V34,IF($A$5="Female",'200910'!V53,'200910'!V72))),IF($A$5="All genders",SUMPRODUCT(('Data - casualties'!$A$2:$A$934=FIRE0503b_raw!$A$4:$F$4)*('Data - casualties'!$B$2:$B$934=FIRE0503b_raw!H$8)*('Data - casualties'!$X$2:$X$934))+SUMPRODUCT(('Data - casualties'!$A$2:$A$934=FIRE0503b_raw!$A$4:$F$4)*('Data - casualties'!$B$2:$B$934=FIRE0503b_raw!H$8)*('Data - casualties'!$Y$2:$Y$934))+SUMPRODUCT(('Data - casualties'!$A$2:$A$934=FIRE0503b_raw!$A$4:$F$4)*('Data - casualties'!$B$2:$B$934=FIRE0503b_raw!H$8)*('Data - casualties'!$Z$2:$Z$934)),IF($A$5="Male",SUMPRODUCT(('Data - casualties'!$A$2:$A$934=FIRE0503b_raw!$A$4:$F$4)*('Data - casualties'!$B$2:$B$934=FIRE0503b_raw!H$8)*('Data - casualties'!$X$2:$X$934)),IF($A$5="Female",SUMPRODUCT(('Data - casualties'!$A$2:$A$934=FIRE0503b_raw!$A$4:$F$4)*('Data - casualties'!$B$2:$B$934=FIRE0503b_raw!H$8)*('Data - casualties'!$Y$2:$Y$934)),SUMPRODUCT(('Data - casualties'!$A$2:$A$934=FIRE0503b_raw!$A$4:$F$4)*('Data - casualties'!$B$2:$B$934=FIRE0503b_raw!H$8)*('Data - casualties'!$Z$2:$Z$934))))))</f>
        <v>50</v>
      </c>
      <c r="I17" s="24" cm="1">
        <f t="array" ref="I17">IF($A$4="2009/10",IF($A$5="All genders",'200910'!W15,IF($A$5="Male",'200910'!W34,IF($A$5="Female",'200910'!W53,'200910'!W72))),IF($A$5="All genders",SUMPRODUCT(('Data - casualties'!$A$2:$A$934=FIRE0503b_raw!$A$4:$F$4)*('Data - casualties'!$B$2:$B$934=FIRE0503b_raw!I$8)*('Data - casualties'!$X$2:$X$934))+SUMPRODUCT(('Data - casualties'!$A$2:$A$934=FIRE0503b_raw!$A$4:$F$4)*('Data - casualties'!$B$2:$B$934=FIRE0503b_raw!I$8)*('Data - casualties'!$Y$2:$Y$934))+SUMPRODUCT(('Data - casualties'!$A$2:$A$934=FIRE0503b_raw!$A$4:$F$4)*('Data - casualties'!$B$2:$B$934=FIRE0503b_raw!I$8)*('Data - casualties'!$Z$2:$Z$934)),IF($A$5="Male",SUMPRODUCT(('Data - casualties'!$A$2:$A$934=FIRE0503b_raw!$A$4:$F$4)*('Data - casualties'!$B$2:$B$934=FIRE0503b_raw!I$8)*('Data - casualties'!$X$2:$X$934)),IF($A$5="Female",SUMPRODUCT(('Data - casualties'!$A$2:$A$934=FIRE0503b_raw!$A$4:$F$4)*('Data - casualties'!$B$2:$B$934=FIRE0503b_raw!I$8)*('Data - casualties'!$Y$2:$Y$934)),SUMPRODUCT(('Data - casualties'!$A$2:$A$934=FIRE0503b_raw!$A$4:$F$4)*('Data - casualties'!$B$2:$B$934=FIRE0503b_raw!I$8)*('Data - casualties'!$Z$2:$Z$934))))))</f>
        <v>51</v>
      </c>
      <c r="J17" s="16"/>
      <c r="K17" s="16" t="s">
        <v>28</v>
      </c>
      <c r="L17" s="54" cm="1">
        <f t="array" ref="L17">IF($A$5="Not known","..",(IF($B17=0, "NA",$B17/SUMPRODUCT((PopData!$A$2:$A$998=$A$4)*(PopData!$B$2:$B$998=$A$5)*(PopData!$C$2:$C$998=$A17)*(PopData!$E$2:$E$998)))))</f>
        <v>87.501748763147518</v>
      </c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spans="1:24" ht="15.75" x14ac:dyDescent="0.25">
      <c r="A18" s="16" t="s">
        <v>18</v>
      </c>
      <c r="B18" s="23">
        <f t="shared" si="2"/>
        <v>755</v>
      </c>
      <c r="C18" s="16">
        <f t="shared" si="1"/>
        <v>630</v>
      </c>
      <c r="D18" s="24" cm="1">
        <f t="array" ref="D18">IF($A$4="2009/10",IF($A$5="All genders",'200910'!R16,IF($A$5="Male",'200910'!R35,IF($A$5="Female",'200910'!R54,'200910'!R73))),IF($A$5="All genders",SUMPRODUCT(('Data - casualties'!$A$2:$A$934=FIRE0503b_raw!$A$4:$F$4)*('Data - casualties'!$B$2:$B$934=FIRE0503b_raw!D$8)*('Data - casualties'!$AA$2:$AA$934))+SUMPRODUCT(('Data - casualties'!$A$2:$A$934=FIRE0503b_raw!$A$4:$F$4)*('Data - casualties'!$B$2:$B$934=FIRE0503b_raw!D$8)*('Data - casualties'!$AB$2:$AB$934))+SUMPRODUCT(('Data - casualties'!$A$2:$A$934=FIRE0503b_raw!$A$4:$F$4)*('Data - casualties'!$B$2:$B$934=FIRE0503b_raw!D$8)*('Data - casualties'!$AC$2:$AC$934)),IF($A$5="Male",SUMPRODUCT(('Data - casualties'!$A$2:$A$934=FIRE0503b_raw!$A$4:$F$4)*('Data - casualties'!$B$2:$B$934=FIRE0503b_raw!D$8)*('Data - casualties'!$AA$2:$AA$934)),IF($A$5="Female",SUMPRODUCT(('Data - casualties'!$A$2:$A$934=FIRE0503b_raw!$A$4:$F$4)*('Data - casualties'!$B$2:$B$934=FIRE0503b_raw!D$8)*('Data - casualties'!$AB$2:$AB$934)),SUMPRODUCT(('Data - casualties'!$A$2:$A$934=FIRE0503b_raw!$A$4:$F$4)*('Data - casualties'!$B$2:$B$934=FIRE0503b_raw!D$8)*('Data - casualties'!$AC$2:$AC$934))))))</f>
        <v>609</v>
      </c>
      <c r="E18" s="24" cm="1">
        <f t="array" ref="E18">IF($A$4="2009/10",IF($A$5="All genders",'200910'!S16,IF($A$5="Male",'200910'!S35,IF($A$5="Female",'200910'!S54,'200910'!S73))),IF($A$5="All genders",SUMPRODUCT(('Data - casualties'!$A$2:$A$934=FIRE0503b_raw!$A$4:$F$4)*('Data - casualties'!$B$2:$B$934=FIRE0503b_raw!E$8)*('Data - casualties'!$AA$2:$AA$934))+SUMPRODUCT(('Data - casualties'!$A$2:$A$934=FIRE0503b_raw!$A$4:$F$4)*('Data - casualties'!$B$2:$B$934=FIRE0503b_raw!E$8)*('Data - casualties'!$AB$2:$AB$934))+SUMPRODUCT(('Data - casualties'!$A$2:$A$934=FIRE0503b_raw!$A$4:$F$4)*('Data - casualties'!$B$2:$B$934=FIRE0503b_raw!E$8)*('Data - casualties'!$AC$2:$AC$934)),IF($A$5="Male",SUMPRODUCT(('Data - casualties'!$A$2:$A$934=FIRE0503b_raw!$A$4:$F$4)*('Data - casualties'!$B$2:$B$934=FIRE0503b_raw!E$8)*('Data - casualties'!$AA$2:$AA$934)),IF($A$5="Female",SUMPRODUCT(('Data - casualties'!$A$2:$A$934=FIRE0503b_raw!$A$4:$F$4)*('Data - casualties'!$B$2:$B$934=FIRE0503b_raw!E$8)*('Data - casualties'!$AB$2:$AB$934)),SUMPRODUCT(('Data - casualties'!$A$2:$A$934=FIRE0503b_raw!$A$4:$F$4)*('Data - casualties'!$B$2:$B$934=FIRE0503b_raw!E$8)*('Data - casualties'!$AC$2:$AC$934))))))</f>
        <v>16</v>
      </c>
      <c r="F18" s="24" cm="1">
        <f t="array" ref="F18">IF($A$4="2009/10",IF($A$5="All genders",'200910'!T16,IF($A$5="Male",'200910'!T35,IF($A$5="Female",'200910'!T54,'200910'!T73))),IF($A$5="All genders",SUMPRODUCT(('Data - casualties'!$A$2:$A$934=FIRE0503b_raw!$A$4:$F$4)*('Data - casualties'!$B$2:$B$934=FIRE0503b_raw!F$8)*('Data - casualties'!$AA$2:$AA$934))+SUMPRODUCT(('Data - casualties'!$A$2:$A$934=FIRE0503b_raw!$A$4:$F$4)*('Data - casualties'!$B$2:$B$934=FIRE0503b_raw!F$8)*('Data - casualties'!$AB$2:$AB$934))+SUMPRODUCT(('Data - casualties'!$A$2:$A$934=FIRE0503b_raw!$A$4:$F$4)*('Data - casualties'!$B$2:$B$934=FIRE0503b_raw!F$8)*('Data - casualties'!$AC$2:$AC$934)),IF($A$5="Male",SUMPRODUCT(('Data - casualties'!$A$2:$A$934=FIRE0503b_raw!$A$4:$F$4)*('Data - casualties'!$B$2:$B$934=FIRE0503b_raw!F$8)*('Data - casualties'!$AA$2:$AA$934)),IF($A$5="Female",SUMPRODUCT(('Data - casualties'!$A$2:$A$934=FIRE0503b_raw!$A$4:$F$4)*('Data - casualties'!$B$2:$B$934=FIRE0503b_raw!F$8)*('Data - casualties'!$AB$2:$AB$934)),SUMPRODUCT(('Data - casualties'!$A$2:$A$934=FIRE0503b_raw!$A$4:$F$4)*('Data - casualties'!$B$2:$B$934=FIRE0503b_raw!F$8)*('Data - casualties'!$AC$2:$AC$934))))))</f>
        <v>5</v>
      </c>
      <c r="G18" s="24" cm="1">
        <f t="array" ref="G18">IF($A$4="2009/10",IF($A$5="All genders",'200910'!U16,IF($A$5="Male",'200910'!U35,IF($A$5="Female",'200910'!U54,'200910'!U73))),IF($A$5="All genders",SUMPRODUCT(('Data - casualties'!$A$2:$A$934=FIRE0503b_raw!$A$4:$F$4)*('Data - casualties'!$B$2:$B$934=FIRE0503b_raw!G$8)*('Data - casualties'!$AA$2:$AA$934))+SUMPRODUCT(('Data - casualties'!$A$2:$A$934=FIRE0503b_raw!$A$4:$F$4)*('Data - casualties'!$B$2:$B$934=FIRE0503b_raw!G$8)*('Data - casualties'!$AB$2:$AB$934))+SUMPRODUCT(('Data - casualties'!$A$2:$A$934=FIRE0503b_raw!$A$4:$F$4)*('Data - casualties'!$B$2:$B$934=FIRE0503b_raw!G$8)*('Data - casualties'!$AC$2:$AC$934)),IF($A$5="Male",SUMPRODUCT(('Data - casualties'!$A$2:$A$934=FIRE0503b_raw!$A$4:$F$4)*('Data - casualties'!$B$2:$B$934=FIRE0503b_raw!G$8)*('Data - casualties'!$AA$2:$AA$934)),IF($A$5="Female",SUMPRODUCT(('Data - casualties'!$A$2:$A$934=FIRE0503b_raw!$A$4:$F$4)*('Data - casualties'!$B$2:$B$934=FIRE0503b_raw!G$8)*('Data - casualties'!$AB$2:$AB$934)),SUMPRODUCT(('Data - casualties'!$A$2:$A$934=FIRE0503b_raw!$A$4:$F$4)*('Data - casualties'!$B$2:$B$934=FIRE0503b_raw!G$8)*('Data - casualties'!$AC$2:$AC$934))))))</f>
        <v>58</v>
      </c>
      <c r="H18" s="24" cm="1">
        <f t="array" ref="H18">IF($A$4="2009/10",IF($A$5="All genders",'200910'!V16,IF($A$5="Male",'200910'!V35,IF($A$5="Female",'200910'!V54,'200910'!V73))),IF($A$5="All genders",SUMPRODUCT(('Data - casualties'!$A$2:$A$934=FIRE0503b_raw!$A$4:$F$4)*('Data - casualties'!$B$2:$B$934=FIRE0503b_raw!H$8)*('Data - casualties'!$AA$2:$AA$934))+SUMPRODUCT(('Data - casualties'!$A$2:$A$934=FIRE0503b_raw!$A$4:$F$4)*('Data - casualties'!$B$2:$B$934=FIRE0503b_raw!H$8)*('Data - casualties'!$AB$2:$AB$934))+SUMPRODUCT(('Data - casualties'!$A$2:$A$934=FIRE0503b_raw!$A$4:$F$4)*('Data - casualties'!$B$2:$B$934=FIRE0503b_raw!H$8)*('Data - casualties'!$AC$2:$AC$934)),IF($A$5="Male",SUMPRODUCT(('Data - casualties'!$A$2:$A$934=FIRE0503b_raw!$A$4:$F$4)*('Data - casualties'!$B$2:$B$934=FIRE0503b_raw!H$8)*('Data - casualties'!$AA$2:$AA$934)),IF($A$5="Female",SUMPRODUCT(('Data - casualties'!$A$2:$A$934=FIRE0503b_raw!$A$4:$F$4)*('Data - casualties'!$B$2:$B$934=FIRE0503b_raw!H$8)*('Data - casualties'!$AB$2:$AB$934)),SUMPRODUCT(('Data - casualties'!$A$2:$A$934=FIRE0503b_raw!$A$4:$F$4)*('Data - casualties'!$B$2:$B$934=FIRE0503b_raw!H$8)*('Data - casualties'!$AC$2:$AC$934))))))</f>
        <v>30</v>
      </c>
      <c r="I18" s="24" cm="1">
        <f t="array" ref="I18">IF($A$4="2009/10",IF($A$5="All genders",'200910'!W16,IF($A$5="Male",'200910'!W35,IF($A$5="Female",'200910'!W54,'200910'!W73))),IF($A$5="All genders",SUMPRODUCT(('Data - casualties'!$A$2:$A$934=FIRE0503b_raw!$A$4:$F$4)*('Data - casualties'!$B$2:$B$934=FIRE0503b_raw!I$8)*('Data - casualties'!$AA$2:$AA$934))+SUMPRODUCT(('Data - casualties'!$A$2:$A$934=FIRE0503b_raw!$A$4:$F$4)*('Data - casualties'!$B$2:$B$934=FIRE0503b_raw!I$8)*('Data - casualties'!$AB$2:$AB$934))+SUMPRODUCT(('Data - casualties'!$A$2:$A$934=FIRE0503b_raw!$A$4:$F$4)*('Data - casualties'!$B$2:$B$934=FIRE0503b_raw!I$8)*('Data - casualties'!$AC$2:$AC$934)),IF($A$5="Male",SUMPRODUCT(('Data - casualties'!$A$2:$A$934=FIRE0503b_raw!$A$4:$F$4)*('Data - casualties'!$B$2:$B$934=FIRE0503b_raw!I$8)*('Data - casualties'!$AA$2:$AA$934)),IF($A$5="Female",SUMPRODUCT(('Data - casualties'!$A$2:$A$934=FIRE0503b_raw!$A$4:$F$4)*('Data - casualties'!$B$2:$B$934=FIRE0503b_raw!I$8)*('Data - casualties'!$AB$2:$AB$934)),SUMPRODUCT(('Data - casualties'!$A$2:$A$934=FIRE0503b_raw!$A$4:$F$4)*('Data - casualties'!$B$2:$B$934=FIRE0503b_raw!I$8)*('Data - casualties'!$AC$2:$AC$934))))))</f>
        <v>37</v>
      </c>
      <c r="J18" s="16"/>
      <c r="K18" s="16" t="s">
        <v>18</v>
      </c>
      <c r="L18" s="54" cm="1">
        <f t="array" ref="L18">IF($A$5="Not known","..",(IF($B18=0, "NA",$B18/SUMPRODUCT((PopData!$A$2:$A$998=$A$4)*(PopData!$B$2:$B$998=$A$5)*(PopData!$C$2:$C$998=$A18)*(PopData!$E$2:$E$998)))))</f>
        <v>89.231263798344443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spans="1:24" ht="15.75" x14ac:dyDescent="0.25">
      <c r="A19" s="16" t="s">
        <v>45</v>
      </c>
      <c r="B19" s="23">
        <f t="shared" si="2"/>
        <v>539</v>
      </c>
      <c r="C19" s="16">
        <f>SUM(D19:F19)</f>
        <v>466</v>
      </c>
      <c r="D19" s="24" cm="1">
        <f t="array" ref="D19">IF($A$4="2009/10",IF($A$5="All genders",'200910'!R17,IF($A$5="Male",'200910'!R36,IF($A$5="Female",'200910'!R55,'200910'!R74))),IF($A$5="All genders",SUMPRODUCT(('Data - casualties'!$A$2:$A$934=FIRE0503b_raw!$A$4:$F$4)*('Data - casualties'!$B$2:$B$934=FIRE0503b_raw!D$8)*('Data - casualties'!$AD$2:$AD$934))+SUMPRODUCT(('Data - casualties'!$A$2:$A$934=FIRE0503b_raw!$A$4:$F$4)*('Data - casualties'!$B$2:$B$934=FIRE0503b_raw!D$8)*('Data - casualties'!$AE$2:$AE$934))+SUMPRODUCT(('Data - casualties'!$A$2:$A$934=FIRE0503b_raw!$A$4:$F$4)*('Data - casualties'!$B$2:$B$934=FIRE0503b_raw!D$8)*('Data - casualties'!$AF$2:$AF$934)),IF($A$5="Male",SUMPRODUCT(('Data - casualties'!$A$2:$A$934=FIRE0503b_raw!$A$4:$F$4)*('Data - casualties'!$B$2:$B$934=FIRE0503b_raw!D$8)*('Data - casualties'!$AD$2:$AD$934)),IF($A$5="Female",SUMPRODUCT(('Data - casualties'!$A$2:$A$934=FIRE0503b_raw!$A$4:$F$4)*('Data - casualties'!$B$2:$B$934=FIRE0503b_raw!D$8)*('Data - casualties'!$AE$2:$AE$934)),SUMPRODUCT(('Data - casualties'!$A$2:$A$934=FIRE0503b_raw!$A$4:$F$4)*('Data - casualties'!$B$2:$B$934=FIRE0503b_raw!D$8)*('Data - casualties'!$AF$2:$AF$934))))))</f>
        <v>461</v>
      </c>
      <c r="E19" s="24" cm="1">
        <f t="array" ref="E19">IF($A$4="2009/10",IF($A$5="All genders",'200910'!S17,IF($A$5="Male",'200910'!S36,IF($A$5="Female",'200910'!S55,'200910'!S74))),IF($A$5="All genders",SUMPRODUCT(('Data - casualties'!$A$2:$A$934=FIRE0503b_raw!$A$4:$F$4)*('Data - casualties'!$B$2:$B$934=FIRE0503b_raw!E$8)*('Data - casualties'!$AD$2:$AD$934))+SUMPRODUCT(('Data - casualties'!$A$2:$A$934=FIRE0503b_raw!$A$4:$F$4)*('Data - casualties'!$B$2:$B$934=FIRE0503b_raw!E$8)*('Data - casualties'!$AE$2:$AE$934))+SUMPRODUCT(('Data - casualties'!$A$2:$A$934=FIRE0503b_raw!$A$4:$F$4)*('Data - casualties'!$B$2:$B$934=FIRE0503b_raw!E$8)*('Data - casualties'!$AF$2:$AF$934)),IF($A$5="Male",SUMPRODUCT(('Data - casualties'!$A$2:$A$934=FIRE0503b_raw!$A$4:$F$4)*('Data - casualties'!$B$2:$B$934=FIRE0503b_raw!E$8)*('Data - casualties'!$AD$2:$AD$934)),IF($A$5="Female",SUMPRODUCT(('Data - casualties'!$A$2:$A$934=FIRE0503b_raw!$A$4:$F$4)*('Data - casualties'!$B$2:$B$934=FIRE0503b_raw!E$8)*('Data - casualties'!$AE$2:$AE$934)),SUMPRODUCT(('Data - casualties'!$A$2:$A$934=FIRE0503b_raw!$A$4:$F$4)*('Data - casualties'!$B$2:$B$934=FIRE0503b_raw!E$8)*('Data - casualties'!$AF$2:$AF$934))))))</f>
        <v>1</v>
      </c>
      <c r="F19" s="24" cm="1">
        <f t="array" ref="F19">IF($A$4="2009/10",IF($A$5="All genders",'200910'!T17,IF($A$5="Male",'200910'!T36,IF($A$5="Female",'200910'!T55,'200910'!T74))),IF($A$5="All genders",SUMPRODUCT(('Data - casualties'!$A$2:$A$934=FIRE0503b_raw!$A$4:$F$4)*('Data - casualties'!$B$2:$B$934=FIRE0503b_raw!F$8)*('Data - casualties'!$AD$2:$AD$934))+SUMPRODUCT(('Data - casualties'!$A$2:$A$934=FIRE0503b_raw!$A$4:$F$4)*('Data - casualties'!$B$2:$B$934=FIRE0503b_raw!F$8)*('Data - casualties'!$AE$2:$AE$934))+SUMPRODUCT(('Data - casualties'!$A$2:$A$934=FIRE0503b_raw!$A$4:$F$4)*('Data - casualties'!$B$2:$B$934=FIRE0503b_raw!F$8)*('Data - casualties'!$AF$2:$AF$934)),IF($A$5="Male",SUMPRODUCT(('Data - casualties'!$A$2:$A$934=FIRE0503b_raw!$A$4:$F$4)*('Data - casualties'!$B$2:$B$934=FIRE0503b_raw!F$8)*('Data - casualties'!$AD$2:$AD$934)),IF($A$5="Female",SUMPRODUCT(('Data - casualties'!$A$2:$A$934=FIRE0503b_raw!$A$4:$F$4)*('Data - casualties'!$B$2:$B$934=FIRE0503b_raw!F$8)*('Data - casualties'!$AE$2:$AE$934)),SUMPRODUCT(('Data - casualties'!$A$2:$A$934=FIRE0503b_raw!$A$4:$F$4)*('Data - casualties'!$B$2:$B$934=FIRE0503b_raw!F$8)*('Data - casualties'!$AF$2:$AF$934))))))</f>
        <v>4</v>
      </c>
      <c r="G19" s="24" cm="1">
        <f t="array" ref="G19">IF($A$4="2009/10",IF($A$5="All genders",'200910'!U17,IF($A$5="Male",'200910'!U36,IF($A$5="Female",'200910'!U55,'200910'!U74))),IF($A$5="All genders",SUMPRODUCT(('Data - casualties'!$A$2:$A$934=FIRE0503b_raw!$A$4:$F$4)*('Data - casualties'!$B$2:$B$934=FIRE0503b_raw!G$8)*('Data - casualties'!$AD$2:$AD$934))+SUMPRODUCT(('Data - casualties'!$A$2:$A$934=FIRE0503b_raw!$A$4:$F$4)*('Data - casualties'!$B$2:$B$934=FIRE0503b_raw!G$8)*('Data - casualties'!$AE$2:$AE$934))+SUMPRODUCT(('Data - casualties'!$A$2:$A$934=FIRE0503b_raw!$A$4:$F$4)*('Data - casualties'!$B$2:$B$934=FIRE0503b_raw!G$8)*('Data - casualties'!$AF$2:$AF$934)),IF($A$5="Male",SUMPRODUCT(('Data - casualties'!$A$2:$A$934=FIRE0503b_raw!$A$4:$F$4)*('Data - casualties'!$B$2:$B$934=FIRE0503b_raw!G$8)*('Data - casualties'!$AD$2:$AD$934)),IF($A$5="Female",SUMPRODUCT(('Data - casualties'!$A$2:$A$934=FIRE0503b_raw!$A$4:$F$4)*('Data - casualties'!$B$2:$B$934=FIRE0503b_raw!G$8)*('Data - casualties'!$AE$2:$AE$934)),SUMPRODUCT(('Data - casualties'!$A$2:$A$934=FIRE0503b_raw!$A$4:$F$4)*('Data - casualties'!$B$2:$B$934=FIRE0503b_raw!G$8)*('Data - casualties'!$AF$2:$AF$934))))))</f>
        <v>45</v>
      </c>
      <c r="H19" s="24" cm="1">
        <f t="array" ref="H19">IF($A$4="2009/10",IF($A$5="All genders",'200910'!V17,IF($A$5="Male",'200910'!V36,IF($A$5="Female",'200910'!V55,'200910'!V74))),IF($A$5="All genders",SUMPRODUCT(('Data - casualties'!$A$2:$A$934=FIRE0503b_raw!$A$4:$F$4)*('Data - casualties'!$B$2:$B$934=FIRE0503b_raw!H$8)*('Data - casualties'!$AD$2:$AD$934))+SUMPRODUCT(('Data - casualties'!$A$2:$A$934=FIRE0503b_raw!$A$4:$F$4)*('Data - casualties'!$B$2:$B$934=FIRE0503b_raw!H$8)*('Data - casualties'!$AE$2:$AE$934))+SUMPRODUCT(('Data - casualties'!$A$2:$A$934=FIRE0503b_raw!$A$4:$F$4)*('Data - casualties'!$B$2:$B$934=FIRE0503b_raw!H$8)*('Data - casualties'!$AF$2:$AF$934)),IF($A$5="Male",SUMPRODUCT(('Data - casualties'!$A$2:$A$934=FIRE0503b_raw!$A$4:$F$4)*('Data - casualties'!$B$2:$B$934=FIRE0503b_raw!H$8)*('Data - casualties'!$AD$2:$AD$934)),IF($A$5="Female",SUMPRODUCT(('Data - casualties'!$A$2:$A$934=FIRE0503b_raw!$A$4:$F$4)*('Data - casualties'!$B$2:$B$934=FIRE0503b_raw!H$8)*('Data - casualties'!$AE$2:$AE$934)),SUMPRODUCT(('Data - casualties'!$A$2:$A$934=FIRE0503b_raw!$A$4:$F$4)*('Data - casualties'!$B$2:$B$934=FIRE0503b_raw!H$8)*('Data - casualties'!$AF$2:$AF$934))))))</f>
        <v>13</v>
      </c>
      <c r="I19" s="24" cm="1">
        <f t="array" ref="I19">IF($A$4="2009/10",IF($A$5="All genders",'200910'!W17,IF($A$5="Male",'200910'!W36,IF($A$5="Female",'200910'!W55,'200910'!W74))),IF($A$5="All genders",SUMPRODUCT(('Data - casualties'!$A$2:$A$934=FIRE0503b_raw!$A$4:$F$4)*('Data - casualties'!$B$2:$B$934=FIRE0503b_raw!I$8)*('Data - casualties'!$AD$2:$AD$934))+SUMPRODUCT(('Data - casualties'!$A$2:$A$934=FIRE0503b_raw!$A$4:$F$4)*('Data - casualties'!$B$2:$B$934=FIRE0503b_raw!I$8)*('Data - casualties'!$AE$2:$AE$934))+SUMPRODUCT(('Data - casualties'!$A$2:$A$934=FIRE0503b_raw!$A$4:$F$4)*('Data - casualties'!$B$2:$B$934=FIRE0503b_raw!I$8)*('Data - casualties'!$AF$2:$AF$934)),IF($A$5="Male",SUMPRODUCT(('Data - casualties'!$A$2:$A$934=FIRE0503b_raw!$A$4:$F$4)*('Data - casualties'!$B$2:$B$934=FIRE0503b_raw!I$8)*('Data - casualties'!$AD$2:$AD$934)),IF($A$5="Female",SUMPRODUCT(('Data - casualties'!$A$2:$A$934=FIRE0503b_raw!$A$4:$F$4)*('Data - casualties'!$B$2:$B$934=FIRE0503b_raw!I$8)*('Data - casualties'!$AE$2:$AE$934)),SUMPRODUCT(('Data - casualties'!$A$2:$A$934=FIRE0503b_raw!$A$4:$F$4)*('Data - casualties'!$B$2:$B$934=FIRE0503b_raw!I$8)*('Data - casualties'!$AF$2:$AF$934))))))</f>
        <v>15</v>
      </c>
      <c r="J19" s="16"/>
      <c r="K19" s="16" t="s">
        <v>45</v>
      </c>
      <c r="L19" s="54" cm="1">
        <f t="array" ref="L19">IF($A$5="Not known","..",(IF($B19=0, "NA",$B19/SUMPRODUCT((PopData!$A$2:$A$998=$A$4)*(PopData!$B$2:$B$998=$A$5)*(PopData!$C$2:$C$998=$A19)*(PopData!$E$2:$E$998)))))</f>
        <v>167.78575719937868</v>
      </c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spans="1:24" ht="16.5" thickBot="1" x14ac:dyDescent="0.25">
      <c r="A20" s="25" t="s">
        <v>19</v>
      </c>
      <c r="B20" s="46">
        <f t="shared" si="2"/>
        <v>1108</v>
      </c>
      <c r="C20" s="26">
        <f t="shared" si="1"/>
        <v>632</v>
      </c>
      <c r="D20" s="47" cm="1">
        <f t="array" ref="D20">IF($A$4="2009/10",IF($A$5="All genders",'200910'!R18,IF($A$5="Male",'200910'!R37,IF($A$5="Female",'200910'!R56,'200910'!R75))),IF($A$5="All genders",SUMPRODUCT(('Data - casualties'!$A$2:$A$934=FIRE0503b_raw!$A$4:$F$4)*('Data - casualties'!$B$2:$B$934=FIRE0503b_raw!D$8)*('Data - casualties'!$AG$2:$AG$934))+SUMPRODUCT(('Data - casualties'!$A$2:$A$934=FIRE0503b_raw!$A$4:$F$4)*('Data - casualties'!$B$2:$B$934=FIRE0503b_raw!D$8)*('Data - casualties'!$AH$2:$AH$934))+SUMPRODUCT(('Data - casualties'!$A$2:$A$934=FIRE0503b_raw!$A$4:$F$4)*('Data - casualties'!$B$2:$B$934=FIRE0503b_raw!D$8)*('Data - casualties'!$AI$2:$AI$934)),IF($A$5="Male",SUMPRODUCT(('Data - casualties'!$A$2:$A$934=FIRE0503b_raw!$A$4:$F$4)*('Data - casualties'!$B$2:$B$934=FIRE0503b_raw!D$8)*('Data - casualties'!$AG$2:$AG$934)),IF($A$5="Female",SUMPRODUCT(('Data - casualties'!$A$2:$A$934=FIRE0503b_raw!$A$4:$F$4)*('Data - casualties'!$B$2:$B$934=FIRE0503b_raw!D$8)*('Data - casualties'!$AH$2:$AH$934)),SUMPRODUCT(('Data - casualties'!$A$2:$A$934=FIRE0503b_raw!$A$4:$F$4)*('Data - casualties'!$B$2:$B$934=FIRE0503b_raw!D$8)*('Data - casualties'!$AI$2:$AI$934))))))</f>
        <v>588</v>
      </c>
      <c r="E20" s="47" cm="1">
        <f t="array" ref="E20">IF($A$4="2009/10",IF($A$5="All genders",'200910'!S18,IF($A$5="Male",'200910'!S37,IF($A$5="Female",'200910'!S56,'200910'!S75))),IF($A$5="All genders",SUMPRODUCT(('Data - casualties'!$A$2:$A$934=FIRE0503b_raw!$A$4:$F$4)*('Data - casualties'!$B$2:$B$934=FIRE0503b_raw!E$8)*('Data - casualties'!$AG$2:$AG$934))+SUMPRODUCT(('Data - casualties'!$A$2:$A$934=FIRE0503b_raw!$A$4:$F$4)*('Data - casualties'!$B$2:$B$934=FIRE0503b_raw!E$8)*('Data - casualties'!$AH$2:$AH$934))+SUMPRODUCT(('Data - casualties'!$A$2:$A$934=FIRE0503b_raw!$A$4:$F$4)*('Data - casualties'!$B$2:$B$934=FIRE0503b_raw!E$8)*('Data - casualties'!$AI$2:$AI$934)),IF($A$5="Male",SUMPRODUCT(('Data - casualties'!$A$2:$A$934=FIRE0503b_raw!$A$4:$F$4)*('Data - casualties'!$B$2:$B$934=FIRE0503b_raw!E$8)*('Data - casualties'!$AG$2:$AG$934)),IF($A$5="Female",SUMPRODUCT(('Data - casualties'!$A$2:$A$934=FIRE0503b_raw!$A$4:$F$4)*('Data - casualties'!$B$2:$B$934=FIRE0503b_raw!E$8)*('Data - casualties'!$AH$2:$AH$934)),SUMPRODUCT(('Data - casualties'!$A$2:$A$934=FIRE0503b_raw!$A$4:$F$4)*('Data - casualties'!$B$2:$B$934=FIRE0503b_raw!E$8)*('Data - casualties'!$AI$2:$AI$934))))))</f>
        <v>30</v>
      </c>
      <c r="F20" s="47" cm="1">
        <f t="array" ref="F20">IF($A$4="2009/10",IF($A$5="All genders",'200910'!T18,IF($A$5="Male",'200910'!T37,IF($A$5="Female",'200910'!T56,'200910'!T75))),IF($A$5="All genders",SUMPRODUCT(('Data - casualties'!$A$2:$A$934=FIRE0503b_raw!$A$4:$F$4)*('Data - casualties'!$B$2:$B$934=FIRE0503b_raw!F$8)*('Data - casualties'!$AG$2:$AG$934))+SUMPRODUCT(('Data - casualties'!$A$2:$A$934=FIRE0503b_raw!$A$4:$F$4)*('Data - casualties'!$B$2:$B$934=FIRE0503b_raw!F$8)*('Data - casualties'!$AH$2:$AH$934))+SUMPRODUCT(('Data - casualties'!$A$2:$A$934=FIRE0503b_raw!$A$4:$F$4)*('Data - casualties'!$B$2:$B$934=FIRE0503b_raw!F$8)*('Data - casualties'!$AI$2:$AI$934)),IF($A$5="Male",SUMPRODUCT(('Data - casualties'!$A$2:$A$934=FIRE0503b_raw!$A$4:$F$4)*('Data - casualties'!$B$2:$B$934=FIRE0503b_raw!F$8)*('Data - casualties'!$AG$2:$AG$934)),IF($A$5="Female",SUMPRODUCT(('Data - casualties'!$A$2:$A$934=FIRE0503b_raw!$A$4:$F$4)*('Data - casualties'!$B$2:$B$934=FIRE0503b_raw!F$8)*('Data - casualties'!$AH$2:$AH$934)),SUMPRODUCT(('Data - casualties'!$A$2:$A$934=FIRE0503b_raw!$A$4:$F$4)*('Data - casualties'!$B$2:$B$934=FIRE0503b_raw!F$8)*('Data - casualties'!$AI$2:$AI$934))))))</f>
        <v>14</v>
      </c>
      <c r="G20" s="47" cm="1">
        <f t="array" ref="G20">IF($A$4="2009/10",IF($A$5="All genders",'200910'!U18,IF($A$5="Male",'200910'!U37,IF($A$5="Female",'200910'!U56,'200910'!U75))),IF($A$5="All genders",SUMPRODUCT(('Data - casualties'!$A$2:$A$934=FIRE0503b_raw!$A$4:$F$4)*('Data - casualties'!$B$2:$B$934=FIRE0503b_raw!G$8)*('Data - casualties'!$AG$2:$AG$934))+SUMPRODUCT(('Data - casualties'!$A$2:$A$934=FIRE0503b_raw!$A$4:$F$4)*('Data - casualties'!$B$2:$B$934=FIRE0503b_raw!G$8)*('Data - casualties'!$AH$2:$AH$934))+SUMPRODUCT(('Data - casualties'!$A$2:$A$934=FIRE0503b_raw!$A$4:$F$4)*('Data - casualties'!$B$2:$B$934=FIRE0503b_raw!G$8)*('Data - casualties'!$AI$2:$AI$934)),IF($A$5="Male",SUMPRODUCT(('Data - casualties'!$A$2:$A$934=FIRE0503b_raw!$A$4:$F$4)*('Data - casualties'!$B$2:$B$934=FIRE0503b_raw!G$8)*('Data - casualties'!$AG$2:$AG$934)),IF($A$5="Female",SUMPRODUCT(('Data - casualties'!$A$2:$A$934=FIRE0503b_raw!$A$4:$F$4)*('Data - casualties'!$B$2:$B$934=FIRE0503b_raw!G$8)*('Data - casualties'!$AH$2:$AH$934)),SUMPRODUCT(('Data - casualties'!$A$2:$A$934=FIRE0503b_raw!$A$4:$F$4)*('Data - casualties'!$B$2:$B$934=FIRE0503b_raw!G$8)*('Data - casualties'!$AI$2:$AI$934))))))</f>
        <v>304</v>
      </c>
      <c r="H20" s="47" cm="1">
        <f t="array" ref="H20">IF($A$4="2009/10",IF($A$5="All genders",'200910'!V18,IF($A$5="Male",'200910'!V37,IF($A$5="Female",'200910'!V56,'200910'!V75))),IF($A$5="All genders",SUMPRODUCT(('Data - casualties'!$A$2:$A$934=FIRE0503b_raw!$A$4:$F$4)*('Data - casualties'!$B$2:$B$934=FIRE0503b_raw!H$8)*('Data - casualties'!$AG$2:$AG$934))+SUMPRODUCT(('Data - casualties'!$A$2:$A$934=FIRE0503b_raw!$A$4:$F$4)*('Data - casualties'!$B$2:$B$934=FIRE0503b_raw!H$8)*('Data - casualties'!$AH$2:$AH$934))+SUMPRODUCT(('Data - casualties'!$A$2:$A$934=FIRE0503b_raw!$A$4:$F$4)*('Data - casualties'!$B$2:$B$934=FIRE0503b_raw!H$8)*('Data - casualties'!$AI$2:$AI$934)),IF($A$5="Male",SUMPRODUCT(('Data - casualties'!$A$2:$A$934=FIRE0503b_raw!$A$4:$F$4)*('Data - casualties'!$B$2:$B$934=FIRE0503b_raw!H$8)*('Data - casualties'!$AG$2:$AG$934)),IF($A$5="Female",SUMPRODUCT(('Data - casualties'!$A$2:$A$934=FIRE0503b_raw!$A$4:$F$4)*('Data - casualties'!$B$2:$B$934=FIRE0503b_raw!H$8)*('Data - casualties'!$AH$2:$AH$934)),SUMPRODUCT(('Data - casualties'!$A$2:$A$934=FIRE0503b_raw!$A$4:$F$4)*('Data - casualties'!$B$2:$B$934=FIRE0503b_raw!H$8)*('Data - casualties'!$AI$2:$AI$934))))))</f>
        <v>118</v>
      </c>
      <c r="I20" s="47" cm="1">
        <f t="array" ref="I20">IF($A$4="2009/10",IF($A$5="All genders",'200910'!W18,IF($A$5="Male",'200910'!W37,IF($A$5="Female",'200910'!W56,'200910'!W75))),IF($A$5="All genders",SUMPRODUCT(('Data - casualties'!$A$2:$A$934=FIRE0503b_raw!$A$4:$F$4)*('Data - casualties'!$B$2:$B$934=FIRE0503b_raw!I$8)*('Data - casualties'!$AG$2:$AG$934))+SUMPRODUCT(('Data - casualties'!$A$2:$A$934=FIRE0503b_raw!$A$4:$F$4)*('Data - casualties'!$B$2:$B$934=FIRE0503b_raw!I$8)*('Data - casualties'!$AH$2:$AH$934))+SUMPRODUCT(('Data - casualties'!$A$2:$A$934=FIRE0503b_raw!$A$4:$F$4)*('Data - casualties'!$B$2:$B$934=FIRE0503b_raw!I$8)*('Data - casualties'!$AI$2:$AI$934)),IF($A$5="Male",SUMPRODUCT(('Data - casualties'!$A$2:$A$934=FIRE0503b_raw!$A$4:$F$4)*('Data - casualties'!$B$2:$B$934=FIRE0503b_raw!I$8)*('Data - casualties'!$AG$2:$AG$934)),IF($A$5="Female",SUMPRODUCT(('Data - casualties'!$A$2:$A$934=FIRE0503b_raw!$A$4:$F$4)*('Data - casualties'!$B$2:$B$934=FIRE0503b_raw!I$8)*('Data - casualties'!$AH$2:$AH$934)),SUMPRODUCT(('Data - casualties'!$A$2:$A$934=FIRE0503b_raw!$A$4:$F$4)*('Data - casualties'!$B$2:$B$934=FIRE0503b_raw!I$8)*('Data - casualties'!$AI$2:$AI$934))))))</f>
        <v>54</v>
      </c>
      <c r="J20" s="16"/>
      <c r="K20" s="25" t="s">
        <v>19</v>
      </c>
      <c r="L20" s="53" t="s">
        <v>37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spans="1:24" x14ac:dyDescent="0.2">
      <c r="A21" s="16"/>
      <c r="B21" s="16">
        <f>B9-(C9+G9+H9+I9)</f>
        <v>0</v>
      </c>
      <c r="C21" s="39">
        <f>C9-(SUM(D9:F9))</f>
        <v>0</v>
      </c>
      <c r="D21" s="16"/>
      <c r="E21" s="39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spans="1:24" x14ac:dyDescent="0.2">
      <c r="A22" s="16"/>
      <c r="B22" s="16">
        <f t="shared" ref="B22:B31" si="3">B10-(C10+G10+H10+I10)</f>
        <v>0</v>
      </c>
      <c r="C22" s="39">
        <f t="shared" ref="C22:C32" si="4">C10-(SUM(D10:F10))</f>
        <v>0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spans="1:24" x14ac:dyDescent="0.2">
      <c r="A23" s="16"/>
      <c r="B23" s="16">
        <f t="shared" si="3"/>
        <v>0</v>
      </c>
      <c r="C23" s="39">
        <f t="shared" si="4"/>
        <v>0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1:24" x14ac:dyDescent="0.2">
      <c r="A24" s="16"/>
      <c r="B24" s="16">
        <f t="shared" si="3"/>
        <v>0</v>
      </c>
      <c r="C24" s="39">
        <f t="shared" si="4"/>
        <v>0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spans="1:24" ht="15" customHeight="1" x14ac:dyDescent="0.2">
      <c r="A25" s="51"/>
      <c r="B25" s="16">
        <f t="shared" si="3"/>
        <v>0</v>
      </c>
      <c r="C25" s="39">
        <f t="shared" si="4"/>
        <v>0</v>
      </c>
      <c r="D25" s="51"/>
      <c r="E25" s="51"/>
      <c r="F25" s="51"/>
      <c r="G25" s="51"/>
      <c r="H25" s="51"/>
      <c r="I25" s="51"/>
      <c r="J25" s="51"/>
      <c r="K25" s="51"/>
      <c r="L25" s="51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spans="1:24" ht="15" customHeight="1" x14ac:dyDescent="0.2">
      <c r="A26" s="18"/>
      <c r="B26" s="16">
        <f t="shared" si="3"/>
        <v>0</v>
      </c>
      <c r="C26" s="39">
        <f t="shared" si="4"/>
        <v>0</v>
      </c>
      <c r="D26" s="18"/>
      <c r="E26" s="18"/>
      <c r="F26" s="18"/>
      <c r="G26" s="18"/>
      <c r="H26" s="18"/>
      <c r="I26" s="18"/>
      <c r="J26" s="19"/>
      <c r="K26" s="19"/>
      <c r="L26" s="19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spans="1:24" x14ac:dyDescent="0.2">
      <c r="A27" s="16"/>
      <c r="B27" s="16">
        <f t="shared" si="3"/>
        <v>0</v>
      </c>
      <c r="C27" s="39">
        <f t="shared" si="4"/>
        <v>0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spans="1:24" ht="15.75" x14ac:dyDescent="0.25">
      <c r="A28" s="20"/>
      <c r="B28" s="16">
        <f t="shared" si="3"/>
        <v>0</v>
      </c>
      <c r="C28" s="39">
        <f t="shared" si="4"/>
        <v>0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spans="1:24" x14ac:dyDescent="0.2">
      <c r="A29" s="51"/>
      <c r="B29" s="16">
        <f t="shared" si="3"/>
        <v>0</v>
      </c>
      <c r="C29" s="39">
        <f t="shared" si="4"/>
        <v>0</v>
      </c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16"/>
      <c r="Q29" s="16"/>
      <c r="R29" s="16"/>
      <c r="S29" s="16"/>
      <c r="T29" s="16"/>
      <c r="U29" s="16"/>
      <c r="V29" s="16"/>
      <c r="W29" s="16"/>
      <c r="X29" s="16"/>
    </row>
    <row r="30" spans="1:24" ht="15" customHeight="1" x14ac:dyDescent="0.2">
      <c r="A30" s="16"/>
      <c r="B30" s="16">
        <f t="shared" si="3"/>
        <v>0</v>
      </c>
      <c r="C30" s="39">
        <f t="shared" si="4"/>
        <v>0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spans="1:24" ht="15.75" x14ac:dyDescent="0.25">
      <c r="A31" s="20"/>
      <c r="B31" s="16">
        <f t="shared" si="3"/>
        <v>0</v>
      </c>
      <c r="C31" s="39">
        <f t="shared" si="4"/>
        <v>0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spans="1:24" x14ac:dyDescent="0.2">
      <c r="A32" s="51"/>
      <c r="B32" s="16">
        <f>B20-(C20+G20+H20+I20)</f>
        <v>0</v>
      </c>
      <c r="C32" s="39">
        <f t="shared" si="4"/>
        <v>0</v>
      </c>
      <c r="D32" s="51"/>
      <c r="E32" s="51"/>
      <c r="F32" s="51"/>
      <c r="G32" s="51"/>
      <c r="H32" s="51"/>
      <c r="I32" s="51"/>
      <c r="J32" s="51"/>
      <c r="K32" s="51"/>
      <c r="L32" s="51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spans="1:24" x14ac:dyDescent="0.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spans="1:24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</row>
    <row r="35" spans="1:24" x14ac:dyDescent="0.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spans="1:24" x14ac:dyDescent="0.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spans="1:24" x14ac:dyDescent="0.2">
      <c r="A37" s="22"/>
      <c r="B37" s="22"/>
      <c r="C37" s="22"/>
      <c r="D37" s="22"/>
      <c r="E37" s="22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</row>
    <row r="38" spans="1:24" x14ac:dyDescent="0.2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</row>
    <row r="39" spans="1:24" x14ac:dyDescent="0.2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</row>
    <row r="40" spans="1:24" x14ac:dyDescent="0.2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</row>
    <row r="41" spans="1:24" x14ac:dyDescent="0.2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22"/>
      <c r="L41" s="22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</row>
    <row r="42" spans="1:24" x14ac:dyDescent="0.2">
      <c r="A42" s="16"/>
      <c r="B42" s="22"/>
      <c r="C42" s="22"/>
      <c r="D42" s="22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</row>
  </sheetData>
  <mergeCells count="3">
    <mergeCell ref="A1:L1"/>
    <mergeCell ref="A4:F4"/>
    <mergeCell ref="A5:F5"/>
  </mergeCells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42157-DE5F-4B8D-A440-1231241BC2E2}">
  <sheetPr codeName="Sheet11">
    <tabColor rgb="FFFF0000"/>
  </sheetPr>
  <dimension ref="A1:AK208"/>
  <sheetViews>
    <sheetView zoomScaleNormal="100" workbookViewId="0"/>
  </sheetViews>
  <sheetFormatPr defaultColWidth="10.7109375" defaultRowHeight="15" x14ac:dyDescent="0.2"/>
  <cols>
    <col min="1" max="1" width="47.28515625" style="14" bestFit="1" customWidth="1"/>
    <col min="2" max="3" width="29.42578125" style="14" bestFit="1" customWidth="1"/>
    <col min="4" max="4" width="27.28515625" style="14" bestFit="1" customWidth="1"/>
    <col min="5" max="6" width="15" style="14" bestFit="1" customWidth="1"/>
    <col min="7" max="7" width="13.5703125" style="14" bestFit="1" customWidth="1"/>
    <col min="8" max="8" width="11.5703125" style="14" bestFit="1" customWidth="1"/>
    <col min="9" max="9" width="4.42578125" style="14" customWidth="1"/>
    <col min="10" max="10" width="8.85546875" style="14" customWidth="1"/>
    <col min="11" max="11" width="17.42578125" style="14" bestFit="1" customWidth="1"/>
    <col min="12" max="19" width="10.7109375" style="14"/>
    <col min="20" max="20" width="16.42578125" style="14" bestFit="1" customWidth="1"/>
    <col min="21" max="27" width="10.7109375" style="14"/>
    <col min="28" max="28" width="3.85546875" style="14" customWidth="1"/>
    <col min="29" max="29" width="8.85546875" style="14" customWidth="1"/>
    <col min="30" max="30" width="17.42578125" style="14" bestFit="1" customWidth="1"/>
    <col min="31" max="37" width="10.7109375" style="14"/>
    <col min="38" max="38" width="5.5703125" style="14" customWidth="1"/>
    <col min="39" max="16384" width="10.7109375" style="14"/>
  </cols>
  <sheetData>
    <row r="1" spans="1:37" ht="15.75" x14ac:dyDescent="0.25">
      <c r="A1" s="41" t="s">
        <v>11</v>
      </c>
      <c r="B1" s="14" t="s">
        <v>254</v>
      </c>
    </row>
    <row r="3" spans="1:37" x14ac:dyDescent="0.2">
      <c r="B3" s="42" t="s">
        <v>164</v>
      </c>
    </row>
    <row r="4" spans="1:37" s="43" customFormat="1" ht="29.25" customHeight="1" x14ac:dyDescent="0.2">
      <c r="A4" s="14"/>
      <c r="B4" s="14" t="s">
        <v>22</v>
      </c>
      <c r="C4" s="14" t="s">
        <v>23</v>
      </c>
      <c r="D4" s="14" t="s">
        <v>21</v>
      </c>
      <c r="E4" s="14" t="s">
        <v>1</v>
      </c>
      <c r="F4" s="14" t="s">
        <v>2</v>
      </c>
      <c r="G4" s="14" t="s">
        <v>9</v>
      </c>
      <c r="H4" s="14" t="s">
        <v>165</v>
      </c>
      <c r="K4" s="43" t="s">
        <v>168</v>
      </c>
      <c r="L4" s="43" t="s">
        <v>75</v>
      </c>
      <c r="M4" s="43" t="s">
        <v>76</v>
      </c>
      <c r="N4" s="43" t="s">
        <v>74</v>
      </c>
      <c r="O4" s="43" t="s">
        <v>1</v>
      </c>
      <c r="P4" s="43" t="s">
        <v>2</v>
      </c>
      <c r="Q4" s="43" t="s">
        <v>9</v>
      </c>
      <c r="R4" s="43" t="s">
        <v>0</v>
      </c>
      <c r="T4" s="43" t="s">
        <v>169</v>
      </c>
      <c r="U4" s="43" t="s">
        <v>22</v>
      </c>
      <c r="V4" s="43" t="s">
        <v>23</v>
      </c>
      <c r="W4" s="43" t="s">
        <v>21</v>
      </c>
      <c r="X4" s="43" t="s">
        <v>1</v>
      </c>
      <c r="Y4" s="43" t="s">
        <v>2</v>
      </c>
      <c r="Z4" s="43" t="s">
        <v>9</v>
      </c>
      <c r="AA4" s="43" t="s">
        <v>165</v>
      </c>
      <c r="AD4" s="43" t="s">
        <v>168</v>
      </c>
      <c r="AE4" s="43" t="s">
        <v>78</v>
      </c>
      <c r="AF4" s="43" t="s">
        <v>79</v>
      </c>
      <c r="AG4" s="43" t="s">
        <v>77</v>
      </c>
      <c r="AH4" s="43" t="s">
        <v>1</v>
      </c>
      <c r="AI4" s="43" t="s">
        <v>2</v>
      </c>
      <c r="AJ4" s="43" t="s">
        <v>9</v>
      </c>
      <c r="AK4" s="43" t="s">
        <v>0</v>
      </c>
    </row>
    <row r="5" spans="1:37" x14ac:dyDescent="0.2">
      <c r="A5" s="14" t="s">
        <v>201</v>
      </c>
      <c r="B5" s="14">
        <v>0</v>
      </c>
      <c r="C5" s="14">
        <v>0</v>
      </c>
      <c r="D5" s="14">
        <v>26</v>
      </c>
      <c r="E5" s="14">
        <v>2</v>
      </c>
      <c r="F5" s="14">
        <v>4</v>
      </c>
      <c r="G5" s="14">
        <v>4</v>
      </c>
      <c r="H5" s="14">
        <v>36</v>
      </c>
      <c r="J5" s="14" t="s">
        <v>15</v>
      </c>
      <c r="K5" s="14" t="b">
        <f t="shared" ref="K5:R5" si="0">IF(T5=AD5,TRUE)</f>
        <v>0</v>
      </c>
      <c r="L5" s="14" t="b">
        <f t="shared" si="0"/>
        <v>0</v>
      </c>
      <c r="M5" s="14" t="b">
        <f t="shared" si="0"/>
        <v>1</v>
      </c>
      <c r="N5" s="14" t="b">
        <f t="shared" si="0"/>
        <v>0</v>
      </c>
      <c r="O5" s="14" t="b">
        <f t="shared" si="0"/>
        <v>0</v>
      </c>
      <c r="P5" s="14" t="b">
        <f t="shared" si="0"/>
        <v>0</v>
      </c>
      <c r="Q5" s="14" t="b">
        <f t="shared" si="0"/>
        <v>0</v>
      </c>
      <c r="R5" s="14" t="b">
        <f t="shared" si="0"/>
        <v>0</v>
      </c>
      <c r="T5" s="14">
        <f>SUM(U5:W5)</f>
        <v>26</v>
      </c>
      <c r="U5" s="14" cm="1">
        <f t="array" ref="U5:AA5">B5:H5</f>
        <v>0</v>
      </c>
      <c r="V5" s="14">
        <v>0</v>
      </c>
      <c r="W5" s="14">
        <v>26</v>
      </c>
      <c r="X5" s="14">
        <v>2</v>
      </c>
      <c r="Y5" s="14">
        <v>4</v>
      </c>
      <c r="Z5" s="14">
        <v>4</v>
      </c>
      <c r="AA5" s="14">
        <v>36</v>
      </c>
      <c r="AC5" s="14" t="s">
        <v>15</v>
      </c>
      <c r="AD5" s="14">
        <f>SUM(AE5:AG5)</f>
        <v>47</v>
      </c>
      <c r="AE5" s="14">
        <f>INDEX(FIRE0503b!$A$6:$I$18,MATCH(QA_FIRE0503b!$AC5,FIRE0503b!$A$6:$A$18,0),MATCH(AE$4,FIRE0503b!$A$6:$I$6,0))</f>
        <v>1</v>
      </c>
      <c r="AF5" s="14">
        <f>INDEX(FIRE0503b!$A$6:$I$18,MATCH(QA_FIRE0503b!$AC5,FIRE0503b!$A$6:$A$18,0),MATCH(AF$4,FIRE0503b!$A$6:$I$6,0))</f>
        <v>0</v>
      </c>
      <c r="AG5" s="14">
        <f>INDEX(FIRE0503b!$A$6:$I$18,MATCH(QA_FIRE0503b!$AC5,FIRE0503b!$A$6:$A$18,0),MATCH(AG$4,FIRE0503b!$A$6:$I$6,0))</f>
        <v>46</v>
      </c>
      <c r="AH5" s="14">
        <f>INDEX(FIRE0503b!$A$6:$I$18,MATCH(QA_FIRE0503b!$AC5,FIRE0503b!$A$6:$A$18,0),MATCH(AH$4,FIRE0503b!$A$6:$I$6,0))</f>
        <v>3</v>
      </c>
      <c r="AI5" s="14">
        <f>INDEX(FIRE0503b!$A$6:$I$18,MATCH(QA_FIRE0503b!$AC5,FIRE0503b!$A$6:$A$18,0),MATCH(AI$4,FIRE0503b!$A$6:$I$6,0))</f>
        <v>5</v>
      </c>
      <c r="AJ5" s="14">
        <f>INDEX(FIRE0503b!$A$6:$I$18,MATCH(QA_FIRE0503b!$AC5,FIRE0503b!$A$6:$A$18,0),MATCH(AJ$4,FIRE0503b!$A$6:$I$6,0))</f>
        <v>6</v>
      </c>
      <c r="AK5" s="14">
        <f>INDEX(FIRE0503b!$A$6:$I$18,MATCH(QA_FIRE0503b!$AC5,FIRE0503b!$A$6:$A$18,0),MATCH(AK$4,FIRE0503b!$A$6:$I$6,0))</f>
        <v>61</v>
      </c>
    </row>
    <row r="7" spans="1:37" x14ac:dyDescent="0.2">
      <c r="A7" s="42" t="s">
        <v>11</v>
      </c>
      <c r="B7" s="14" t="s">
        <v>254</v>
      </c>
    </row>
    <row r="9" spans="1:37" x14ac:dyDescent="0.2">
      <c r="B9" s="42" t="s">
        <v>164</v>
      </c>
    </row>
    <row r="10" spans="1:37" s="43" customFormat="1" ht="29.25" customHeight="1" x14ac:dyDescent="0.2">
      <c r="A10" s="14"/>
      <c r="B10" s="14" t="s">
        <v>22</v>
      </c>
      <c r="C10" s="14" t="s">
        <v>23</v>
      </c>
      <c r="D10" s="14" t="s">
        <v>21</v>
      </c>
      <c r="E10" s="14" t="s">
        <v>1</v>
      </c>
      <c r="F10" s="14" t="s">
        <v>2</v>
      </c>
      <c r="G10" s="14" t="s">
        <v>9</v>
      </c>
      <c r="H10" s="14" t="s">
        <v>165</v>
      </c>
      <c r="K10" s="43" t="s">
        <v>168</v>
      </c>
      <c r="L10" s="43" t="s">
        <v>75</v>
      </c>
      <c r="M10" s="43" t="s">
        <v>76</v>
      </c>
      <c r="N10" s="43" t="s">
        <v>74</v>
      </c>
      <c r="O10" s="43" t="s">
        <v>1</v>
      </c>
      <c r="P10" s="43" t="s">
        <v>2</v>
      </c>
      <c r="Q10" s="43" t="s">
        <v>9</v>
      </c>
      <c r="R10" s="43" t="s">
        <v>0</v>
      </c>
      <c r="T10" s="43" t="s">
        <v>169</v>
      </c>
      <c r="U10" s="43" t="s">
        <v>22</v>
      </c>
      <c r="V10" s="43" t="s">
        <v>23</v>
      </c>
      <c r="W10" s="43" t="s">
        <v>21</v>
      </c>
      <c r="X10" s="43" t="s">
        <v>1</v>
      </c>
      <c r="Y10" s="43" t="s">
        <v>2</v>
      </c>
      <c r="Z10" s="43" t="s">
        <v>9</v>
      </c>
      <c r="AA10" s="43" t="s">
        <v>165</v>
      </c>
      <c r="AD10" s="43" t="s">
        <v>168</v>
      </c>
      <c r="AE10" s="43" t="s">
        <v>75</v>
      </c>
      <c r="AF10" s="43" t="s">
        <v>76</v>
      </c>
      <c r="AG10" s="43" t="s">
        <v>74</v>
      </c>
      <c r="AH10" s="43" t="s">
        <v>1</v>
      </c>
      <c r="AI10" s="43" t="s">
        <v>2</v>
      </c>
      <c r="AJ10" s="43" t="s">
        <v>9</v>
      </c>
      <c r="AK10" s="43" t="s">
        <v>0</v>
      </c>
    </row>
    <row r="11" spans="1:37" x14ac:dyDescent="0.2">
      <c r="A11" s="14" t="s">
        <v>202</v>
      </c>
      <c r="B11" s="14">
        <v>0</v>
      </c>
      <c r="C11" s="14">
        <v>0</v>
      </c>
      <c r="D11" s="14">
        <v>81</v>
      </c>
      <c r="E11" s="14">
        <v>3</v>
      </c>
      <c r="F11" s="14">
        <v>0</v>
      </c>
      <c r="G11" s="14">
        <v>3</v>
      </c>
      <c r="H11" s="14">
        <v>87</v>
      </c>
      <c r="J11" s="14" t="s">
        <v>24</v>
      </c>
      <c r="K11" s="14" t="b">
        <f t="shared" ref="K11:R11" si="1">IF(T11=AD11,TRUE)</f>
        <v>0</v>
      </c>
      <c r="L11" s="14" t="b">
        <f t="shared" si="1"/>
        <v>0</v>
      </c>
      <c r="M11" s="14" t="b">
        <f t="shared" si="1"/>
        <v>1</v>
      </c>
      <c r="N11" s="14" t="b">
        <f t="shared" si="1"/>
        <v>0</v>
      </c>
      <c r="O11" s="14" t="b">
        <f t="shared" si="1"/>
        <v>0</v>
      </c>
      <c r="P11" s="14" t="b">
        <f t="shared" si="1"/>
        <v>0</v>
      </c>
      <c r="Q11" s="14" t="b">
        <f t="shared" si="1"/>
        <v>0</v>
      </c>
      <c r="R11" s="14" t="b">
        <f t="shared" si="1"/>
        <v>0</v>
      </c>
      <c r="T11" s="14">
        <f>SUM(U11:W11)</f>
        <v>81</v>
      </c>
      <c r="U11" s="14" cm="1">
        <f t="array" ref="U11:AA11">B11:H11</f>
        <v>0</v>
      </c>
      <c r="V11" s="14">
        <v>0</v>
      </c>
      <c r="W11" s="14">
        <v>81</v>
      </c>
      <c r="X11" s="14">
        <v>3</v>
      </c>
      <c r="Y11" s="14">
        <v>0</v>
      </c>
      <c r="Z11" s="14">
        <v>3</v>
      </c>
      <c r="AA11" s="14">
        <v>87</v>
      </c>
      <c r="AC11" s="14" t="s">
        <v>24</v>
      </c>
      <c r="AD11" s="14">
        <f>SUM(AE11:AG11)</f>
        <v>154</v>
      </c>
      <c r="AE11" s="14">
        <f>INDEX(FIRE0503b!$A$6:$I$18,MATCH(QA_FIRE0503b!$AC11,FIRE0503b!$A$6:$A$18,0),MATCH(AE$4,FIRE0503b!$A$6:$I$6,0))</f>
        <v>1</v>
      </c>
      <c r="AF11" s="14">
        <f>INDEX(FIRE0503b!$A$6:$I$18,MATCH(QA_FIRE0503b!$AC11,FIRE0503b!$A$6:$A$18,0),MATCH(AF$4,FIRE0503b!$A$6:$I$6,0))</f>
        <v>0</v>
      </c>
      <c r="AG11" s="14">
        <f>INDEX(FIRE0503b!$A$6:$I$18,MATCH(QA_FIRE0503b!$AC11,FIRE0503b!$A$6:$A$18,0),MATCH(AG$4,FIRE0503b!$A$6:$I$6,0))</f>
        <v>153</v>
      </c>
      <c r="AH11" s="14">
        <f>INDEX(FIRE0503b!$A$6:$I$18,MATCH(QA_FIRE0503b!$AC11,FIRE0503b!$A$6:$A$18,0),MATCH(AH$4,FIRE0503b!$A$6:$I$6,0))</f>
        <v>6</v>
      </c>
      <c r="AI11" s="14">
        <f>INDEX(FIRE0503b!$A$6:$I$18,MATCH(QA_FIRE0503b!$AC11,FIRE0503b!$A$6:$A$18,0),MATCH(AI$4,FIRE0503b!$A$6:$I$6,0))</f>
        <v>5</v>
      </c>
      <c r="AJ11" s="14">
        <f>INDEX(FIRE0503b!$A$6:$I$18,MATCH(QA_FIRE0503b!$AC11,FIRE0503b!$A$6:$A$18,0),MATCH(AJ$4,FIRE0503b!$A$6:$I$6,0))</f>
        <v>6</v>
      </c>
      <c r="AK11" s="14">
        <f>INDEX(FIRE0503b!$A$6:$I$18,MATCH(QA_FIRE0503b!$AC11,FIRE0503b!$A$6:$A$18,0),MATCH(AK$4,FIRE0503b!$A$6:$I$6,0))</f>
        <v>171</v>
      </c>
    </row>
    <row r="13" spans="1:37" x14ac:dyDescent="0.2">
      <c r="A13" s="42" t="s">
        <v>11</v>
      </c>
      <c r="B13" s="14" t="s">
        <v>254</v>
      </c>
    </row>
    <row r="15" spans="1:37" x14ac:dyDescent="0.2">
      <c r="B15" s="42" t="s">
        <v>164</v>
      </c>
    </row>
    <row r="16" spans="1:37" s="43" customFormat="1" ht="29.25" customHeight="1" x14ac:dyDescent="0.2">
      <c r="A16" s="14"/>
      <c r="B16" s="14" t="s">
        <v>22</v>
      </c>
      <c r="C16" s="14" t="s">
        <v>23</v>
      </c>
      <c r="D16" s="14" t="s">
        <v>21</v>
      </c>
      <c r="E16" s="14" t="s">
        <v>1</v>
      </c>
      <c r="F16" s="14" t="s">
        <v>2</v>
      </c>
      <c r="G16" s="14" t="s">
        <v>9</v>
      </c>
      <c r="H16" s="14" t="s">
        <v>165</v>
      </c>
      <c r="K16" s="43" t="s">
        <v>168</v>
      </c>
      <c r="L16" s="43" t="s">
        <v>75</v>
      </c>
      <c r="M16" s="43" t="s">
        <v>76</v>
      </c>
      <c r="N16" s="43" t="s">
        <v>74</v>
      </c>
      <c r="O16" s="43" t="s">
        <v>1</v>
      </c>
      <c r="P16" s="43" t="s">
        <v>2</v>
      </c>
      <c r="Q16" s="43" t="s">
        <v>9</v>
      </c>
      <c r="R16" s="43" t="s">
        <v>0</v>
      </c>
      <c r="T16" s="43" t="s">
        <v>169</v>
      </c>
      <c r="U16" s="43" t="s">
        <v>22</v>
      </c>
      <c r="V16" s="43" t="s">
        <v>23</v>
      </c>
      <c r="W16" s="43" t="s">
        <v>21</v>
      </c>
      <c r="X16" s="43" t="s">
        <v>1</v>
      </c>
      <c r="Y16" s="43" t="s">
        <v>2</v>
      </c>
      <c r="Z16" s="43" t="s">
        <v>9</v>
      </c>
      <c r="AA16" s="43" t="s">
        <v>165</v>
      </c>
      <c r="AD16" s="43" t="s">
        <v>168</v>
      </c>
      <c r="AE16" s="43" t="s">
        <v>75</v>
      </c>
      <c r="AF16" s="43" t="s">
        <v>76</v>
      </c>
      <c r="AG16" s="43" t="s">
        <v>74</v>
      </c>
      <c r="AH16" s="43" t="s">
        <v>1</v>
      </c>
      <c r="AI16" s="43" t="s">
        <v>2</v>
      </c>
      <c r="AJ16" s="43" t="s">
        <v>9</v>
      </c>
      <c r="AK16" s="43" t="s">
        <v>0</v>
      </c>
    </row>
    <row r="17" spans="1:37" x14ac:dyDescent="0.2">
      <c r="A17" s="14" t="s">
        <v>203</v>
      </c>
      <c r="B17" s="14">
        <v>0</v>
      </c>
      <c r="C17" s="14">
        <v>0</v>
      </c>
      <c r="D17" s="14">
        <v>55</v>
      </c>
      <c r="E17" s="14">
        <v>3</v>
      </c>
      <c r="F17" s="14">
        <v>3</v>
      </c>
      <c r="G17" s="14">
        <v>3</v>
      </c>
      <c r="H17" s="14">
        <v>64</v>
      </c>
      <c r="J17" s="14" t="s">
        <v>25</v>
      </c>
      <c r="K17" s="14" t="b">
        <f t="shared" ref="K17:R17" si="2">IF(T17=AD17,TRUE)</f>
        <v>0</v>
      </c>
      <c r="L17" s="14" t="b">
        <f t="shared" si="2"/>
        <v>1</v>
      </c>
      <c r="M17" s="14" t="b">
        <f t="shared" si="2"/>
        <v>1</v>
      </c>
      <c r="N17" s="14" t="b">
        <f t="shared" si="2"/>
        <v>0</v>
      </c>
      <c r="O17" s="14" t="b">
        <f t="shared" si="2"/>
        <v>0</v>
      </c>
      <c r="P17" s="14" t="b">
        <f t="shared" si="2"/>
        <v>0</v>
      </c>
      <c r="Q17" s="14" t="b">
        <f t="shared" si="2"/>
        <v>0</v>
      </c>
      <c r="R17" s="14" t="b">
        <f t="shared" si="2"/>
        <v>0</v>
      </c>
      <c r="T17" s="14">
        <f>SUM(U17:W17)</f>
        <v>55</v>
      </c>
      <c r="U17" s="14" cm="1">
        <f t="array" ref="U17:AA17">B17:H17</f>
        <v>0</v>
      </c>
      <c r="V17" s="14">
        <v>0</v>
      </c>
      <c r="W17" s="14">
        <v>55</v>
      </c>
      <c r="X17" s="14">
        <v>3</v>
      </c>
      <c r="Y17" s="14">
        <v>3</v>
      </c>
      <c r="Z17" s="14">
        <v>3</v>
      </c>
      <c r="AA17" s="14">
        <v>64</v>
      </c>
      <c r="AC17" s="14" t="s">
        <v>25</v>
      </c>
      <c r="AD17" s="14">
        <f>SUM(AE17:AG17)</f>
        <v>110</v>
      </c>
      <c r="AE17" s="14">
        <f>INDEX(FIRE0503b!$A$6:$I$18,MATCH(QA_FIRE0503b!$AC17,FIRE0503b!$A$6:$A$18,0),MATCH(AE$4,FIRE0503b!$A$6:$I$6,0))</f>
        <v>0</v>
      </c>
      <c r="AF17" s="14">
        <f>INDEX(FIRE0503b!$A$6:$I$18,MATCH(QA_FIRE0503b!$AC17,FIRE0503b!$A$6:$A$18,0),MATCH(AF$4,FIRE0503b!$A$6:$I$6,0))</f>
        <v>0</v>
      </c>
      <c r="AG17" s="14">
        <f>INDEX(FIRE0503b!$A$6:$I$18,MATCH(QA_FIRE0503b!$AC17,FIRE0503b!$A$6:$A$18,0),MATCH(AG$4,FIRE0503b!$A$6:$I$6,0))</f>
        <v>110</v>
      </c>
      <c r="AH17" s="14">
        <f>INDEX(FIRE0503b!$A$6:$I$18,MATCH(QA_FIRE0503b!$AC17,FIRE0503b!$A$6:$A$18,0),MATCH(AH$4,FIRE0503b!$A$6:$I$6,0))</f>
        <v>6</v>
      </c>
      <c r="AI17" s="14">
        <f>INDEX(FIRE0503b!$A$6:$I$18,MATCH(QA_FIRE0503b!$AC17,FIRE0503b!$A$6:$A$18,0),MATCH(AI$4,FIRE0503b!$A$6:$I$6,0))</f>
        <v>7</v>
      </c>
      <c r="AJ17" s="14">
        <f>INDEX(FIRE0503b!$A$6:$I$18,MATCH(QA_FIRE0503b!$AC17,FIRE0503b!$A$6:$A$18,0),MATCH(AJ$4,FIRE0503b!$A$6:$I$6,0))</f>
        <v>5</v>
      </c>
      <c r="AK17" s="14">
        <f>INDEX(FIRE0503b!$A$6:$I$18,MATCH(QA_FIRE0503b!$AC17,FIRE0503b!$A$6:$A$18,0),MATCH(AK$4,FIRE0503b!$A$6:$I$6,0))</f>
        <v>128</v>
      </c>
    </row>
    <row r="19" spans="1:37" x14ac:dyDescent="0.2">
      <c r="A19" s="42" t="s">
        <v>11</v>
      </c>
      <c r="B19" s="14" t="s">
        <v>254</v>
      </c>
    </row>
    <row r="21" spans="1:37" x14ac:dyDescent="0.2">
      <c r="B21" s="42" t="s">
        <v>164</v>
      </c>
    </row>
    <row r="22" spans="1:37" s="43" customFormat="1" ht="29.25" customHeight="1" x14ac:dyDescent="0.2">
      <c r="A22" s="14"/>
      <c r="B22" s="14" t="s">
        <v>22</v>
      </c>
      <c r="C22" s="14" t="s">
        <v>23</v>
      </c>
      <c r="D22" s="14" t="s">
        <v>21</v>
      </c>
      <c r="E22" s="14" t="s">
        <v>1</v>
      </c>
      <c r="F22" s="14" t="s">
        <v>2</v>
      </c>
      <c r="G22" s="14" t="s">
        <v>9</v>
      </c>
      <c r="H22" s="14" t="s">
        <v>165</v>
      </c>
      <c r="K22" s="43" t="s">
        <v>168</v>
      </c>
      <c r="L22" s="43" t="s">
        <v>75</v>
      </c>
      <c r="M22" s="43" t="s">
        <v>76</v>
      </c>
      <c r="N22" s="43" t="s">
        <v>74</v>
      </c>
      <c r="O22" s="43" t="s">
        <v>1</v>
      </c>
      <c r="P22" s="43" t="s">
        <v>2</v>
      </c>
      <c r="Q22" s="43" t="s">
        <v>9</v>
      </c>
      <c r="R22" s="43" t="s">
        <v>0</v>
      </c>
      <c r="T22" s="43" t="s">
        <v>169</v>
      </c>
      <c r="U22" s="43" t="s">
        <v>22</v>
      </c>
      <c r="V22" s="43" t="s">
        <v>23</v>
      </c>
      <c r="W22" s="43" t="s">
        <v>21</v>
      </c>
      <c r="X22" s="43" t="s">
        <v>1</v>
      </c>
      <c r="Y22" s="43" t="s">
        <v>2</v>
      </c>
      <c r="Z22" s="43" t="s">
        <v>9</v>
      </c>
      <c r="AA22" s="43" t="s">
        <v>165</v>
      </c>
      <c r="AD22" s="43" t="s">
        <v>168</v>
      </c>
      <c r="AE22" s="43" t="s">
        <v>75</v>
      </c>
      <c r="AF22" s="43" t="s">
        <v>76</v>
      </c>
      <c r="AG22" s="43" t="s">
        <v>74</v>
      </c>
      <c r="AH22" s="43" t="s">
        <v>1</v>
      </c>
      <c r="AI22" s="43" t="s">
        <v>2</v>
      </c>
      <c r="AJ22" s="43" t="s">
        <v>9</v>
      </c>
      <c r="AK22" s="43" t="s">
        <v>0</v>
      </c>
    </row>
    <row r="23" spans="1:37" x14ac:dyDescent="0.2">
      <c r="A23" s="14" t="s">
        <v>204</v>
      </c>
      <c r="B23" s="14">
        <v>0</v>
      </c>
      <c r="C23" s="14">
        <v>0</v>
      </c>
      <c r="D23" s="14">
        <v>85</v>
      </c>
      <c r="E23" s="14">
        <v>14</v>
      </c>
      <c r="F23" s="14">
        <v>24</v>
      </c>
      <c r="G23" s="14">
        <v>5</v>
      </c>
      <c r="H23" s="14">
        <v>128</v>
      </c>
      <c r="J23" s="14" t="s">
        <v>16</v>
      </c>
      <c r="K23" s="14" t="b">
        <f t="shared" ref="K23:R23" si="3">IF(T23=AD23,TRUE)</f>
        <v>0</v>
      </c>
      <c r="L23" s="14" t="b">
        <f t="shared" si="3"/>
        <v>0</v>
      </c>
      <c r="M23" s="14" t="b">
        <f t="shared" si="3"/>
        <v>0</v>
      </c>
      <c r="N23" s="14" t="b">
        <f t="shared" si="3"/>
        <v>0</v>
      </c>
      <c r="O23" s="14" t="b">
        <f t="shared" si="3"/>
        <v>0</v>
      </c>
      <c r="P23" s="14" t="b">
        <f t="shared" si="3"/>
        <v>0</v>
      </c>
      <c r="Q23" s="14" t="b">
        <f t="shared" si="3"/>
        <v>0</v>
      </c>
      <c r="R23" s="14" t="b">
        <f t="shared" si="3"/>
        <v>0</v>
      </c>
      <c r="T23" s="14">
        <f>SUM(U23:W23)</f>
        <v>85</v>
      </c>
      <c r="U23" s="14" cm="1">
        <f t="array" ref="U23:AA23">B23:H23</f>
        <v>0</v>
      </c>
      <c r="V23" s="14">
        <v>0</v>
      </c>
      <c r="W23" s="14">
        <v>85</v>
      </c>
      <c r="X23" s="14">
        <v>14</v>
      </c>
      <c r="Y23" s="14">
        <v>24</v>
      </c>
      <c r="Z23" s="14">
        <v>5</v>
      </c>
      <c r="AA23" s="14">
        <v>128</v>
      </c>
      <c r="AC23" s="14" t="s">
        <v>16</v>
      </c>
      <c r="AD23" s="14">
        <f>SUM(AE23:AG23)</f>
        <v>199</v>
      </c>
      <c r="AE23" s="14">
        <f>INDEX(FIRE0503b!$A$6:$I$18,MATCH(QA_FIRE0503b!$AC23,FIRE0503b!$A$6:$A$18,0),MATCH(AE$4,FIRE0503b!$A$6:$I$6,0))</f>
        <v>1</v>
      </c>
      <c r="AF23" s="14">
        <f>INDEX(FIRE0503b!$A$6:$I$18,MATCH(QA_FIRE0503b!$AC23,FIRE0503b!$A$6:$A$18,0),MATCH(AF$4,FIRE0503b!$A$6:$I$6,0))</f>
        <v>1</v>
      </c>
      <c r="AG23" s="14">
        <f>INDEX(FIRE0503b!$A$6:$I$18,MATCH(QA_FIRE0503b!$AC23,FIRE0503b!$A$6:$A$18,0),MATCH(AG$4,FIRE0503b!$A$6:$I$6,0))</f>
        <v>197</v>
      </c>
      <c r="AH23" s="14">
        <f>INDEX(FIRE0503b!$A$6:$I$18,MATCH(QA_FIRE0503b!$AC23,FIRE0503b!$A$6:$A$18,0),MATCH(AH$4,FIRE0503b!$A$6:$I$6,0))</f>
        <v>19</v>
      </c>
      <c r="AI23" s="14">
        <f>INDEX(FIRE0503b!$A$6:$I$18,MATCH(QA_FIRE0503b!$AC23,FIRE0503b!$A$6:$A$18,0),MATCH(AI$4,FIRE0503b!$A$6:$I$6,0))</f>
        <v>25</v>
      </c>
      <c r="AJ23" s="14">
        <f>INDEX(FIRE0503b!$A$6:$I$18,MATCH(QA_FIRE0503b!$AC23,FIRE0503b!$A$6:$A$18,0),MATCH(AJ$4,FIRE0503b!$A$6:$I$6,0))</f>
        <v>8</v>
      </c>
      <c r="AK23" s="14">
        <f>INDEX(FIRE0503b!$A$6:$I$18,MATCH(QA_FIRE0503b!$AC23,FIRE0503b!$A$6:$A$18,0),MATCH(AK$4,FIRE0503b!$A$6:$I$6,0))</f>
        <v>251</v>
      </c>
    </row>
    <row r="25" spans="1:37" x14ac:dyDescent="0.2">
      <c r="A25" s="42" t="s">
        <v>11</v>
      </c>
      <c r="B25" s="14" t="s">
        <v>254</v>
      </c>
    </row>
    <row r="27" spans="1:37" x14ac:dyDescent="0.2">
      <c r="B27" s="42" t="s">
        <v>164</v>
      </c>
    </row>
    <row r="28" spans="1:37" s="43" customFormat="1" ht="29.25" customHeight="1" x14ac:dyDescent="0.2">
      <c r="A28" s="14"/>
      <c r="B28" s="14" t="s">
        <v>22</v>
      </c>
      <c r="C28" s="14" t="s">
        <v>23</v>
      </c>
      <c r="D28" s="14" t="s">
        <v>21</v>
      </c>
      <c r="E28" s="14" t="s">
        <v>1</v>
      </c>
      <c r="F28" s="14" t="s">
        <v>2</v>
      </c>
      <c r="G28" s="14" t="s">
        <v>9</v>
      </c>
      <c r="H28" s="14" t="s">
        <v>165</v>
      </c>
      <c r="K28" s="43" t="s">
        <v>168</v>
      </c>
      <c r="L28" s="43" t="s">
        <v>75</v>
      </c>
      <c r="M28" s="43" t="s">
        <v>76</v>
      </c>
      <c r="N28" s="43" t="s">
        <v>74</v>
      </c>
      <c r="O28" s="43" t="s">
        <v>1</v>
      </c>
      <c r="P28" s="43" t="s">
        <v>2</v>
      </c>
      <c r="Q28" s="43" t="s">
        <v>9</v>
      </c>
      <c r="R28" s="43" t="s">
        <v>0</v>
      </c>
      <c r="T28" s="43" t="s">
        <v>169</v>
      </c>
      <c r="U28" s="43" t="s">
        <v>22</v>
      </c>
      <c r="V28" s="43" t="s">
        <v>23</v>
      </c>
      <c r="W28" s="43" t="s">
        <v>21</v>
      </c>
      <c r="X28" s="43" t="s">
        <v>1</v>
      </c>
      <c r="Y28" s="43" t="s">
        <v>2</v>
      </c>
      <c r="Z28" s="43" t="s">
        <v>9</v>
      </c>
      <c r="AA28" s="43" t="s">
        <v>165</v>
      </c>
      <c r="AD28" s="43" t="s">
        <v>168</v>
      </c>
      <c r="AE28" s="43" t="s">
        <v>75</v>
      </c>
      <c r="AF28" s="43" t="s">
        <v>76</v>
      </c>
      <c r="AG28" s="43" t="s">
        <v>74</v>
      </c>
      <c r="AH28" s="43" t="s">
        <v>1</v>
      </c>
      <c r="AI28" s="43" t="s">
        <v>2</v>
      </c>
      <c r="AJ28" s="43" t="s">
        <v>9</v>
      </c>
      <c r="AK28" s="43" t="s">
        <v>0</v>
      </c>
    </row>
    <row r="29" spans="1:37" x14ac:dyDescent="0.2">
      <c r="A29" s="14" t="s">
        <v>205</v>
      </c>
      <c r="B29" s="14">
        <v>13</v>
      </c>
      <c r="C29" s="14">
        <v>2</v>
      </c>
      <c r="D29" s="14">
        <v>192</v>
      </c>
      <c r="E29" s="14">
        <v>62</v>
      </c>
      <c r="F29" s="14">
        <v>25</v>
      </c>
      <c r="G29" s="14">
        <v>61</v>
      </c>
      <c r="H29" s="14">
        <v>355</v>
      </c>
      <c r="J29" s="14" t="s">
        <v>17</v>
      </c>
      <c r="K29" s="14" t="b">
        <f t="shared" ref="K29:R29" si="4">IF(T29=AD29,TRUE)</f>
        <v>0</v>
      </c>
      <c r="L29" s="14" t="b">
        <f t="shared" si="4"/>
        <v>0</v>
      </c>
      <c r="M29" s="14" t="b">
        <f t="shared" si="4"/>
        <v>0</v>
      </c>
      <c r="N29" s="14" t="b">
        <f t="shared" si="4"/>
        <v>0</v>
      </c>
      <c r="O29" s="14" t="b">
        <f t="shared" si="4"/>
        <v>0</v>
      </c>
      <c r="P29" s="14" t="b">
        <f t="shared" si="4"/>
        <v>0</v>
      </c>
      <c r="Q29" s="14" t="b">
        <f t="shared" si="4"/>
        <v>0</v>
      </c>
      <c r="R29" s="14" t="b">
        <f t="shared" si="4"/>
        <v>0</v>
      </c>
      <c r="T29" s="14">
        <f>SUM(U29:W29)</f>
        <v>207</v>
      </c>
      <c r="U29" s="14" cm="1">
        <f t="array" ref="U29:AA29">B29:H29</f>
        <v>13</v>
      </c>
      <c r="V29" s="14">
        <v>2</v>
      </c>
      <c r="W29" s="14">
        <v>192</v>
      </c>
      <c r="X29" s="14">
        <v>62</v>
      </c>
      <c r="Y29" s="14">
        <v>25</v>
      </c>
      <c r="Z29" s="14">
        <v>61</v>
      </c>
      <c r="AA29" s="14">
        <v>355</v>
      </c>
      <c r="AC29" s="14" t="s">
        <v>17</v>
      </c>
      <c r="AD29" s="14">
        <f>SUM(AE29:AG29)</f>
        <v>367</v>
      </c>
      <c r="AE29" s="14">
        <f>INDEX(FIRE0503b!$A$6:$I$18,MATCH(QA_FIRE0503b!$AC29,FIRE0503b!$A$6:$A$18,0),MATCH(AE$4,FIRE0503b!$A$6:$I$6,0))</f>
        <v>22</v>
      </c>
      <c r="AF29" s="14">
        <f>INDEX(FIRE0503b!$A$6:$I$18,MATCH(QA_FIRE0503b!$AC29,FIRE0503b!$A$6:$A$18,0),MATCH(AF$4,FIRE0503b!$A$6:$I$6,0))</f>
        <v>4</v>
      </c>
      <c r="AG29" s="14">
        <f>INDEX(FIRE0503b!$A$6:$I$18,MATCH(QA_FIRE0503b!$AC29,FIRE0503b!$A$6:$A$18,0),MATCH(AG$4,FIRE0503b!$A$6:$I$6,0))</f>
        <v>341</v>
      </c>
      <c r="AH29" s="14">
        <f>INDEX(FIRE0503b!$A$6:$I$18,MATCH(QA_FIRE0503b!$AC29,FIRE0503b!$A$6:$A$18,0),MATCH(AH$4,FIRE0503b!$A$6:$I$6,0))</f>
        <v>78</v>
      </c>
      <c r="AI29" s="14">
        <f>INDEX(FIRE0503b!$A$6:$I$18,MATCH(QA_FIRE0503b!$AC29,FIRE0503b!$A$6:$A$18,0),MATCH(AI$4,FIRE0503b!$A$6:$I$6,0))</f>
        <v>37</v>
      </c>
      <c r="AJ29" s="14">
        <f>INDEX(FIRE0503b!$A$6:$I$18,MATCH(QA_FIRE0503b!$AC29,FIRE0503b!$A$6:$A$18,0),MATCH(AJ$4,FIRE0503b!$A$6:$I$6,0))</f>
        <v>80</v>
      </c>
      <c r="AK29" s="14">
        <f>INDEX(FIRE0503b!$A$6:$I$18,MATCH(QA_FIRE0503b!$AC29,FIRE0503b!$A$6:$A$18,0),MATCH(AK$4,FIRE0503b!$A$6:$I$6,0))</f>
        <v>562</v>
      </c>
    </row>
    <row r="31" spans="1:37" x14ac:dyDescent="0.2">
      <c r="A31" s="42" t="s">
        <v>11</v>
      </c>
      <c r="B31" s="14" t="s">
        <v>254</v>
      </c>
    </row>
    <row r="33" spans="1:37" x14ac:dyDescent="0.2">
      <c r="B33" s="42" t="s">
        <v>164</v>
      </c>
    </row>
    <row r="34" spans="1:37" s="43" customFormat="1" ht="29.25" customHeight="1" x14ac:dyDescent="0.2">
      <c r="A34" s="14"/>
      <c r="B34" s="14" t="s">
        <v>22</v>
      </c>
      <c r="C34" s="14" t="s">
        <v>23</v>
      </c>
      <c r="D34" s="14" t="s">
        <v>21</v>
      </c>
      <c r="E34" s="14" t="s">
        <v>1</v>
      </c>
      <c r="F34" s="14" t="s">
        <v>2</v>
      </c>
      <c r="G34" s="14" t="s">
        <v>9</v>
      </c>
      <c r="H34" s="14" t="s">
        <v>165</v>
      </c>
      <c r="K34" s="43" t="s">
        <v>168</v>
      </c>
      <c r="L34" s="43" t="s">
        <v>75</v>
      </c>
      <c r="M34" s="43" t="s">
        <v>76</v>
      </c>
      <c r="N34" s="43" t="s">
        <v>74</v>
      </c>
      <c r="O34" s="43" t="s">
        <v>1</v>
      </c>
      <c r="P34" s="43" t="s">
        <v>2</v>
      </c>
      <c r="Q34" s="43" t="s">
        <v>9</v>
      </c>
      <c r="R34" s="43" t="s">
        <v>0</v>
      </c>
      <c r="T34" s="43" t="s">
        <v>169</v>
      </c>
      <c r="U34" s="43" t="s">
        <v>22</v>
      </c>
      <c r="V34" s="43" t="s">
        <v>23</v>
      </c>
      <c r="W34" s="43" t="s">
        <v>21</v>
      </c>
      <c r="X34" s="43" t="s">
        <v>1</v>
      </c>
      <c r="Y34" s="43" t="s">
        <v>2</v>
      </c>
      <c r="Z34" s="43" t="s">
        <v>9</v>
      </c>
      <c r="AA34" s="43" t="s">
        <v>165</v>
      </c>
      <c r="AD34" s="43" t="s">
        <v>168</v>
      </c>
      <c r="AE34" s="43" t="s">
        <v>75</v>
      </c>
      <c r="AF34" s="43" t="s">
        <v>76</v>
      </c>
      <c r="AG34" s="43" t="s">
        <v>74</v>
      </c>
      <c r="AH34" s="43" t="s">
        <v>1</v>
      </c>
      <c r="AI34" s="43" t="s">
        <v>2</v>
      </c>
      <c r="AJ34" s="43" t="s">
        <v>9</v>
      </c>
      <c r="AK34" s="43" t="s">
        <v>0</v>
      </c>
    </row>
    <row r="35" spans="1:37" x14ac:dyDescent="0.2">
      <c r="A35" s="14" t="s">
        <v>206</v>
      </c>
      <c r="B35" s="14">
        <v>34</v>
      </c>
      <c r="C35" s="14">
        <v>4</v>
      </c>
      <c r="D35" s="14">
        <v>447</v>
      </c>
      <c r="E35" s="14">
        <v>168</v>
      </c>
      <c r="F35" s="14">
        <v>80</v>
      </c>
      <c r="G35" s="14">
        <v>84</v>
      </c>
      <c r="H35" s="14">
        <v>817</v>
      </c>
      <c r="J35" s="14" t="s">
        <v>26</v>
      </c>
      <c r="K35" s="14" t="b">
        <f t="shared" ref="K35:R35" si="5">IF(T35=AD35,TRUE)</f>
        <v>0</v>
      </c>
      <c r="L35" s="14" t="b">
        <f t="shared" si="5"/>
        <v>0</v>
      </c>
      <c r="M35" s="14" t="b">
        <f t="shared" si="5"/>
        <v>0</v>
      </c>
      <c r="N35" s="14" t="b">
        <f t="shared" si="5"/>
        <v>0</v>
      </c>
      <c r="O35" s="14" t="b">
        <f t="shared" si="5"/>
        <v>0</v>
      </c>
      <c r="P35" s="14" t="b">
        <f t="shared" si="5"/>
        <v>0</v>
      </c>
      <c r="Q35" s="14" t="b">
        <f t="shared" si="5"/>
        <v>0</v>
      </c>
      <c r="R35" s="14" t="b">
        <f t="shared" si="5"/>
        <v>0</v>
      </c>
      <c r="T35" s="14">
        <f>SUM(U35:W35)</f>
        <v>485</v>
      </c>
      <c r="U35" s="14" cm="1">
        <f t="array" ref="U35:AA35">B35:H35</f>
        <v>34</v>
      </c>
      <c r="V35" s="14">
        <v>4</v>
      </c>
      <c r="W35" s="14">
        <v>447</v>
      </c>
      <c r="X35" s="14">
        <v>168</v>
      </c>
      <c r="Y35" s="14">
        <v>80</v>
      </c>
      <c r="Z35" s="14">
        <v>84</v>
      </c>
      <c r="AA35" s="14">
        <v>817</v>
      </c>
      <c r="AC35" s="14" t="s">
        <v>26</v>
      </c>
      <c r="AD35" s="14">
        <f>SUM(AE35:AG35)</f>
        <v>922</v>
      </c>
      <c r="AE35" s="14">
        <f>INDEX(FIRE0503b!$A$6:$I$18,MATCH(QA_FIRE0503b!$AC35,FIRE0503b!$A$6:$A$18,0),MATCH(AE$4,FIRE0503b!$A$6:$I$6,0))</f>
        <v>49</v>
      </c>
      <c r="AF35" s="14">
        <f>INDEX(FIRE0503b!$A$6:$I$18,MATCH(QA_FIRE0503b!$AC35,FIRE0503b!$A$6:$A$18,0),MATCH(AF$4,FIRE0503b!$A$6:$I$6,0))</f>
        <v>6</v>
      </c>
      <c r="AG35" s="14">
        <f>INDEX(FIRE0503b!$A$6:$I$18,MATCH(QA_FIRE0503b!$AC35,FIRE0503b!$A$6:$A$18,0),MATCH(AG$4,FIRE0503b!$A$6:$I$6,0))</f>
        <v>867</v>
      </c>
      <c r="AH35" s="14">
        <f>INDEX(FIRE0503b!$A$6:$I$18,MATCH(QA_FIRE0503b!$AC35,FIRE0503b!$A$6:$A$18,0),MATCH(AH$4,FIRE0503b!$A$6:$I$6,0))</f>
        <v>222</v>
      </c>
      <c r="AI35" s="14">
        <f>INDEX(FIRE0503b!$A$6:$I$18,MATCH(QA_FIRE0503b!$AC35,FIRE0503b!$A$6:$A$18,0),MATCH(AI$4,FIRE0503b!$A$6:$I$6,0))</f>
        <v>104</v>
      </c>
      <c r="AJ35" s="14">
        <f>INDEX(FIRE0503b!$A$6:$I$18,MATCH(QA_FIRE0503b!$AC35,FIRE0503b!$A$6:$A$18,0),MATCH(AJ$4,FIRE0503b!$A$6:$I$6,0))</f>
        <v>105</v>
      </c>
      <c r="AK35" s="14">
        <f>INDEX(FIRE0503b!$A$6:$I$18,MATCH(QA_FIRE0503b!$AC35,FIRE0503b!$A$6:$A$18,0),MATCH(AK$4,FIRE0503b!$A$6:$I$6,0))</f>
        <v>1353</v>
      </c>
    </row>
    <row r="37" spans="1:37" x14ac:dyDescent="0.2">
      <c r="A37" s="42" t="s">
        <v>11</v>
      </c>
      <c r="B37" s="14" t="s">
        <v>254</v>
      </c>
    </row>
    <row r="39" spans="1:37" x14ac:dyDescent="0.2">
      <c r="B39" s="42" t="s">
        <v>164</v>
      </c>
    </row>
    <row r="40" spans="1:37" s="43" customFormat="1" ht="29.25" customHeight="1" x14ac:dyDescent="0.2">
      <c r="A40" s="14"/>
      <c r="B40" s="14" t="s">
        <v>22</v>
      </c>
      <c r="C40" s="14" t="s">
        <v>23</v>
      </c>
      <c r="D40" s="14" t="s">
        <v>21</v>
      </c>
      <c r="E40" s="14" t="s">
        <v>1</v>
      </c>
      <c r="F40" s="14" t="s">
        <v>2</v>
      </c>
      <c r="G40" s="14" t="s">
        <v>9</v>
      </c>
      <c r="H40" s="14" t="s">
        <v>165</v>
      </c>
      <c r="K40" s="43" t="s">
        <v>168</v>
      </c>
      <c r="L40" s="43" t="s">
        <v>75</v>
      </c>
      <c r="M40" s="43" t="s">
        <v>76</v>
      </c>
      <c r="N40" s="43" t="s">
        <v>74</v>
      </c>
      <c r="O40" s="43" t="s">
        <v>1</v>
      </c>
      <c r="P40" s="43" t="s">
        <v>2</v>
      </c>
      <c r="Q40" s="43" t="s">
        <v>9</v>
      </c>
      <c r="R40" s="43" t="s">
        <v>0</v>
      </c>
      <c r="T40" s="43" t="s">
        <v>169</v>
      </c>
      <c r="U40" s="43" t="s">
        <v>22</v>
      </c>
      <c r="V40" s="43" t="s">
        <v>23</v>
      </c>
      <c r="W40" s="43" t="s">
        <v>21</v>
      </c>
      <c r="X40" s="43" t="s">
        <v>1</v>
      </c>
      <c r="Y40" s="43" t="s">
        <v>2</v>
      </c>
      <c r="Z40" s="43" t="s">
        <v>9</v>
      </c>
      <c r="AA40" s="43" t="s">
        <v>165</v>
      </c>
      <c r="AD40" s="43" t="s">
        <v>168</v>
      </c>
      <c r="AE40" s="43" t="s">
        <v>75</v>
      </c>
      <c r="AF40" s="43" t="s">
        <v>76</v>
      </c>
      <c r="AG40" s="43" t="s">
        <v>74</v>
      </c>
      <c r="AH40" s="43" t="s">
        <v>1</v>
      </c>
      <c r="AI40" s="43" t="s">
        <v>2</v>
      </c>
      <c r="AJ40" s="43" t="s">
        <v>9</v>
      </c>
      <c r="AK40" s="43" t="s">
        <v>0</v>
      </c>
    </row>
    <row r="41" spans="1:37" x14ac:dyDescent="0.2">
      <c r="A41" s="14" t="s">
        <v>207</v>
      </c>
      <c r="B41" s="14">
        <v>50</v>
      </c>
      <c r="C41" s="14">
        <v>10</v>
      </c>
      <c r="D41" s="14">
        <v>455</v>
      </c>
      <c r="E41" s="14">
        <v>127</v>
      </c>
      <c r="F41" s="14">
        <v>67</v>
      </c>
      <c r="G41" s="14">
        <v>69</v>
      </c>
      <c r="H41" s="14">
        <v>778</v>
      </c>
      <c r="J41" s="14" t="s">
        <v>27</v>
      </c>
      <c r="K41" s="14" t="b">
        <f t="shared" ref="K41:R41" si="6">IF(T41=AD41,TRUE)</f>
        <v>0</v>
      </c>
      <c r="L41" s="14" t="b">
        <f t="shared" si="6"/>
        <v>0</v>
      </c>
      <c r="M41" s="14" t="b">
        <f t="shared" si="6"/>
        <v>0</v>
      </c>
      <c r="N41" s="14" t="b">
        <f t="shared" si="6"/>
        <v>0</v>
      </c>
      <c r="O41" s="14" t="b">
        <f t="shared" si="6"/>
        <v>0</v>
      </c>
      <c r="P41" s="14" t="b">
        <f t="shared" si="6"/>
        <v>0</v>
      </c>
      <c r="Q41" s="14" t="b">
        <f t="shared" si="6"/>
        <v>0</v>
      </c>
      <c r="R41" s="14" t="b">
        <f t="shared" si="6"/>
        <v>0</v>
      </c>
      <c r="T41" s="14">
        <f>SUM(U41:W41)</f>
        <v>515</v>
      </c>
      <c r="U41" s="14" cm="1">
        <f t="array" ref="U41:AA41">B41:H41</f>
        <v>50</v>
      </c>
      <c r="V41" s="14">
        <v>10</v>
      </c>
      <c r="W41" s="14">
        <v>455</v>
      </c>
      <c r="X41" s="14">
        <v>127</v>
      </c>
      <c r="Y41" s="14">
        <v>67</v>
      </c>
      <c r="Z41" s="14">
        <v>69</v>
      </c>
      <c r="AA41" s="14">
        <v>778</v>
      </c>
      <c r="AC41" s="14" t="s">
        <v>27</v>
      </c>
      <c r="AD41" s="14">
        <f>SUM(AE41:AG41)</f>
        <v>876</v>
      </c>
      <c r="AE41" s="14">
        <f>INDEX(FIRE0503b!$A$6:$I$18,MATCH(QA_FIRE0503b!$AC41,FIRE0503b!$A$6:$A$18,0),MATCH(AE$4,FIRE0503b!$A$6:$I$6,0))</f>
        <v>68</v>
      </c>
      <c r="AF41" s="14">
        <f>INDEX(FIRE0503b!$A$6:$I$18,MATCH(QA_FIRE0503b!$AC41,FIRE0503b!$A$6:$A$18,0),MATCH(AF$4,FIRE0503b!$A$6:$I$6,0))</f>
        <v>12</v>
      </c>
      <c r="AG41" s="14">
        <f>INDEX(FIRE0503b!$A$6:$I$18,MATCH(QA_FIRE0503b!$AC41,FIRE0503b!$A$6:$A$18,0),MATCH(AG$4,FIRE0503b!$A$6:$I$6,0))</f>
        <v>796</v>
      </c>
      <c r="AH41" s="14">
        <f>INDEX(FIRE0503b!$A$6:$I$18,MATCH(QA_FIRE0503b!$AC41,FIRE0503b!$A$6:$A$18,0),MATCH(AH$4,FIRE0503b!$A$6:$I$6,0))</f>
        <v>158</v>
      </c>
      <c r="AI41" s="14">
        <f>INDEX(FIRE0503b!$A$6:$I$18,MATCH(QA_FIRE0503b!$AC41,FIRE0503b!$A$6:$A$18,0),MATCH(AI$4,FIRE0503b!$A$6:$I$6,0))</f>
        <v>103</v>
      </c>
      <c r="AJ41" s="14">
        <f>INDEX(FIRE0503b!$A$6:$I$18,MATCH(QA_FIRE0503b!$AC41,FIRE0503b!$A$6:$A$18,0),MATCH(AJ$4,FIRE0503b!$A$6:$I$6,0))</f>
        <v>95</v>
      </c>
      <c r="AK41" s="14">
        <f>INDEX(FIRE0503b!$A$6:$I$18,MATCH(QA_FIRE0503b!$AC41,FIRE0503b!$A$6:$A$18,0),MATCH(AK$4,FIRE0503b!$A$6:$I$6,0))</f>
        <v>1232</v>
      </c>
    </row>
    <row r="43" spans="1:37" x14ac:dyDescent="0.2">
      <c r="A43" s="42" t="s">
        <v>11</v>
      </c>
      <c r="B43" s="14" t="s">
        <v>254</v>
      </c>
    </row>
    <row r="45" spans="1:37" x14ac:dyDescent="0.2">
      <c r="B45" s="42" t="s">
        <v>164</v>
      </c>
    </row>
    <row r="46" spans="1:37" s="43" customFormat="1" ht="29.25" customHeight="1" x14ac:dyDescent="0.2">
      <c r="A46" s="14"/>
      <c r="B46" s="14" t="s">
        <v>22</v>
      </c>
      <c r="C46" s="14" t="s">
        <v>23</v>
      </c>
      <c r="D46" s="14" t="s">
        <v>21</v>
      </c>
      <c r="E46" s="14" t="s">
        <v>1</v>
      </c>
      <c r="F46" s="14" t="s">
        <v>2</v>
      </c>
      <c r="G46" s="14" t="s">
        <v>9</v>
      </c>
      <c r="H46" s="14" t="s">
        <v>165</v>
      </c>
      <c r="K46" s="43" t="s">
        <v>168</v>
      </c>
      <c r="L46" s="43" t="s">
        <v>75</v>
      </c>
      <c r="M46" s="43" t="s">
        <v>76</v>
      </c>
      <c r="N46" s="43" t="s">
        <v>74</v>
      </c>
      <c r="O46" s="43" t="s">
        <v>1</v>
      </c>
      <c r="P46" s="43" t="s">
        <v>2</v>
      </c>
      <c r="Q46" s="43" t="s">
        <v>9</v>
      </c>
      <c r="R46" s="43" t="s">
        <v>0</v>
      </c>
      <c r="T46" s="43" t="s">
        <v>169</v>
      </c>
      <c r="U46" s="43" t="s">
        <v>22</v>
      </c>
      <c r="V46" s="43" t="s">
        <v>23</v>
      </c>
      <c r="W46" s="43" t="s">
        <v>21</v>
      </c>
      <c r="X46" s="43" t="s">
        <v>1</v>
      </c>
      <c r="Y46" s="43" t="s">
        <v>2</v>
      </c>
      <c r="Z46" s="43" t="s">
        <v>9</v>
      </c>
      <c r="AA46" s="43" t="s">
        <v>165</v>
      </c>
      <c r="AD46" s="43" t="s">
        <v>168</v>
      </c>
      <c r="AE46" s="43" t="s">
        <v>75</v>
      </c>
      <c r="AF46" s="43" t="s">
        <v>76</v>
      </c>
      <c r="AG46" s="43" t="s">
        <v>74</v>
      </c>
      <c r="AH46" s="43" t="s">
        <v>1</v>
      </c>
      <c r="AI46" s="43" t="s">
        <v>2</v>
      </c>
      <c r="AJ46" s="43" t="s">
        <v>9</v>
      </c>
      <c r="AK46" s="43" t="s">
        <v>0</v>
      </c>
    </row>
    <row r="47" spans="1:37" x14ac:dyDescent="0.2">
      <c r="A47" s="14" t="s">
        <v>208</v>
      </c>
      <c r="B47" s="14">
        <v>9</v>
      </c>
      <c r="C47" s="14">
        <v>2</v>
      </c>
      <c r="D47" s="14">
        <v>273</v>
      </c>
      <c r="E47" s="14">
        <v>66</v>
      </c>
      <c r="F47" s="14">
        <v>35</v>
      </c>
      <c r="G47" s="14">
        <v>37</v>
      </c>
      <c r="H47" s="14">
        <v>422</v>
      </c>
      <c r="J47" s="14" t="s">
        <v>28</v>
      </c>
      <c r="K47" s="14" t="b">
        <f t="shared" ref="K47:R47" si="7">IF(T47=AD47,TRUE)</f>
        <v>0</v>
      </c>
      <c r="L47" s="14" t="b">
        <f t="shared" si="7"/>
        <v>0</v>
      </c>
      <c r="M47" s="14" t="b">
        <f t="shared" si="7"/>
        <v>0</v>
      </c>
      <c r="N47" s="14" t="b">
        <f t="shared" si="7"/>
        <v>0</v>
      </c>
      <c r="O47" s="14" t="b">
        <f t="shared" si="7"/>
        <v>0</v>
      </c>
      <c r="P47" s="14" t="b">
        <f t="shared" si="7"/>
        <v>0</v>
      </c>
      <c r="Q47" s="14" t="b">
        <f t="shared" si="7"/>
        <v>0</v>
      </c>
      <c r="R47" s="14" t="b">
        <f t="shared" si="7"/>
        <v>0</v>
      </c>
      <c r="T47" s="14">
        <f>SUM(U47:W47)</f>
        <v>284</v>
      </c>
      <c r="U47" s="14" cm="1">
        <f t="array" ref="U47:AA47">B47:H47</f>
        <v>9</v>
      </c>
      <c r="V47" s="14">
        <v>2</v>
      </c>
      <c r="W47" s="14">
        <v>273</v>
      </c>
      <c r="X47" s="14">
        <v>66</v>
      </c>
      <c r="Y47" s="14">
        <v>35</v>
      </c>
      <c r="Z47" s="14">
        <v>37</v>
      </c>
      <c r="AA47" s="14">
        <v>422</v>
      </c>
      <c r="AC47" s="14" t="s">
        <v>28</v>
      </c>
      <c r="AD47" s="14">
        <f>SUM(AE47:AG47)</f>
        <v>495</v>
      </c>
      <c r="AE47" s="14">
        <f>INDEX(FIRE0503b!$A$6:$I$18,MATCH(QA_FIRE0503b!$AC47,FIRE0503b!$A$6:$A$18,0),MATCH(AE$4,FIRE0503b!$A$6:$I$6,0))</f>
        <v>10</v>
      </c>
      <c r="AF47" s="14">
        <f>INDEX(FIRE0503b!$A$6:$I$18,MATCH(QA_FIRE0503b!$AC47,FIRE0503b!$A$6:$A$18,0),MATCH(AF$4,FIRE0503b!$A$6:$I$6,0))</f>
        <v>4</v>
      </c>
      <c r="AG47" s="14">
        <f>INDEX(FIRE0503b!$A$6:$I$18,MATCH(QA_FIRE0503b!$AC47,FIRE0503b!$A$6:$A$18,0),MATCH(AG$4,FIRE0503b!$A$6:$I$6,0))</f>
        <v>481</v>
      </c>
      <c r="AH47" s="14">
        <f>INDEX(FIRE0503b!$A$6:$I$18,MATCH(QA_FIRE0503b!$AC47,FIRE0503b!$A$6:$A$18,0),MATCH(AH$4,FIRE0503b!$A$6:$I$6,0))</f>
        <v>92</v>
      </c>
      <c r="AI47" s="14">
        <f>INDEX(FIRE0503b!$A$6:$I$18,MATCH(QA_FIRE0503b!$AC47,FIRE0503b!$A$6:$A$18,0),MATCH(AI$4,FIRE0503b!$A$6:$I$6,0))</f>
        <v>51</v>
      </c>
      <c r="AJ47" s="14">
        <f>INDEX(FIRE0503b!$A$6:$I$18,MATCH(QA_FIRE0503b!$AC47,FIRE0503b!$A$6:$A$18,0),MATCH(AJ$4,FIRE0503b!$A$6:$I$6,0))</f>
        <v>50</v>
      </c>
      <c r="AK47" s="14">
        <f>INDEX(FIRE0503b!$A$6:$I$18,MATCH(QA_FIRE0503b!$AC47,FIRE0503b!$A$6:$A$18,0),MATCH(AK$4,FIRE0503b!$A$6:$I$6,0))</f>
        <v>688</v>
      </c>
    </row>
    <row r="49" spans="1:37" x14ac:dyDescent="0.2">
      <c r="A49" s="42" t="s">
        <v>11</v>
      </c>
      <c r="B49" s="14" t="s">
        <v>254</v>
      </c>
    </row>
    <row r="51" spans="1:37" x14ac:dyDescent="0.2">
      <c r="B51" s="42" t="s">
        <v>164</v>
      </c>
    </row>
    <row r="52" spans="1:37" s="43" customFormat="1" ht="29.25" customHeight="1" x14ac:dyDescent="0.2">
      <c r="A52" s="14"/>
      <c r="B52" s="14" t="s">
        <v>22</v>
      </c>
      <c r="C52" s="14" t="s">
        <v>23</v>
      </c>
      <c r="D52" s="14" t="s">
        <v>21</v>
      </c>
      <c r="E52" s="14" t="s">
        <v>1</v>
      </c>
      <c r="F52" s="14" t="s">
        <v>2</v>
      </c>
      <c r="G52" s="14" t="s">
        <v>9</v>
      </c>
      <c r="H52" s="14" t="s">
        <v>165</v>
      </c>
      <c r="K52" s="43" t="s">
        <v>168</v>
      </c>
      <c r="L52" s="43" t="s">
        <v>75</v>
      </c>
      <c r="M52" s="43" t="s">
        <v>76</v>
      </c>
      <c r="N52" s="43" t="s">
        <v>74</v>
      </c>
      <c r="O52" s="43" t="s">
        <v>1</v>
      </c>
      <c r="P52" s="43" t="s">
        <v>2</v>
      </c>
      <c r="Q52" s="43" t="s">
        <v>9</v>
      </c>
      <c r="R52" s="43" t="s">
        <v>0</v>
      </c>
      <c r="T52" s="43" t="s">
        <v>169</v>
      </c>
      <c r="U52" s="43" t="s">
        <v>22</v>
      </c>
      <c r="V52" s="43" t="s">
        <v>23</v>
      </c>
      <c r="W52" s="43" t="s">
        <v>21</v>
      </c>
      <c r="X52" s="43" t="s">
        <v>1</v>
      </c>
      <c r="Y52" s="43" t="s">
        <v>2</v>
      </c>
      <c r="Z52" s="43" t="s">
        <v>9</v>
      </c>
      <c r="AA52" s="43" t="s">
        <v>165</v>
      </c>
      <c r="AD52" s="43" t="s">
        <v>168</v>
      </c>
      <c r="AE52" s="43" t="s">
        <v>75</v>
      </c>
      <c r="AF52" s="43" t="s">
        <v>76</v>
      </c>
      <c r="AG52" s="43" t="s">
        <v>74</v>
      </c>
      <c r="AH52" s="43" t="s">
        <v>1</v>
      </c>
      <c r="AI52" s="43" t="s">
        <v>2</v>
      </c>
      <c r="AJ52" s="43" t="s">
        <v>9</v>
      </c>
      <c r="AK52" s="43" t="s">
        <v>0</v>
      </c>
    </row>
    <row r="53" spans="1:37" x14ac:dyDescent="0.2">
      <c r="A53" s="14" t="s">
        <v>209</v>
      </c>
      <c r="B53" s="14">
        <v>13</v>
      </c>
      <c r="C53" s="14">
        <v>4</v>
      </c>
      <c r="D53" s="14">
        <v>345</v>
      </c>
      <c r="E53" s="14">
        <v>41</v>
      </c>
      <c r="F53" s="14">
        <v>28</v>
      </c>
      <c r="G53" s="14">
        <v>23</v>
      </c>
      <c r="H53" s="14">
        <v>454</v>
      </c>
      <c r="J53" s="14" t="s">
        <v>18</v>
      </c>
      <c r="K53" s="14" t="b">
        <f t="shared" ref="K53:R53" si="8">IF(T53=AD53,TRUE)</f>
        <v>0</v>
      </c>
      <c r="L53" s="14" t="b">
        <f t="shared" si="8"/>
        <v>0</v>
      </c>
      <c r="M53" s="14" t="b">
        <f t="shared" si="8"/>
        <v>0</v>
      </c>
      <c r="N53" s="14" t="b">
        <f t="shared" si="8"/>
        <v>0</v>
      </c>
      <c r="O53" s="14" t="b">
        <f t="shared" si="8"/>
        <v>0</v>
      </c>
      <c r="P53" s="14" t="b">
        <f t="shared" si="8"/>
        <v>0</v>
      </c>
      <c r="Q53" s="14" t="b">
        <f t="shared" si="8"/>
        <v>0</v>
      </c>
      <c r="R53" s="14" t="b">
        <f t="shared" si="8"/>
        <v>0</v>
      </c>
      <c r="T53" s="14">
        <f>SUM(U53:W53)</f>
        <v>362</v>
      </c>
      <c r="U53" s="14" cm="1">
        <f t="array" ref="U53:AA53">B53:H53</f>
        <v>13</v>
      </c>
      <c r="V53" s="14">
        <v>4</v>
      </c>
      <c r="W53" s="14">
        <v>345</v>
      </c>
      <c r="X53" s="14">
        <v>41</v>
      </c>
      <c r="Y53" s="14">
        <v>28</v>
      </c>
      <c r="Z53" s="14">
        <v>23</v>
      </c>
      <c r="AA53" s="14">
        <v>454</v>
      </c>
      <c r="AC53" s="14" t="s">
        <v>18</v>
      </c>
      <c r="AD53" s="14">
        <f>SUM(AE53:AG53)</f>
        <v>630</v>
      </c>
      <c r="AE53" s="14">
        <f>INDEX(FIRE0503b!$A$6:$I$18,MATCH(QA_FIRE0503b!$AC53,FIRE0503b!$A$6:$A$18,0),MATCH(AE$4,FIRE0503b!$A$6:$I$6,0))</f>
        <v>16</v>
      </c>
      <c r="AF53" s="14">
        <f>INDEX(FIRE0503b!$A$6:$I$18,MATCH(QA_FIRE0503b!$AC53,FIRE0503b!$A$6:$A$18,0),MATCH(AF$4,FIRE0503b!$A$6:$I$6,0))</f>
        <v>5</v>
      </c>
      <c r="AG53" s="14">
        <f>INDEX(FIRE0503b!$A$6:$I$18,MATCH(QA_FIRE0503b!$AC53,FIRE0503b!$A$6:$A$18,0),MATCH(AG$4,FIRE0503b!$A$6:$I$6,0))</f>
        <v>609</v>
      </c>
      <c r="AH53" s="14">
        <f>INDEX(FIRE0503b!$A$6:$I$18,MATCH(QA_FIRE0503b!$AC53,FIRE0503b!$A$6:$A$18,0),MATCH(AH$4,FIRE0503b!$A$6:$I$6,0))</f>
        <v>58</v>
      </c>
      <c r="AI53" s="14">
        <f>INDEX(FIRE0503b!$A$6:$I$18,MATCH(QA_FIRE0503b!$AC53,FIRE0503b!$A$6:$A$18,0),MATCH(AI$4,FIRE0503b!$A$6:$I$6,0))</f>
        <v>37</v>
      </c>
      <c r="AJ53" s="14">
        <f>INDEX(FIRE0503b!$A$6:$I$18,MATCH(QA_FIRE0503b!$AC53,FIRE0503b!$A$6:$A$18,0),MATCH(AJ$4,FIRE0503b!$A$6:$I$6,0))</f>
        <v>30</v>
      </c>
      <c r="AK53" s="14">
        <f>INDEX(FIRE0503b!$A$6:$I$18,MATCH(QA_FIRE0503b!$AC53,FIRE0503b!$A$6:$A$18,0),MATCH(AK$4,FIRE0503b!$A$6:$I$6,0))</f>
        <v>755</v>
      </c>
    </row>
    <row r="55" spans="1:37" x14ac:dyDescent="0.2">
      <c r="A55" s="42" t="s">
        <v>11</v>
      </c>
      <c r="B55" s="14" t="s">
        <v>254</v>
      </c>
    </row>
    <row r="57" spans="1:37" x14ac:dyDescent="0.2">
      <c r="B57" s="42" t="s">
        <v>164</v>
      </c>
    </row>
    <row r="58" spans="1:37" s="43" customFormat="1" ht="29.25" customHeight="1" x14ac:dyDescent="0.2">
      <c r="A58" s="14"/>
      <c r="B58" s="14" t="s">
        <v>22</v>
      </c>
      <c r="C58" s="14" t="s">
        <v>23</v>
      </c>
      <c r="D58" s="14" t="s">
        <v>21</v>
      </c>
      <c r="E58" s="14" t="s">
        <v>1</v>
      </c>
      <c r="F58" s="14" t="s">
        <v>2</v>
      </c>
      <c r="G58" s="14" t="s">
        <v>9</v>
      </c>
      <c r="H58" s="14" t="s">
        <v>165</v>
      </c>
      <c r="K58" s="43" t="s">
        <v>168</v>
      </c>
      <c r="L58" s="43" t="s">
        <v>75</v>
      </c>
      <c r="M58" s="43" t="s">
        <v>76</v>
      </c>
      <c r="N58" s="43" t="s">
        <v>74</v>
      </c>
      <c r="O58" s="43" t="s">
        <v>1</v>
      </c>
      <c r="P58" s="43" t="s">
        <v>2</v>
      </c>
      <c r="Q58" s="43" t="s">
        <v>9</v>
      </c>
      <c r="R58" s="43" t="s">
        <v>0</v>
      </c>
      <c r="T58" s="43" t="s">
        <v>169</v>
      </c>
      <c r="U58" s="43" t="s">
        <v>22</v>
      </c>
      <c r="V58" s="43" t="s">
        <v>23</v>
      </c>
      <c r="W58" s="43" t="s">
        <v>21</v>
      </c>
      <c r="X58" s="43" t="s">
        <v>1</v>
      </c>
      <c r="Y58" s="43" t="s">
        <v>2</v>
      </c>
      <c r="Z58" s="43" t="s">
        <v>9</v>
      </c>
      <c r="AA58" s="43" t="s">
        <v>165</v>
      </c>
      <c r="AD58" s="43" t="s">
        <v>168</v>
      </c>
      <c r="AE58" s="43" t="s">
        <v>75</v>
      </c>
      <c r="AF58" s="43" t="s">
        <v>76</v>
      </c>
      <c r="AG58" s="43" t="s">
        <v>74</v>
      </c>
      <c r="AH58" s="43" t="s">
        <v>1</v>
      </c>
      <c r="AI58" s="43" t="s">
        <v>2</v>
      </c>
      <c r="AJ58" s="43" t="s">
        <v>9</v>
      </c>
      <c r="AK58" s="43" t="s">
        <v>0</v>
      </c>
    </row>
    <row r="59" spans="1:37" x14ac:dyDescent="0.2">
      <c r="A59" s="14" t="s">
        <v>210</v>
      </c>
      <c r="B59" s="14">
        <v>1</v>
      </c>
      <c r="C59" s="14">
        <v>2</v>
      </c>
      <c r="D59" s="14">
        <v>203</v>
      </c>
      <c r="E59" s="14">
        <v>21</v>
      </c>
      <c r="F59" s="14">
        <v>10</v>
      </c>
      <c r="G59" s="14">
        <v>10</v>
      </c>
      <c r="H59" s="14">
        <v>247</v>
      </c>
      <c r="J59" s="14" t="s">
        <v>45</v>
      </c>
      <c r="K59" s="14" t="b">
        <f t="shared" ref="K59:R59" si="9">IF(T59=AD59,TRUE)</f>
        <v>0</v>
      </c>
      <c r="L59" s="14" t="b">
        <f t="shared" si="9"/>
        <v>1</v>
      </c>
      <c r="M59" s="14" t="b">
        <f t="shared" si="9"/>
        <v>0</v>
      </c>
      <c r="N59" s="14" t="b">
        <f t="shared" si="9"/>
        <v>0</v>
      </c>
      <c r="O59" s="14" t="b">
        <f t="shared" si="9"/>
        <v>0</v>
      </c>
      <c r="P59" s="14" t="b">
        <f t="shared" si="9"/>
        <v>0</v>
      </c>
      <c r="Q59" s="14" t="b">
        <f t="shared" si="9"/>
        <v>0</v>
      </c>
      <c r="R59" s="14" t="b">
        <f t="shared" si="9"/>
        <v>0</v>
      </c>
      <c r="T59" s="14">
        <f>SUM(U59:W59)</f>
        <v>206</v>
      </c>
      <c r="U59" s="14" cm="1">
        <f t="array" ref="U59:AA59">B59:H59</f>
        <v>1</v>
      </c>
      <c r="V59" s="14">
        <v>2</v>
      </c>
      <c r="W59" s="14">
        <v>203</v>
      </c>
      <c r="X59" s="14">
        <v>21</v>
      </c>
      <c r="Y59" s="14">
        <v>10</v>
      </c>
      <c r="Z59" s="14">
        <v>10</v>
      </c>
      <c r="AA59" s="14">
        <v>247</v>
      </c>
      <c r="AC59" s="14" t="s">
        <v>45</v>
      </c>
      <c r="AD59" s="14">
        <f>SUM(AE59:AG59)</f>
        <v>466</v>
      </c>
      <c r="AE59" s="14">
        <f>INDEX(FIRE0503b!$A$6:$I$18,MATCH(QA_FIRE0503b!$AC59,FIRE0503b!$A$6:$A$18,0),MATCH(AE$4,FIRE0503b!$A$6:$I$6,0))</f>
        <v>1</v>
      </c>
      <c r="AF59" s="14">
        <f>INDEX(FIRE0503b!$A$6:$I$18,MATCH(QA_FIRE0503b!$AC59,FIRE0503b!$A$6:$A$18,0),MATCH(AF$4,FIRE0503b!$A$6:$I$6,0))</f>
        <v>4</v>
      </c>
      <c r="AG59" s="14">
        <f>INDEX(FIRE0503b!$A$6:$I$18,MATCH(QA_FIRE0503b!$AC59,FIRE0503b!$A$6:$A$18,0),MATCH(AG$4,FIRE0503b!$A$6:$I$6,0))</f>
        <v>461</v>
      </c>
      <c r="AH59" s="14">
        <f>INDEX(FIRE0503b!$A$6:$I$18,MATCH(QA_FIRE0503b!$AC59,FIRE0503b!$A$6:$A$18,0),MATCH(AH$4,FIRE0503b!$A$6:$I$6,0))</f>
        <v>45</v>
      </c>
      <c r="AI59" s="14">
        <f>INDEX(FIRE0503b!$A$6:$I$18,MATCH(QA_FIRE0503b!$AC59,FIRE0503b!$A$6:$A$18,0),MATCH(AI$4,FIRE0503b!$A$6:$I$6,0))</f>
        <v>15</v>
      </c>
      <c r="AJ59" s="14">
        <f>INDEX(FIRE0503b!$A$6:$I$18,MATCH(QA_FIRE0503b!$AC59,FIRE0503b!$A$6:$A$18,0),MATCH(AJ$4,FIRE0503b!$A$6:$I$6,0))</f>
        <v>13</v>
      </c>
      <c r="AK59" s="14">
        <f>INDEX(FIRE0503b!$A$6:$I$18,MATCH(QA_FIRE0503b!$AC59,FIRE0503b!$A$6:$A$18,0),MATCH(AK$4,FIRE0503b!$A$6:$I$6,0))</f>
        <v>539</v>
      </c>
    </row>
    <row r="61" spans="1:37" x14ac:dyDescent="0.2">
      <c r="A61" s="42" t="s">
        <v>11</v>
      </c>
      <c r="B61" s="14" t="s">
        <v>254</v>
      </c>
    </row>
    <row r="63" spans="1:37" x14ac:dyDescent="0.2">
      <c r="B63" s="42" t="s">
        <v>164</v>
      </c>
    </row>
    <row r="64" spans="1:37" s="43" customFormat="1" ht="29.25" customHeight="1" x14ac:dyDescent="0.2">
      <c r="A64" s="14"/>
      <c r="B64" s="14" t="s">
        <v>22</v>
      </c>
      <c r="C64" s="14" t="s">
        <v>23</v>
      </c>
      <c r="D64" s="14" t="s">
        <v>21</v>
      </c>
      <c r="E64" s="14" t="s">
        <v>1</v>
      </c>
      <c r="F64" s="14" t="s">
        <v>2</v>
      </c>
      <c r="G64" s="14" t="s">
        <v>9</v>
      </c>
      <c r="H64" s="14" t="s">
        <v>165</v>
      </c>
      <c r="K64" s="43" t="s">
        <v>168</v>
      </c>
      <c r="L64" s="43" t="s">
        <v>75</v>
      </c>
      <c r="M64" s="43" t="s">
        <v>76</v>
      </c>
      <c r="N64" s="43" t="s">
        <v>74</v>
      </c>
      <c r="O64" s="43" t="s">
        <v>1</v>
      </c>
      <c r="P64" s="43" t="s">
        <v>2</v>
      </c>
      <c r="Q64" s="43" t="s">
        <v>9</v>
      </c>
      <c r="R64" s="43" t="s">
        <v>0</v>
      </c>
      <c r="AD64" s="43" t="s">
        <v>168</v>
      </c>
      <c r="AE64" s="43" t="s">
        <v>75</v>
      </c>
      <c r="AF64" s="43" t="s">
        <v>76</v>
      </c>
      <c r="AG64" s="43" t="s">
        <v>74</v>
      </c>
      <c r="AH64" s="43" t="s">
        <v>1</v>
      </c>
      <c r="AI64" s="43" t="s">
        <v>2</v>
      </c>
      <c r="AJ64" s="43" t="s">
        <v>9</v>
      </c>
      <c r="AK64" s="43" t="s">
        <v>0</v>
      </c>
    </row>
    <row r="65" spans="1:37" x14ac:dyDescent="0.2">
      <c r="A65" s="14" t="s">
        <v>211</v>
      </c>
      <c r="B65" s="14">
        <v>25</v>
      </c>
      <c r="C65" s="14">
        <v>13</v>
      </c>
      <c r="D65" s="14">
        <v>291</v>
      </c>
      <c r="E65" s="14">
        <v>136</v>
      </c>
      <c r="F65" s="14">
        <v>45</v>
      </c>
      <c r="G65" s="14">
        <v>80</v>
      </c>
      <c r="H65" s="14">
        <v>590</v>
      </c>
      <c r="J65" s="14" t="s">
        <v>19</v>
      </c>
      <c r="K65" s="14" t="b">
        <f t="shared" ref="K65:R65" si="10">IF(T65=AD65,TRUE)</f>
        <v>0</v>
      </c>
      <c r="L65" s="14" t="b">
        <f t="shared" si="10"/>
        <v>0</v>
      </c>
      <c r="M65" s="14" t="b">
        <f t="shared" si="10"/>
        <v>0</v>
      </c>
      <c r="N65" s="14" t="b">
        <f t="shared" si="10"/>
        <v>0</v>
      </c>
      <c r="O65" s="14" t="b">
        <f t="shared" si="10"/>
        <v>0</v>
      </c>
      <c r="P65" s="14" t="b">
        <f t="shared" si="10"/>
        <v>0</v>
      </c>
      <c r="Q65" s="14" t="b">
        <f t="shared" si="10"/>
        <v>0</v>
      </c>
      <c r="R65" s="14" t="b">
        <f t="shared" si="10"/>
        <v>0</v>
      </c>
      <c r="T65" s="14">
        <f>SUM(U65:W65)</f>
        <v>329</v>
      </c>
      <c r="U65" s="14" cm="1">
        <f t="array" ref="U65:AA65">B65:H65</f>
        <v>25</v>
      </c>
      <c r="V65" s="14">
        <v>13</v>
      </c>
      <c r="W65" s="14">
        <v>291</v>
      </c>
      <c r="X65" s="14">
        <v>136</v>
      </c>
      <c r="Y65" s="14">
        <v>45</v>
      </c>
      <c r="Z65" s="14">
        <v>80</v>
      </c>
      <c r="AA65" s="14">
        <v>590</v>
      </c>
      <c r="AC65" s="14" t="s">
        <v>19</v>
      </c>
      <c r="AD65" s="14">
        <f>SUM(AE65:AG65)</f>
        <v>632</v>
      </c>
      <c r="AE65" s="14">
        <f>INDEX(FIRE0503b!$A$6:$I$18,MATCH(QA_FIRE0503b!$AC65,FIRE0503b!$A$6:$A$18,0),MATCH(AE$4,FIRE0503b!$A$6:$I$6,0))</f>
        <v>30</v>
      </c>
      <c r="AF65" s="14">
        <f>INDEX(FIRE0503b!$A$6:$I$18,MATCH(QA_FIRE0503b!$AC65,FIRE0503b!$A$6:$A$18,0),MATCH(AF$4,FIRE0503b!$A$6:$I$6,0))</f>
        <v>14</v>
      </c>
      <c r="AG65" s="14">
        <f>INDEX(FIRE0503b!$A$6:$I$18,MATCH(QA_FIRE0503b!$AC65,FIRE0503b!$A$6:$A$18,0),MATCH(AG$4,FIRE0503b!$A$6:$I$6,0))</f>
        <v>588</v>
      </c>
      <c r="AH65" s="14">
        <f>INDEX(FIRE0503b!$A$6:$I$18,MATCH(QA_FIRE0503b!$AC65,FIRE0503b!$A$6:$A$18,0),MATCH(AH$4,FIRE0503b!$A$6:$I$6,0))</f>
        <v>304</v>
      </c>
      <c r="AI65" s="14">
        <f>INDEX(FIRE0503b!$A$6:$I$18,MATCH(QA_FIRE0503b!$AC65,FIRE0503b!$A$6:$A$18,0),MATCH(AI$4,FIRE0503b!$A$6:$I$6,0))</f>
        <v>54</v>
      </c>
      <c r="AJ65" s="14">
        <f>INDEX(FIRE0503b!$A$6:$I$18,MATCH(QA_FIRE0503b!$AC65,FIRE0503b!$A$6:$A$18,0),MATCH(AJ$4,FIRE0503b!$A$6:$I$6,0))</f>
        <v>118</v>
      </c>
      <c r="AK65" s="14">
        <f>INDEX(FIRE0503b!$A$6:$I$18,MATCH(QA_FIRE0503b!$AC65,FIRE0503b!$A$6:$A$18,0),MATCH(AK$4,FIRE0503b!$A$6:$I$6,0))</f>
        <v>1108</v>
      </c>
    </row>
    <row r="67" spans="1:37" ht="20.25" customHeight="1" x14ac:dyDescent="0.2">
      <c r="J67" s="14" t="s">
        <v>199</v>
      </c>
      <c r="K67" s="43" t="s">
        <v>168</v>
      </c>
      <c r="L67" s="43" t="s">
        <v>75</v>
      </c>
      <c r="M67" s="43" t="s">
        <v>76</v>
      </c>
      <c r="N67" s="43" t="s">
        <v>74</v>
      </c>
      <c r="O67" s="43" t="s">
        <v>1</v>
      </c>
      <c r="P67" s="43" t="s">
        <v>2</v>
      </c>
      <c r="Q67" s="43" t="s">
        <v>9</v>
      </c>
      <c r="R67" s="43" t="s">
        <v>0</v>
      </c>
      <c r="S67" s="14" t="s">
        <v>199</v>
      </c>
      <c r="T67" s="43" t="s">
        <v>169</v>
      </c>
      <c r="U67" s="43" t="s">
        <v>22</v>
      </c>
      <c r="V67" s="43" t="s">
        <v>23</v>
      </c>
      <c r="W67" s="43" t="s">
        <v>21</v>
      </c>
      <c r="X67" s="43" t="s">
        <v>1</v>
      </c>
      <c r="Y67" s="43" t="s">
        <v>2</v>
      </c>
      <c r="Z67" s="43" t="s">
        <v>9</v>
      </c>
      <c r="AA67" s="43" t="s">
        <v>165</v>
      </c>
      <c r="AC67" s="14" t="s">
        <v>199</v>
      </c>
      <c r="AD67" s="43" t="s">
        <v>169</v>
      </c>
      <c r="AE67" s="43" t="s">
        <v>22</v>
      </c>
      <c r="AF67" s="43" t="s">
        <v>23</v>
      </c>
      <c r="AG67" s="43" t="s">
        <v>21</v>
      </c>
      <c r="AH67" s="43" t="s">
        <v>1</v>
      </c>
      <c r="AI67" s="43" t="s">
        <v>2</v>
      </c>
      <c r="AJ67" s="43" t="s">
        <v>9</v>
      </c>
      <c r="AK67" s="43" t="s">
        <v>165</v>
      </c>
    </row>
    <row r="68" spans="1:37" x14ac:dyDescent="0.2">
      <c r="J68" s="14" t="s">
        <v>200</v>
      </c>
      <c r="K68" s="14" t="b">
        <f t="shared" ref="K68:R68" si="11">IF(T68=AD68,TRUE)</f>
        <v>0</v>
      </c>
      <c r="L68" s="14" t="b">
        <f t="shared" si="11"/>
        <v>0</v>
      </c>
      <c r="M68" s="14" t="b">
        <f t="shared" si="11"/>
        <v>0</v>
      </c>
      <c r="N68" s="14" t="b">
        <f t="shared" si="11"/>
        <v>0</v>
      </c>
      <c r="O68" s="14" t="b">
        <f t="shared" si="11"/>
        <v>0</v>
      </c>
      <c r="P68" s="14" t="b">
        <f t="shared" si="11"/>
        <v>0</v>
      </c>
      <c r="Q68" s="14" t="b">
        <f t="shared" si="11"/>
        <v>0</v>
      </c>
      <c r="R68" s="14" t="b">
        <f t="shared" si="11"/>
        <v>0</v>
      </c>
      <c r="T68" s="14">
        <f>SUM(T65,T59,T53,T47,T41,T35,T29,T23,T17,T11,T5)</f>
        <v>2635</v>
      </c>
      <c r="U68" s="14">
        <f t="shared" ref="U68:AA68" si="12">SUM(U65,U59,U53,U47,U41,U35,U29,U23,U17,U11,U5)</f>
        <v>145</v>
      </c>
      <c r="V68" s="14">
        <f t="shared" si="12"/>
        <v>37</v>
      </c>
      <c r="W68" s="14">
        <f t="shared" si="12"/>
        <v>2453</v>
      </c>
      <c r="X68" s="14">
        <f t="shared" si="12"/>
        <v>643</v>
      </c>
      <c r="Y68" s="14">
        <f t="shared" si="12"/>
        <v>321</v>
      </c>
      <c r="Z68" s="14">
        <f t="shared" si="12"/>
        <v>379</v>
      </c>
      <c r="AA68" s="14">
        <f t="shared" si="12"/>
        <v>3978</v>
      </c>
      <c r="AC68" s="14" t="s">
        <v>200</v>
      </c>
      <c r="AD68" s="14">
        <f>SUM(AD65,AD59,AD53,AD47,AD41,AD35,AD29,AD23,AD17,AD11,AD5)</f>
        <v>4898</v>
      </c>
      <c r="AE68" s="14">
        <f t="shared" ref="AE68:AK68" si="13">SUM(AE65,AE59,AE53,AE47,AE41,AE35,AE29,AE23,AE17,AE11,AE5)</f>
        <v>199</v>
      </c>
      <c r="AF68" s="14">
        <f t="shared" si="13"/>
        <v>50</v>
      </c>
      <c r="AG68" s="14">
        <f t="shared" si="13"/>
        <v>4649</v>
      </c>
      <c r="AH68" s="14">
        <f t="shared" si="13"/>
        <v>991</v>
      </c>
      <c r="AI68" s="14">
        <f t="shared" si="13"/>
        <v>443</v>
      </c>
      <c r="AJ68" s="14">
        <f t="shared" si="13"/>
        <v>516</v>
      </c>
      <c r="AK68" s="14">
        <f t="shared" si="13"/>
        <v>6848</v>
      </c>
    </row>
    <row r="71" spans="1:37" x14ac:dyDescent="0.2">
      <c r="A71" s="42" t="s">
        <v>11</v>
      </c>
      <c r="B71" s="14" t="s">
        <v>254</v>
      </c>
    </row>
    <row r="73" spans="1:37" x14ac:dyDescent="0.2">
      <c r="B73" s="42" t="s">
        <v>164</v>
      </c>
    </row>
    <row r="74" spans="1:37" s="43" customFormat="1" ht="29.25" customHeight="1" x14ac:dyDescent="0.2">
      <c r="A74" s="14"/>
      <c r="B74" s="14" t="s">
        <v>22</v>
      </c>
      <c r="C74" s="14" t="s">
        <v>23</v>
      </c>
      <c r="D74" s="14" t="s">
        <v>21</v>
      </c>
      <c r="E74" s="14" t="s">
        <v>1</v>
      </c>
      <c r="F74" s="14" t="s">
        <v>2</v>
      </c>
      <c r="G74" s="14" t="s">
        <v>9</v>
      </c>
      <c r="H74" s="14" t="s">
        <v>165</v>
      </c>
      <c r="K74" s="43" t="s">
        <v>168</v>
      </c>
      <c r="L74" s="43" t="s">
        <v>75</v>
      </c>
      <c r="M74" s="43" t="s">
        <v>76</v>
      </c>
      <c r="N74" s="43" t="s">
        <v>74</v>
      </c>
      <c r="O74" s="43" t="s">
        <v>1</v>
      </c>
      <c r="P74" s="43" t="s">
        <v>2</v>
      </c>
      <c r="Q74" s="43" t="s">
        <v>9</v>
      </c>
      <c r="R74" s="43" t="s">
        <v>0</v>
      </c>
      <c r="T74" s="43" t="s">
        <v>169</v>
      </c>
      <c r="U74" s="43" t="s">
        <v>22</v>
      </c>
      <c r="V74" s="43" t="s">
        <v>23</v>
      </c>
      <c r="W74" s="43" t="s">
        <v>21</v>
      </c>
      <c r="X74" s="43" t="s">
        <v>1</v>
      </c>
      <c r="Y74" s="43" t="s">
        <v>2</v>
      </c>
      <c r="Z74" s="43" t="s">
        <v>9</v>
      </c>
      <c r="AA74" s="43" t="s">
        <v>165</v>
      </c>
      <c r="AD74" s="43" t="s">
        <v>168</v>
      </c>
      <c r="AE74" s="43" t="s">
        <v>75</v>
      </c>
      <c r="AF74" s="43" t="s">
        <v>76</v>
      </c>
      <c r="AG74" s="43" t="s">
        <v>74</v>
      </c>
      <c r="AH74" s="43" t="s">
        <v>1</v>
      </c>
      <c r="AI74" s="43" t="s">
        <v>2</v>
      </c>
      <c r="AJ74" s="43" t="s">
        <v>9</v>
      </c>
      <c r="AK74" s="43" t="s">
        <v>0</v>
      </c>
    </row>
    <row r="75" spans="1:37" x14ac:dyDescent="0.2">
      <c r="A75" s="14" t="s">
        <v>212</v>
      </c>
      <c r="B75" s="14">
        <v>1</v>
      </c>
      <c r="C75" s="14">
        <v>0</v>
      </c>
      <c r="D75" s="14">
        <v>18</v>
      </c>
      <c r="E75" s="14">
        <v>0</v>
      </c>
      <c r="F75" s="14">
        <v>1</v>
      </c>
      <c r="G75" s="14">
        <v>0</v>
      </c>
      <c r="H75" s="14">
        <v>20</v>
      </c>
      <c r="J75" s="14" t="s">
        <v>15</v>
      </c>
      <c r="K75" s="14" t="b">
        <f t="shared" ref="K75:R75" si="14">IF(T75=AD75,TRUE)</f>
        <v>0</v>
      </c>
      <c r="L75" s="14" t="b">
        <f t="shared" si="14"/>
        <v>1</v>
      </c>
      <c r="M75" s="14" t="b">
        <f t="shared" si="14"/>
        <v>1</v>
      </c>
      <c r="N75" s="14" t="b">
        <f t="shared" si="14"/>
        <v>0</v>
      </c>
      <c r="O75" s="14" t="b">
        <f t="shared" si="14"/>
        <v>0</v>
      </c>
      <c r="P75" s="14" t="b">
        <f t="shared" si="14"/>
        <v>0</v>
      </c>
      <c r="Q75" s="14" t="b">
        <f t="shared" si="14"/>
        <v>0</v>
      </c>
      <c r="R75" s="14" t="b">
        <f t="shared" si="14"/>
        <v>0</v>
      </c>
      <c r="T75" s="14">
        <f>SUM(U75:W75)</f>
        <v>19</v>
      </c>
      <c r="U75" s="14" cm="1">
        <f t="array" ref="U75:AA75">B75:H75</f>
        <v>1</v>
      </c>
      <c r="V75" s="14">
        <v>0</v>
      </c>
      <c r="W75" s="14">
        <v>18</v>
      </c>
      <c r="X75" s="14">
        <v>0</v>
      </c>
      <c r="Y75" s="14">
        <v>1</v>
      </c>
      <c r="Z75" s="14">
        <v>0</v>
      </c>
      <c r="AA75" s="14">
        <v>20</v>
      </c>
      <c r="AC75" s="14" t="s">
        <v>15</v>
      </c>
      <c r="AD75" s="14">
        <f>SUM(AE75:AG75)</f>
        <v>47</v>
      </c>
      <c r="AE75" s="14">
        <f>INDEX(FIRE0503b!$A$6:$I$18,MATCH(QA_FIRE0503b!$AC75,FIRE0503b!$A$6:$A$18,0),MATCH(AE$4,FIRE0503b!$A$6:$I$6,0))</f>
        <v>1</v>
      </c>
      <c r="AF75" s="14">
        <f>INDEX(FIRE0503b!$A$6:$I$18,MATCH(QA_FIRE0503b!$AC75,FIRE0503b!$A$6:$A$18,0),MATCH(AF$4,FIRE0503b!$A$6:$I$6,0))</f>
        <v>0</v>
      </c>
      <c r="AG75" s="14">
        <f>INDEX(FIRE0503b!$A$6:$I$18,MATCH(QA_FIRE0503b!$AC75,FIRE0503b!$A$6:$A$18,0),MATCH(AG$4,FIRE0503b!$A$6:$I$6,0))</f>
        <v>46</v>
      </c>
      <c r="AH75" s="14">
        <f>INDEX(FIRE0503b!$A$6:$I$18,MATCH(QA_FIRE0503b!$AC75,FIRE0503b!$A$6:$A$18,0),MATCH(AH$4,FIRE0503b!$A$6:$I$6,0))</f>
        <v>3</v>
      </c>
      <c r="AI75" s="14">
        <f>INDEX(FIRE0503b!$A$6:$I$18,MATCH(QA_FIRE0503b!$AC75,FIRE0503b!$A$6:$A$18,0),MATCH(AI$4,FIRE0503b!$A$6:$I$6,0))</f>
        <v>5</v>
      </c>
      <c r="AJ75" s="14">
        <f>INDEX(FIRE0503b!$A$6:$I$18,MATCH(QA_FIRE0503b!$AC75,FIRE0503b!$A$6:$A$18,0),MATCH(AJ$4,FIRE0503b!$A$6:$I$6,0))</f>
        <v>6</v>
      </c>
      <c r="AK75" s="14">
        <f>INDEX(FIRE0503b!$A$6:$I$18,MATCH(QA_FIRE0503b!$AC75,FIRE0503b!$A$6:$A$18,0),MATCH(AK$4,FIRE0503b!$A$6:$I$6,0))</f>
        <v>61</v>
      </c>
    </row>
    <row r="77" spans="1:37" x14ac:dyDescent="0.2">
      <c r="A77" s="42" t="s">
        <v>11</v>
      </c>
      <c r="B77" s="14" t="s">
        <v>254</v>
      </c>
    </row>
    <row r="79" spans="1:37" x14ac:dyDescent="0.2">
      <c r="B79" s="42" t="s">
        <v>164</v>
      </c>
    </row>
    <row r="80" spans="1:37" s="43" customFormat="1" ht="29.25" customHeight="1" x14ac:dyDescent="0.2">
      <c r="A80" s="14"/>
      <c r="B80" s="14" t="s">
        <v>22</v>
      </c>
      <c r="C80" s="14" t="s">
        <v>23</v>
      </c>
      <c r="D80" s="14" t="s">
        <v>21</v>
      </c>
      <c r="E80" s="14" t="s">
        <v>1</v>
      </c>
      <c r="F80" s="14" t="s">
        <v>2</v>
      </c>
      <c r="G80" s="14" t="s">
        <v>9</v>
      </c>
      <c r="H80" s="14" t="s">
        <v>165</v>
      </c>
      <c r="K80" s="43" t="s">
        <v>168</v>
      </c>
      <c r="L80" s="43" t="s">
        <v>75</v>
      </c>
      <c r="M80" s="43" t="s">
        <v>76</v>
      </c>
      <c r="N80" s="43" t="s">
        <v>74</v>
      </c>
      <c r="O80" s="43" t="s">
        <v>1</v>
      </c>
      <c r="P80" s="43" t="s">
        <v>2</v>
      </c>
      <c r="Q80" s="43" t="s">
        <v>9</v>
      </c>
      <c r="R80" s="43" t="s">
        <v>0</v>
      </c>
      <c r="T80" s="43" t="s">
        <v>169</v>
      </c>
      <c r="U80" s="43" t="s">
        <v>22</v>
      </c>
      <c r="V80" s="43" t="s">
        <v>23</v>
      </c>
      <c r="W80" s="43" t="s">
        <v>21</v>
      </c>
      <c r="X80" s="43" t="s">
        <v>1</v>
      </c>
      <c r="Y80" s="43" t="s">
        <v>2</v>
      </c>
      <c r="Z80" s="43" t="s">
        <v>9</v>
      </c>
      <c r="AA80" s="43" t="s">
        <v>165</v>
      </c>
      <c r="AD80" s="43" t="s">
        <v>168</v>
      </c>
      <c r="AE80" s="43" t="s">
        <v>75</v>
      </c>
      <c r="AF80" s="43" t="s">
        <v>76</v>
      </c>
      <c r="AG80" s="43" t="s">
        <v>74</v>
      </c>
      <c r="AH80" s="43" t="s">
        <v>1</v>
      </c>
      <c r="AI80" s="43" t="s">
        <v>2</v>
      </c>
      <c r="AJ80" s="43" t="s">
        <v>9</v>
      </c>
      <c r="AK80" s="43" t="s">
        <v>0</v>
      </c>
    </row>
    <row r="81" spans="1:37" x14ac:dyDescent="0.2">
      <c r="A81" s="14" t="s">
        <v>213</v>
      </c>
      <c r="B81" s="14">
        <v>1</v>
      </c>
      <c r="C81" s="14">
        <v>0</v>
      </c>
      <c r="D81" s="14">
        <v>55</v>
      </c>
      <c r="E81" s="14">
        <v>3</v>
      </c>
      <c r="F81" s="14">
        <v>3</v>
      </c>
      <c r="G81" s="14">
        <v>1</v>
      </c>
      <c r="H81" s="14">
        <v>63</v>
      </c>
      <c r="J81" s="14" t="s">
        <v>24</v>
      </c>
      <c r="K81" s="14" t="b">
        <f t="shared" ref="K81:R81" si="15">IF(T81=AD81,TRUE)</f>
        <v>0</v>
      </c>
      <c r="L81" s="14" t="b">
        <f t="shared" si="15"/>
        <v>1</v>
      </c>
      <c r="M81" s="14" t="b">
        <f t="shared" si="15"/>
        <v>1</v>
      </c>
      <c r="N81" s="14" t="b">
        <f t="shared" si="15"/>
        <v>0</v>
      </c>
      <c r="O81" s="14" t="b">
        <f t="shared" si="15"/>
        <v>0</v>
      </c>
      <c r="P81" s="14" t="b">
        <f t="shared" si="15"/>
        <v>0</v>
      </c>
      <c r="Q81" s="14" t="b">
        <f t="shared" si="15"/>
        <v>0</v>
      </c>
      <c r="R81" s="14" t="b">
        <f t="shared" si="15"/>
        <v>0</v>
      </c>
      <c r="T81" s="14">
        <f>SUM(U81:W81)</f>
        <v>56</v>
      </c>
      <c r="U81" s="14" cm="1">
        <f t="array" ref="U81:AA81">B81:H81</f>
        <v>1</v>
      </c>
      <c r="V81" s="14">
        <v>0</v>
      </c>
      <c r="W81" s="14">
        <v>55</v>
      </c>
      <c r="X81" s="14">
        <v>3</v>
      </c>
      <c r="Y81" s="14">
        <v>3</v>
      </c>
      <c r="Z81" s="14">
        <v>1</v>
      </c>
      <c r="AA81" s="14">
        <v>63</v>
      </c>
      <c r="AC81" s="14" t="s">
        <v>24</v>
      </c>
      <c r="AD81" s="14">
        <f>SUM(AE81:AG81)</f>
        <v>154</v>
      </c>
      <c r="AE81" s="14">
        <f>INDEX(FIRE0503b!$A$6:$I$18,MATCH(QA_FIRE0503b!$AC81,FIRE0503b!$A$6:$A$18,0),MATCH(AE$4,FIRE0503b!$A$6:$I$6,0))</f>
        <v>1</v>
      </c>
      <c r="AF81" s="14">
        <f>INDEX(FIRE0503b!$A$6:$I$18,MATCH(QA_FIRE0503b!$AC81,FIRE0503b!$A$6:$A$18,0),MATCH(AF$4,FIRE0503b!$A$6:$I$6,0))</f>
        <v>0</v>
      </c>
      <c r="AG81" s="14">
        <f>INDEX(FIRE0503b!$A$6:$I$18,MATCH(QA_FIRE0503b!$AC81,FIRE0503b!$A$6:$A$18,0),MATCH(AG$4,FIRE0503b!$A$6:$I$6,0))</f>
        <v>153</v>
      </c>
      <c r="AH81" s="14">
        <f>INDEX(FIRE0503b!$A$6:$I$18,MATCH(QA_FIRE0503b!$AC81,FIRE0503b!$A$6:$A$18,0),MATCH(AH$4,FIRE0503b!$A$6:$I$6,0))</f>
        <v>6</v>
      </c>
      <c r="AI81" s="14">
        <f>INDEX(FIRE0503b!$A$6:$I$18,MATCH(QA_FIRE0503b!$AC81,FIRE0503b!$A$6:$A$18,0),MATCH(AI$4,FIRE0503b!$A$6:$I$6,0))</f>
        <v>5</v>
      </c>
      <c r="AJ81" s="14">
        <f>INDEX(FIRE0503b!$A$6:$I$18,MATCH(QA_FIRE0503b!$AC81,FIRE0503b!$A$6:$A$18,0),MATCH(AJ$4,FIRE0503b!$A$6:$I$6,0))</f>
        <v>6</v>
      </c>
      <c r="AK81" s="14">
        <f>INDEX(FIRE0503b!$A$6:$I$18,MATCH(QA_FIRE0503b!$AC81,FIRE0503b!$A$6:$A$18,0),MATCH(AK$4,FIRE0503b!$A$6:$I$6,0))</f>
        <v>171</v>
      </c>
    </row>
    <row r="83" spans="1:37" x14ac:dyDescent="0.2">
      <c r="A83" s="42" t="s">
        <v>11</v>
      </c>
      <c r="B83" s="14" t="s">
        <v>254</v>
      </c>
    </row>
    <row r="85" spans="1:37" x14ac:dyDescent="0.2">
      <c r="B85" s="42" t="s">
        <v>164</v>
      </c>
    </row>
    <row r="86" spans="1:37" s="43" customFormat="1" ht="29.25" customHeight="1" x14ac:dyDescent="0.2">
      <c r="A86" s="14"/>
      <c r="B86" s="14" t="s">
        <v>22</v>
      </c>
      <c r="C86" s="14" t="s">
        <v>23</v>
      </c>
      <c r="D86" s="14" t="s">
        <v>21</v>
      </c>
      <c r="E86" s="14" t="s">
        <v>1</v>
      </c>
      <c r="F86" s="14" t="s">
        <v>2</v>
      </c>
      <c r="G86" s="14" t="s">
        <v>9</v>
      </c>
      <c r="H86" s="14" t="s">
        <v>165</v>
      </c>
      <c r="K86" s="43" t="s">
        <v>168</v>
      </c>
      <c r="L86" s="43" t="s">
        <v>75</v>
      </c>
      <c r="M86" s="43" t="s">
        <v>76</v>
      </c>
      <c r="N86" s="43" t="s">
        <v>74</v>
      </c>
      <c r="O86" s="43" t="s">
        <v>1</v>
      </c>
      <c r="P86" s="43" t="s">
        <v>2</v>
      </c>
      <c r="Q86" s="43" t="s">
        <v>9</v>
      </c>
      <c r="R86" s="43" t="s">
        <v>0</v>
      </c>
      <c r="T86" s="43" t="s">
        <v>169</v>
      </c>
      <c r="U86" s="43" t="s">
        <v>22</v>
      </c>
      <c r="V86" s="43" t="s">
        <v>23</v>
      </c>
      <c r="W86" s="43" t="s">
        <v>21</v>
      </c>
      <c r="X86" s="43" t="s">
        <v>1</v>
      </c>
      <c r="Y86" s="43" t="s">
        <v>2</v>
      </c>
      <c r="Z86" s="43" t="s">
        <v>9</v>
      </c>
      <c r="AA86" s="43" t="s">
        <v>165</v>
      </c>
      <c r="AD86" s="43" t="s">
        <v>168</v>
      </c>
      <c r="AE86" s="43" t="s">
        <v>75</v>
      </c>
      <c r="AF86" s="43" t="s">
        <v>76</v>
      </c>
      <c r="AG86" s="43" t="s">
        <v>74</v>
      </c>
      <c r="AH86" s="43" t="s">
        <v>1</v>
      </c>
      <c r="AI86" s="43" t="s">
        <v>2</v>
      </c>
      <c r="AJ86" s="43" t="s">
        <v>9</v>
      </c>
      <c r="AK86" s="43" t="s">
        <v>0</v>
      </c>
    </row>
    <row r="87" spans="1:37" x14ac:dyDescent="0.2">
      <c r="A87" s="14" t="s">
        <v>214</v>
      </c>
      <c r="B87" s="14">
        <v>0</v>
      </c>
      <c r="C87" s="14">
        <v>0</v>
      </c>
      <c r="D87" s="14">
        <v>51</v>
      </c>
      <c r="E87" s="14">
        <v>3</v>
      </c>
      <c r="F87" s="14">
        <v>2</v>
      </c>
      <c r="G87" s="14">
        <v>1</v>
      </c>
      <c r="H87" s="14">
        <v>57</v>
      </c>
      <c r="J87" s="14" t="s">
        <v>25</v>
      </c>
      <c r="K87" s="14" t="b">
        <f t="shared" ref="K87:R87" si="16">IF(T87=AD87,TRUE)</f>
        <v>0</v>
      </c>
      <c r="L87" s="14" t="b">
        <f t="shared" si="16"/>
        <v>1</v>
      </c>
      <c r="M87" s="14" t="b">
        <f t="shared" si="16"/>
        <v>1</v>
      </c>
      <c r="N87" s="14" t="b">
        <f t="shared" si="16"/>
        <v>0</v>
      </c>
      <c r="O87" s="14" t="b">
        <f t="shared" si="16"/>
        <v>0</v>
      </c>
      <c r="P87" s="14" t="b">
        <f t="shared" si="16"/>
        <v>0</v>
      </c>
      <c r="Q87" s="14" t="b">
        <f t="shared" si="16"/>
        <v>0</v>
      </c>
      <c r="R87" s="14" t="b">
        <f t="shared" si="16"/>
        <v>0</v>
      </c>
      <c r="T87" s="14">
        <f>SUM(U87:W87)</f>
        <v>51</v>
      </c>
      <c r="U87" s="14" cm="1">
        <f t="array" ref="U87:AA87">B87:H87</f>
        <v>0</v>
      </c>
      <c r="V87" s="14">
        <v>0</v>
      </c>
      <c r="W87" s="14">
        <v>51</v>
      </c>
      <c r="X87" s="14">
        <v>3</v>
      </c>
      <c r="Y87" s="14">
        <v>2</v>
      </c>
      <c r="Z87" s="14">
        <v>1</v>
      </c>
      <c r="AA87" s="14">
        <v>57</v>
      </c>
      <c r="AC87" s="14" t="s">
        <v>25</v>
      </c>
      <c r="AD87" s="14">
        <f>SUM(AE87:AG87)</f>
        <v>110</v>
      </c>
      <c r="AE87" s="14">
        <f>INDEX(FIRE0503b!$A$6:$I$18,MATCH(QA_FIRE0503b!$AC87,FIRE0503b!$A$6:$A$18,0),MATCH(AE$4,FIRE0503b!$A$6:$I$6,0))</f>
        <v>0</v>
      </c>
      <c r="AF87" s="14">
        <f>INDEX(FIRE0503b!$A$6:$I$18,MATCH(QA_FIRE0503b!$AC87,FIRE0503b!$A$6:$A$18,0),MATCH(AF$4,FIRE0503b!$A$6:$I$6,0))</f>
        <v>0</v>
      </c>
      <c r="AG87" s="14">
        <f>INDEX(FIRE0503b!$A$6:$I$18,MATCH(QA_FIRE0503b!$AC87,FIRE0503b!$A$6:$A$18,0),MATCH(AG$4,FIRE0503b!$A$6:$I$6,0))</f>
        <v>110</v>
      </c>
      <c r="AH87" s="14">
        <f>INDEX(FIRE0503b!$A$6:$I$18,MATCH(QA_FIRE0503b!$AC87,FIRE0503b!$A$6:$A$18,0),MATCH(AH$4,FIRE0503b!$A$6:$I$6,0))</f>
        <v>6</v>
      </c>
      <c r="AI87" s="14">
        <f>INDEX(FIRE0503b!$A$6:$I$18,MATCH(QA_FIRE0503b!$AC87,FIRE0503b!$A$6:$A$18,0),MATCH(AI$4,FIRE0503b!$A$6:$I$6,0))</f>
        <v>7</v>
      </c>
      <c r="AJ87" s="14">
        <f>INDEX(FIRE0503b!$A$6:$I$18,MATCH(QA_FIRE0503b!$AC87,FIRE0503b!$A$6:$A$18,0),MATCH(AJ$4,FIRE0503b!$A$6:$I$6,0))</f>
        <v>5</v>
      </c>
      <c r="AK87" s="14">
        <f>INDEX(FIRE0503b!$A$6:$I$18,MATCH(QA_FIRE0503b!$AC87,FIRE0503b!$A$6:$A$18,0),MATCH(AK$4,FIRE0503b!$A$6:$I$6,0))</f>
        <v>128</v>
      </c>
    </row>
    <row r="89" spans="1:37" x14ac:dyDescent="0.2">
      <c r="A89" s="42" t="s">
        <v>11</v>
      </c>
      <c r="B89" s="14" t="s">
        <v>254</v>
      </c>
    </row>
    <row r="91" spans="1:37" x14ac:dyDescent="0.2">
      <c r="B91" s="42" t="s">
        <v>164</v>
      </c>
    </row>
    <row r="92" spans="1:37" s="43" customFormat="1" ht="29.25" customHeight="1" x14ac:dyDescent="0.2">
      <c r="A92" s="14"/>
      <c r="B92" s="14" t="s">
        <v>22</v>
      </c>
      <c r="C92" s="14" t="s">
        <v>23</v>
      </c>
      <c r="D92" s="14" t="s">
        <v>21</v>
      </c>
      <c r="E92" s="14" t="s">
        <v>1</v>
      </c>
      <c r="F92" s="14" t="s">
        <v>2</v>
      </c>
      <c r="G92" s="14" t="s">
        <v>9</v>
      </c>
      <c r="H92" s="14" t="s">
        <v>165</v>
      </c>
      <c r="K92" s="43" t="s">
        <v>168</v>
      </c>
      <c r="L92" s="43" t="s">
        <v>75</v>
      </c>
      <c r="M92" s="43" t="s">
        <v>76</v>
      </c>
      <c r="N92" s="43" t="s">
        <v>74</v>
      </c>
      <c r="O92" s="43" t="s">
        <v>1</v>
      </c>
      <c r="P92" s="43" t="s">
        <v>2</v>
      </c>
      <c r="Q92" s="43" t="s">
        <v>9</v>
      </c>
      <c r="R92" s="43" t="s">
        <v>0</v>
      </c>
      <c r="T92" s="43" t="s">
        <v>169</v>
      </c>
      <c r="U92" s="43" t="s">
        <v>22</v>
      </c>
      <c r="V92" s="43" t="s">
        <v>23</v>
      </c>
      <c r="W92" s="43" t="s">
        <v>21</v>
      </c>
      <c r="X92" s="43" t="s">
        <v>1</v>
      </c>
      <c r="Y92" s="43" t="s">
        <v>2</v>
      </c>
      <c r="Z92" s="43" t="s">
        <v>9</v>
      </c>
      <c r="AA92" s="43" t="s">
        <v>165</v>
      </c>
      <c r="AD92" s="43" t="s">
        <v>168</v>
      </c>
      <c r="AE92" s="43" t="s">
        <v>75</v>
      </c>
      <c r="AF92" s="43" t="s">
        <v>76</v>
      </c>
      <c r="AG92" s="43" t="s">
        <v>74</v>
      </c>
      <c r="AH92" s="43" t="s">
        <v>1</v>
      </c>
      <c r="AI92" s="43" t="s">
        <v>2</v>
      </c>
      <c r="AJ92" s="43" t="s">
        <v>9</v>
      </c>
      <c r="AK92" s="43" t="s">
        <v>0</v>
      </c>
    </row>
    <row r="93" spans="1:37" x14ac:dyDescent="0.2">
      <c r="A93" s="14" t="s">
        <v>215</v>
      </c>
      <c r="B93" s="14">
        <v>1</v>
      </c>
      <c r="C93" s="14">
        <v>1</v>
      </c>
      <c r="D93" s="14">
        <v>110</v>
      </c>
      <c r="E93" s="14">
        <v>5</v>
      </c>
      <c r="F93" s="14">
        <v>1</v>
      </c>
      <c r="G93" s="14">
        <v>3</v>
      </c>
      <c r="H93" s="14">
        <v>121</v>
      </c>
      <c r="J93" s="14" t="s">
        <v>16</v>
      </c>
      <c r="K93" s="14" t="b">
        <f t="shared" ref="K93:R93" si="17">IF(T93=AD93,TRUE)</f>
        <v>0</v>
      </c>
      <c r="L93" s="14" t="b">
        <f t="shared" si="17"/>
        <v>1</v>
      </c>
      <c r="M93" s="14" t="b">
        <f t="shared" si="17"/>
        <v>1</v>
      </c>
      <c r="N93" s="14" t="b">
        <f t="shared" si="17"/>
        <v>0</v>
      </c>
      <c r="O93" s="14" t="b">
        <f t="shared" si="17"/>
        <v>0</v>
      </c>
      <c r="P93" s="14" t="b">
        <f t="shared" si="17"/>
        <v>0</v>
      </c>
      <c r="Q93" s="14" t="b">
        <f t="shared" si="17"/>
        <v>0</v>
      </c>
      <c r="R93" s="14" t="b">
        <f t="shared" si="17"/>
        <v>0</v>
      </c>
      <c r="T93" s="14">
        <f>SUM(U93:W93)</f>
        <v>112</v>
      </c>
      <c r="U93" s="14" cm="1">
        <f t="array" ref="U93:AA93">B93:H93</f>
        <v>1</v>
      </c>
      <c r="V93" s="14">
        <v>1</v>
      </c>
      <c r="W93" s="14">
        <v>110</v>
      </c>
      <c r="X93" s="14">
        <v>5</v>
      </c>
      <c r="Y93" s="14">
        <v>1</v>
      </c>
      <c r="Z93" s="14">
        <v>3</v>
      </c>
      <c r="AA93" s="14">
        <v>121</v>
      </c>
      <c r="AC93" s="14" t="s">
        <v>16</v>
      </c>
      <c r="AD93" s="14">
        <f>SUM(AE93:AG93)</f>
        <v>199</v>
      </c>
      <c r="AE93" s="14">
        <f>INDEX(FIRE0503b!$A$6:$I$18,MATCH(QA_FIRE0503b!$AC93,FIRE0503b!$A$6:$A$18,0),MATCH(AE$4,FIRE0503b!$A$6:$I$6,0))</f>
        <v>1</v>
      </c>
      <c r="AF93" s="14">
        <f>INDEX(FIRE0503b!$A$6:$I$18,MATCH(QA_FIRE0503b!$AC93,FIRE0503b!$A$6:$A$18,0),MATCH(AF$4,FIRE0503b!$A$6:$I$6,0))</f>
        <v>1</v>
      </c>
      <c r="AG93" s="14">
        <f>INDEX(FIRE0503b!$A$6:$I$18,MATCH(QA_FIRE0503b!$AC93,FIRE0503b!$A$6:$A$18,0),MATCH(AG$4,FIRE0503b!$A$6:$I$6,0))</f>
        <v>197</v>
      </c>
      <c r="AH93" s="14">
        <f>INDEX(FIRE0503b!$A$6:$I$18,MATCH(QA_FIRE0503b!$AC93,FIRE0503b!$A$6:$A$18,0),MATCH(AH$4,FIRE0503b!$A$6:$I$6,0))</f>
        <v>19</v>
      </c>
      <c r="AI93" s="14">
        <f>INDEX(FIRE0503b!$A$6:$I$18,MATCH(QA_FIRE0503b!$AC93,FIRE0503b!$A$6:$A$18,0),MATCH(AI$4,FIRE0503b!$A$6:$I$6,0))</f>
        <v>25</v>
      </c>
      <c r="AJ93" s="14">
        <f>INDEX(FIRE0503b!$A$6:$I$18,MATCH(QA_FIRE0503b!$AC93,FIRE0503b!$A$6:$A$18,0),MATCH(AJ$4,FIRE0503b!$A$6:$I$6,0))</f>
        <v>8</v>
      </c>
      <c r="AK93" s="14">
        <f>INDEX(FIRE0503b!$A$6:$I$18,MATCH(QA_FIRE0503b!$AC93,FIRE0503b!$A$6:$A$18,0),MATCH(AK$4,FIRE0503b!$A$6:$I$6,0))</f>
        <v>251</v>
      </c>
    </row>
    <row r="95" spans="1:37" x14ac:dyDescent="0.2">
      <c r="A95" s="42" t="s">
        <v>11</v>
      </c>
      <c r="B95" s="14" t="s">
        <v>254</v>
      </c>
    </row>
    <row r="97" spans="1:37" x14ac:dyDescent="0.2">
      <c r="B97" s="42" t="s">
        <v>164</v>
      </c>
    </row>
    <row r="98" spans="1:37" s="43" customFormat="1" ht="29.25" customHeight="1" x14ac:dyDescent="0.2">
      <c r="A98" s="14"/>
      <c r="B98" s="14" t="s">
        <v>22</v>
      </c>
      <c r="C98" s="14" t="s">
        <v>23</v>
      </c>
      <c r="D98" s="14" t="s">
        <v>21</v>
      </c>
      <c r="E98" s="14" t="s">
        <v>1</v>
      </c>
      <c r="F98" s="14" t="s">
        <v>2</v>
      </c>
      <c r="G98" s="14" t="s">
        <v>9</v>
      </c>
      <c r="H98" s="14" t="s">
        <v>165</v>
      </c>
      <c r="K98" s="43" t="s">
        <v>168</v>
      </c>
      <c r="L98" s="43" t="s">
        <v>75</v>
      </c>
      <c r="M98" s="43" t="s">
        <v>76</v>
      </c>
      <c r="N98" s="43" t="s">
        <v>74</v>
      </c>
      <c r="O98" s="43" t="s">
        <v>1</v>
      </c>
      <c r="P98" s="43" t="s">
        <v>2</v>
      </c>
      <c r="Q98" s="43" t="s">
        <v>9</v>
      </c>
      <c r="R98" s="43" t="s">
        <v>0</v>
      </c>
      <c r="T98" s="43" t="s">
        <v>169</v>
      </c>
      <c r="U98" s="43" t="s">
        <v>22</v>
      </c>
      <c r="V98" s="43" t="s">
        <v>23</v>
      </c>
      <c r="W98" s="43" t="s">
        <v>21</v>
      </c>
      <c r="X98" s="43" t="s">
        <v>1</v>
      </c>
      <c r="Y98" s="43" t="s">
        <v>2</v>
      </c>
      <c r="Z98" s="43" t="s">
        <v>9</v>
      </c>
      <c r="AA98" s="43" t="s">
        <v>165</v>
      </c>
      <c r="AD98" s="43" t="s">
        <v>168</v>
      </c>
      <c r="AE98" s="43" t="s">
        <v>75</v>
      </c>
      <c r="AF98" s="43" t="s">
        <v>76</v>
      </c>
      <c r="AG98" s="43" t="s">
        <v>74</v>
      </c>
      <c r="AH98" s="43" t="s">
        <v>1</v>
      </c>
      <c r="AI98" s="43" t="s">
        <v>2</v>
      </c>
      <c r="AJ98" s="43" t="s">
        <v>9</v>
      </c>
      <c r="AK98" s="43" t="s">
        <v>0</v>
      </c>
    </row>
    <row r="99" spans="1:37" x14ac:dyDescent="0.2">
      <c r="A99" s="14" t="s">
        <v>216</v>
      </c>
      <c r="B99" s="14">
        <v>9</v>
      </c>
      <c r="C99" s="14">
        <v>2</v>
      </c>
      <c r="D99" s="14">
        <v>146</v>
      </c>
      <c r="E99" s="14">
        <v>16</v>
      </c>
      <c r="F99" s="14">
        <v>12</v>
      </c>
      <c r="G99" s="14">
        <v>19</v>
      </c>
      <c r="H99" s="14">
        <v>204</v>
      </c>
      <c r="J99" s="14" t="s">
        <v>17</v>
      </c>
      <c r="K99" s="14" t="b">
        <f t="shared" ref="K99:R99" si="18">IF(T99=AD99,TRUE)</f>
        <v>0</v>
      </c>
      <c r="L99" s="14" t="b">
        <f t="shared" si="18"/>
        <v>0</v>
      </c>
      <c r="M99" s="14" t="b">
        <f t="shared" si="18"/>
        <v>0</v>
      </c>
      <c r="N99" s="14" t="b">
        <f t="shared" si="18"/>
        <v>0</v>
      </c>
      <c r="O99" s="14" t="b">
        <f t="shared" si="18"/>
        <v>0</v>
      </c>
      <c r="P99" s="14" t="b">
        <f t="shared" si="18"/>
        <v>0</v>
      </c>
      <c r="Q99" s="14" t="b">
        <f t="shared" si="18"/>
        <v>0</v>
      </c>
      <c r="R99" s="14" t="b">
        <f t="shared" si="18"/>
        <v>0</v>
      </c>
      <c r="T99" s="14">
        <f>SUM(U99:W99)</f>
        <v>157</v>
      </c>
      <c r="U99" s="14" cm="1">
        <f t="array" ref="U99:AA99">B99:H99</f>
        <v>9</v>
      </c>
      <c r="V99" s="14">
        <v>2</v>
      </c>
      <c r="W99" s="14">
        <v>146</v>
      </c>
      <c r="X99" s="14">
        <v>16</v>
      </c>
      <c r="Y99" s="14">
        <v>12</v>
      </c>
      <c r="Z99" s="14">
        <v>19</v>
      </c>
      <c r="AA99" s="14">
        <v>204</v>
      </c>
      <c r="AC99" s="14" t="s">
        <v>17</v>
      </c>
      <c r="AD99" s="14">
        <f>SUM(AE99:AG99)</f>
        <v>367</v>
      </c>
      <c r="AE99" s="14">
        <f>INDEX(FIRE0503b!$A$6:$I$18,MATCH(QA_FIRE0503b!$AC99,FIRE0503b!$A$6:$A$18,0),MATCH(AE$4,FIRE0503b!$A$6:$I$6,0))</f>
        <v>22</v>
      </c>
      <c r="AF99" s="14">
        <f>INDEX(FIRE0503b!$A$6:$I$18,MATCH(QA_FIRE0503b!$AC99,FIRE0503b!$A$6:$A$18,0),MATCH(AF$4,FIRE0503b!$A$6:$I$6,0))</f>
        <v>4</v>
      </c>
      <c r="AG99" s="14">
        <f>INDEX(FIRE0503b!$A$6:$I$18,MATCH(QA_FIRE0503b!$AC99,FIRE0503b!$A$6:$A$18,0),MATCH(AG$4,FIRE0503b!$A$6:$I$6,0))</f>
        <v>341</v>
      </c>
      <c r="AH99" s="14">
        <f>INDEX(FIRE0503b!$A$6:$I$18,MATCH(QA_FIRE0503b!$AC99,FIRE0503b!$A$6:$A$18,0),MATCH(AH$4,FIRE0503b!$A$6:$I$6,0))</f>
        <v>78</v>
      </c>
      <c r="AI99" s="14">
        <f>INDEX(FIRE0503b!$A$6:$I$18,MATCH(QA_FIRE0503b!$AC99,FIRE0503b!$A$6:$A$18,0),MATCH(AI$4,FIRE0503b!$A$6:$I$6,0))</f>
        <v>37</v>
      </c>
      <c r="AJ99" s="14">
        <f>INDEX(FIRE0503b!$A$6:$I$18,MATCH(QA_FIRE0503b!$AC99,FIRE0503b!$A$6:$A$18,0),MATCH(AJ$4,FIRE0503b!$A$6:$I$6,0))</f>
        <v>80</v>
      </c>
      <c r="AK99" s="14">
        <f>INDEX(FIRE0503b!$A$6:$I$18,MATCH(QA_FIRE0503b!$AC99,FIRE0503b!$A$6:$A$18,0),MATCH(AK$4,FIRE0503b!$A$6:$I$6,0))</f>
        <v>562</v>
      </c>
    </row>
    <row r="101" spans="1:37" x14ac:dyDescent="0.2">
      <c r="A101" s="42" t="s">
        <v>11</v>
      </c>
      <c r="B101" s="14" t="s">
        <v>254</v>
      </c>
    </row>
    <row r="103" spans="1:37" x14ac:dyDescent="0.2">
      <c r="B103" s="42" t="s">
        <v>164</v>
      </c>
    </row>
    <row r="104" spans="1:37" s="43" customFormat="1" ht="29.25" customHeight="1" x14ac:dyDescent="0.2">
      <c r="A104" s="14"/>
      <c r="B104" s="14" t="s">
        <v>22</v>
      </c>
      <c r="C104" s="14" t="s">
        <v>23</v>
      </c>
      <c r="D104" s="14" t="s">
        <v>21</v>
      </c>
      <c r="E104" s="14" t="s">
        <v>1</v>
      </c>
      <c r="F104" s="14" t="s">
        <v>2</v>
      </c>
      <c r="G104" s="14" t="s">
        <v>9</v>
      </c>
      <c r="H104" s="14" t="s">
        <v>165</v>
      </c>
      <c r="K104" s="43" t="s">
        <v>168</v>
      </c>
      <c r="L104" s="43" t="s">
        <v>75</v>
      </c>
      <c r="M104" s="43" t="s">
        <v>76</v>
      </c>
      <c r="N104" s="43" t="s">
        <v>74</v>
      </c>
      <c r="O104" s="43" t="s">
        <v>1</v>
      </c>
      <c r="P104" s="43" t="s">
        <v>2</v>
      </c>
      <c r="Q104" s="43" t="s">
        <v>9</v>
      </c>
      <c r="R104" s="43" t="s">
        <v>0</v>
      </c>
      <c r="T104" s="43" t="s">
        <v>169</v>
      </c>
      <c r="U104" s="43" t="s">
        <v>22</v>
      </c>
      <c r="V104" s="43" t="s">
        <v>23</v>
      </c>
      <c r="W104" s="43" t="s">
        <v>21</v>
      </c>
      <c r="X104" s="43" t="s">
        <v>1</v>
      </c>
      <c r="Y104" s="43" t="s">
        <v>2</v>
      </c>
      <c r="Z104" s="43" t="s">
        <v>9</v>
      </c>
      <c r="AA104" s="43" t="s">
        <v>165</v>
      </c>
      <c r="AD104" s="43" t="s">
        <v>168</v>
      </c>
      <c r="AE104" s="43" t="s">
        <v>75</v>
      </c>
      <c r="AF104" s="43" t="s">
        <v>76</v>
      </c>
      <c r="AG104" s="43" t="s">
        <v>74</v>
      </c>
      <c r="AH104" s="43" t="s">
        <v>1</v>
      </c>
      <c r="AI104" s="43" t="s">
        <v>2</v>
      </c>
      <c r="AJ104" s="43" t="s">
        <v>9</v>
      </c>
      <c r="AK104" s="43" t="s">
        <v>0</v>
      </c>
    </row>
    <row r="105" spans="1:37" x14ac:dyDescent="0.2">
      <c r="A105" s="14" t="s">
        <v>217</v>
      </c>
      <c r="B105" s="14">
        <v>15</v>
      </c>
      <c r="C105" s="14">
        <v>2</v>
      </c>
      <c r="D105" s="14">
        <v>412</v>
      </c>
      <c r="E105" s="14">
        <v>39</v>
      </c>
      <c r="F105" s="14">
        <v>24</v>
      </c>
      <c r="G105" s="14">
        <v>21</v>
      </c>
      <c r="H105" s="14">
        <v>513</v>
      </c>
      <c r="J105" s="14" t="s">
        <v>26</v>
      </c>
      <c r="K105" s="14" t="b">
        <f t="shared" ref="K105:R105" si="19">IF(T105=AD105,TRUE)</f>
        <v>0</v>
      </c>
      <c r="L105" s="14" t="b">
        <f t="shared" si="19"/>
        <v>0</v>
      </c>
      <c r="M105" s="14" t="b">
        <f t="shared" si="19"/>
        <v>0</v>
      </c>
      <c r="N105" s="14" t="b">
        <f t="shared" si="19"/>
        <v>0</v>
      </c>
      <c r="O105" s="14" t="b">
        <f t="shared" si="19"/>
        <v>0</v>
      </c>
      <c r="P105" s="14" t="b">
        <f t="shared" si="19"/>
        <v>0</v>
      </c>
      <c r="Q105" s="14" t="b">
        <f t="shared" si="19"/>
        <v>0</v>
      </c>
      <c r="R105" s="14" t="b">
        <f t="shared" si="19"/>
        <v>0</v>
      </c>
      <c r="T105" s="14">
        <f>SUM(U105:W105)</f>
        <v>429</v>
      </c>
      <c r="U105" s="14" cm="1">
        <f t="array" ref="U105:AA105">B105:H105</f>
        <v>15</v>
      </c>
      <c r="V105" s="14">
        <v>2</v>
      </c>
      <c r="W105" s="14">
        <v>412</v>
      </c>
      <c r="X105" s="14">
        <v>39</v>
      </c>
      <c r="Y105" s="14">
        <v>24</v>
      </c>
      <c r="Z105" s="14">
        <v>21</v>
      </c>
      <c r="AA105" s="14">
        <v>513</v>
      </c>
      <c r="AC105" s="14" t="s">
        <v>26</v>
      </c>
      <c r="AD105" s="14">
        <f>SUM(AE105:AG105)</f>
        <v>922</v>
      </c>
      <c r="AE105" s="14">
        <f>INDEX(FIRE0503b!$A$6:$I$18,MATCH(QA_FIRE0503b!$AC105,FIRE0503b!$A$6:$A$18,0),MATCH(AE$4,FIRE0503b!$A$6:$I$6,0))</f>
        <v>49</v>
      </c>
      <c r="AF105" s="14">
        <f>INDEX(FIRE0503b!$A$6:$I$18,MATCH(QA_FIRE0503b!$AC105,FIRE0503b!$A$6:$A$18,0),MATCH(AF$4,FIRE0503b!$A$6:$I$6,0))</f>
        <v>6</v>
      </c>
      <c r="AG105" s="14">
        <f>INDEX(FIRE0503b!$A$6:$I$18,MATCH(QA_FIRE0503b!$AC105,FIRE0503b!$A$6:$A$18,0),MATCH(AG$4,FIRE0503b!$A$6:$I$6,0))</f>
        <v>867</v>
      </c>
      <c r="AH105" s="14">
        <f>INDEX(FIRE0503b!$A$6:$I$18,MATCH(QA_FIRE0503b!$AC105,FIRE0503b!$A$6:$A$18,0),MATCH(AH$4,FIRE0503b!$A$6:$I$6,0))</f>
        <v>222</v>
      </c>
      <c r="AI105" s="14">
        <f>INDEX(FIRE0503b!$A$6:$I$18,MATCH(QA_FIRE0503b!$AC105,FIRE0503b!$A$6:$A$18,0),MATCH(AI$4,FIRE0503b!$A$6:$I$6,0))</f>
        <v>104</v>
      </c>
      <c r="AJ105" s="14">
        <f>INDEX(FIRE0503b!$A$6:$I$18,MATCH(QA_FIRE0503b!$AC105,FIRE0503b!$A$6:$A$18,0),MATCH(AJ$4,FIRE0503b!$A$6:$I$6,0))</f>
        <v>105</v>
      </c>
      <c r="AK105" s="14">
        <f>INDEX(FIRE0503b!$A$6:$I$18,MATCH(QA_FIRE0503b!$AC105,FIRE0503b!$A$6:$A$18,0),MATCH(AK$4,FIRE0503b!$A$6:$I$6,0))</f>
        <v>1353</v>
      </c>
    </row>
    <row r="107" spans="1:37" x14ac:dyDescent="0.2">
      <c r="A107" s="42" t="s">
        <v>11</v>
      </c>
      <c r="B107" s="14" t="s">
        <v>254</v>
      </c>
    </row>
    <row r="109" spans="1:37" x14ac:dyDescent="0.2">
      <c r="B109" s="42" t="s">
        <v>164</v>
      </c>
    </row>
    <row r="110" spans="1:37" s="43" customFormat="1" ht="29.25" customHeight="1" x14ac:dyDescent="0.2">
      <c r="A110" s="14"/>
      <c r="B110" s="14" t="s">
        <v>22</v>
      </c>
      <c r="C110" s="14" t="s">
        <v>23</v>
      </c>
      <c r="D110" s="14" t="s">
        <v>21</v>
      </c>
      <c r="E110" s="14" t="s">
        <v>1</v>
      </c>
      <c r="F110" s="14" t="s">
        <v>2</v>
      </c>
      <c r="G110" s="14" t="s">
        <v>9</v>
      </c>
      <c r="H110" s="14" t="s">
        <v>165</v>
      </c>
      <c r="K110" s="43" t="s">
        <v>168</v>
      </c>
      <c r="L110" s="43" t="s">
        <v>75</v>
      </c>
      <c r="M110" s="43" t="s">
        <v>76</v>
      </c>
      <c r="N110" s="43" t="s">
        <v>74</v>
      </c>
      <c r="O110" s="43" t="s">
        <v>1</v>
      </c>
      <c r="P110" s="43" t="s">
        <v>2</v>
      </c>
      <c r="Q110" s="43" t="s">
        <v>9</v>
      </c>
      <c r="R110" s="43" t="s">
        <v>0</v>
      </c>
      <c r="T110" s="43" t="s">
        <v>169</v>
      </c>
      <c r="U110" s="43" t="s">
        <v>22</v>
      </c>
      <c r="V110" s="43" t="s">
        <v>23</v>
      </c>
      <c r="W110" s="43" t="s">
        <v>21</v>
      </c>
      <c r="X110" s="43" t="s">
        <v>1</v>
      </c>
      <c r="Y110" s="43" t="s">
        <v>2</v>
      </c>
      <c r="Z110" s="43" t="s">
        <v>9</v>
      </c>
      <c r="AA110" s="43" t="s">
        <v>165</v>
      </c>
      <c r="AD110" s="43" t="s">
        <v>168</v>
      </c>
      <c r="AE110" s="43" t="s">
        <v>75</v>
      </c>
      <c r="AF110" s="43" t="s">
        <v>76</v>
      </c>
      <c r="AG110" s="43" t="s">
        <v>74</v>
      </c>
      <c r="AH110" s="43" t="s">
        <v>1</v>
      </c>
      <c r="AI110" s="43" t="s">
        <v>2</v>
      </c>
      <c r="AJ110" s="43" t="s">
        <v>9</v>
      </c>
      <c r="AK110" s="43" t="s">
        <v>0</v>
      </c>
    </row>
    <row r="111" spans="1:37" x14ac:dyDescent="0.2">
      <c r="A111" s="14" t="s">
        <v>218</v>
      </c>
      <c r="B111" s="14">
        <v>18</v>
      </c>
      <c r="C111" s="14">
        <v>2</v>
      </c>
      <c r="D111" s="14">
        <v>341</v>
      </c>
      <c r="E111" s="14">
        <v>30</v>
      </c>
      <c r="F111" s="14">
        <v>35</v>
      </c>
      <c r="G111" s="14">
        <v>26</v>
      </c>
      <c r="H111" s="14">
        <v>452</v>
      </c>
      <c r="J111" s="14" t="s">
        <v>27</v>
      </c>
      <c r="K111" s="14" t="b">
        <f t="shared" ref="K111:R111" si="20">IF(T111=AD111,TRUE)</f>
        <v>0</v>
      </c>
      <c r="L111" s="14" t="b">
        <f t="shared" si="20"/>
        <v>0</v>
      </c>
      <c r="M111" s="14" t="b">
        <f t="shared" si="20"/>
        <v>0</v>
      </c>
      <c r="N111" s="14" t="b">
        <f t="shared" si="20"/>
        <v>0</v>
      </c>
      <c r="O111" s="14" t="b">
        <f t="shared" si="20"/>
        <v>0</v>
      </c>
      <c r="P111" s="14" t="b">
        <f t="shared" si="20"/>
        <v>0</v>
      </c>
      <c r="Q111" s="14" t="b">
        <f t="shared" si="20"/>
        <v>0</v>
      </c>
      <c r="R111" s="14" t="b">
        <f t="shared" si="20"/>
        <v>0</v>
      </c>
      <c r="T111" s="14">
        <f>SUM(U111:W111)</f>
        <v>361</v>
      </c>
      <c r="U111" s="14" cm="1">
        <f t="array" ref="U111:AA111">B111:H111</f>
        <v>18</v>
      </c>
      <c r="V111" s="14">
        <v>2</v>
      </c>
      <c r="W111" s="14">
        <v>341</v>
      </c>
      <c r="X111" s="14">
        <v>30</v>
      </c>
      <c r="Y111" s="14">
        <v>35</v>
      </c>
      <c r="Z111" s="14">
        <v>26</v>
      </c>
      <c r="AA111" s="14">
        <v>452</v>
      </c>
      <c r="AC111" s="14" t="s">
        <v>27</v>
      </c>
      <c r="AD111" s="14">
        <f>SUM(AE111:AG111)</f>
        <v>876</v>
      </c>
      <c r="AE111" s="14">
        <f>INDEX(FIRE0503b!$A$6:$I$18,MATCH(QA_FIRE0503b!$AC111,FIRE0503b!$A$6:$A$18,0),MATCH(AE$4,FIRE0503b!$A$6:$I$6,0))</f>
        <v>68</v>
      </c>
      <c r="AF111" s="14">
        <f>INDEX(FIRE0503b!$A$6:$I$18,MATCH(QA_FIRE0503b!$AC111,FIRE0503b!$A$6:$A$18,0),MATCH(AF$4,FIRE0503b!$A$6:$I$6,0))</f>
        <v>12</v>
      </c>
      <c r="AG111" s="14">
        <f>INDEX(FIRE0503b!$A$6:$I$18,MATCH(QA_FIRE0503b!$AC111,FIRE0503b!$A$6:$A$18,0),MATCH(AG$4,FIRE0503b!$A$6:$I$6,0))</f>
        <v>796</v>
      </c>
      <c r="AH111" s="14">
        <f>INDEX(FIRE0503b!$A$6:$I$18,MATCH(QA_FIRE0503b!$AC111,FIRE0503b!$A$6:$A$18,0),MATCH(AH$4,FIRE0503b!$A$6:$I$6,0))</f>
        <v>158</v>
      </c>
      <c r="AI111" s="14">
        <f>INDEX(FIRE0503b!$A$6:$I$18,MATCH(QA_FIRE0503b!$AC111,FIRE0503b!$A$6:$A$18,0),MATCH(AI$4,FIRE0503b!$A$6:$I$6,0))</f>
        <v>103</v>
      </c>
      <c r="AJ111" s="14">
        <f>INDEX(FIRE0503b!$A$6:$I$18,MATCH(QA_FIRE0503b!$AC111,FIRE0503b!$A$6:$A$18,0),MATCH(AJ$4,FIRE0503b!$A$6:$I$6,0))</f>
        <v>95</v>
      </c>
      <c r="AK111" s="14">
        <f>INDEX(FIRE0503b!$A$6:$I$18,MATCH(QA_FIRE0503b!$AC111,FIRE0503b!$A$6:$A$18,0),MATCH(AK$4,FIRE0503b!$A$6:$I$6,0))</f>
        <v>1232</v>
      </c>
    </row>
    <row r="113" spans="1:37" x14ac:dyDescent="0.2">
      <c r="A113" s="42" t="s">
        <v>11</v>
      </c>
      <c r="B113" s="14" t="s">
        <v>254</v>
      </c>
    </row>
    <row r="115" spans="1:37" x14ac:dyDescent="0.2">
      <c r="B115" s="42" t="s">
        <v>164</v>
      </c>
    </row>
    <row r="116" spans="1:37" s="43" customFormat="1" ht="29.25" customHeight="1" x14ac:dyDescent="0.2">
      <c r="A116" s="14"/>
      <c r="B116" s="14" t="s">
        <v>22</v>
      </c>
      <c r="C116" s="14" t="s">
        <v>23</v>
      </c>
      <c r="D116" s="14" t="s">
        <v>21</v>
      </c>
      <c r="E116" s="14" t="s">
        <v>1</v>
      </c>
      <c r="F116" s="14" t="s">
        <v>2</v>
      </c>
      <c r="G116" s="14" t="s">
        <v>9</v>
      </c>
      <c r="H116" s="14" t="s">
        <v>165</v>
      </c>
      <c r="K116" s="43" t="s">
        <v>168</v>
      </c>
      <c r="L116" s="43" t="s">
        <v>75</v>
      </c>
      <c r="M116" s="43" t="s">
        <v>76</v>
      </c>
      <c r="N116" s="43" t="s">
        <v>74</v>
      </c>
      <c r="O116" s="43" t="s">
        <v>1</v>
      </c>
      <c r="P116" s="43" t="s">
        <v>2</v>
      </c>
      <c r="Q116" s="43" t="s">
        <v>9</v>
      </c>
      <c r="R116" s="43" t="s">
        <v>0</v>
      </c>
      <c r="T116" s="43" t="s">
        <v>169</v>
      </c>
      <c r="U116" s="43" t="s">
        <v>22</v>
      </c>
      <c r="V116" s="43" t="s">
        <v>23</v>
      </c>
      <c r="W116" s="43" t="s">
        <v>21</v>
      </c>
      <c r="X116" s="43" t="s">
        <v>1</v>
      </c>
      <c r="Y116" s="43" t="s">
        <v>2</v>
      </c>
      <c r="Z116" s="43" t="s">
        <v>9</v>
      </c>
      <c r="AA116" s="43" t="s">
        <v>165</v>
      </c>
      <c r="AD116" s="43" t="s">
        <v>168</v>
      </c>
      <c r="AE116" s="43" t="s">
        <v>75</v>
      </c>
      <c r="AF116" s="43" t="s">
        <v>76</v>
      </c>
      <c r="AG116" s="43" t="s">
        <v>74</v>
      </c>
      <c r="AH116" s="43" t="s">
        <v>1</v>
      </c>
      <c r="AI116" s="43" t="s">
        <v>2</v>
      </c>
      <c r="AJ116" s="43" t="s">
        <v>9</v>
      </c>
      <c r="AK116" s="43" t="s">
        <v>0</v>
      </c>
    </row>
    <row r="117" spans="1:37" x14ac:dyDescent="0.2">
      <c r="A117" s="14" t="s">
        <v>219</v>
      </c>
      <c r="B117" s="14">
        <v>1</v>
      </c>
      <c r="C117" s="14">
        <v>2</v>
      </c>
      <c r="D117" s="14">
        <v>207</v>
      </c>
      <c r="E117" s="14">
        <v>26</v>
      </c>
      <c r="F117" s="14">
        <v>16</v>
      </c>
      <c r="G117" s="14">
        <v>13</v>
      </c>
      <c r="H117" s="14">
        <v>265</v>
      </c>
      <c r="J117" s="14" t="s">
        <v>28</v>
      </c>
      <c r="K117" s="14" t="b">
        <f t="shared" ref="K117:R117" si="21">IF(T117=AD117,TRUE)</f>
        <v>0</v>
      </c>
      <c r="L117" s="14" t="b">
        <f t="shared" si="21"/>
        <v>0</v>
      </c>
      <c r="M117" s="14" t="b">
        <f t="shared" si="21"/>
        <v>0</v>
      </c>
      <c r="N117" s="14" t="b">
        <f t="shared" si="21"/>
        <v>0</v>
      </c>
      <c r="O117" s="14" t="b">
        <f t="shared" si="21"/>
        <v>0</v>
      </c>
      <c r="P117" s="14" t="b">
        <f t="shared" si="21"/>
        <v>0</v>
      </c>
      <c r="Q117" s="14" t="b">
        <f t="shared" si="21"/>
        <v>0</v>
      </c>
      <c r="R117" s="14" t="b">
        <f t="shared" si="21"/>
        <v>0</v>
      </c>
      <c r="T117" s="14">
        <f>SUM(U117:W117)</f>
        <v>210</v>
      </c>
      <c r="U117" s="14" cm="1">
        <f t="array" ref="U117:AA117">B117:H117</f>
        <v>1</v>
      </c>
      <c r="V117" s="14">
        <v>2</v>
      </c>
      <c r="W117" s="14">
        <v>207</v>
      </c>
      <c r="X117" s="14">
        <v>26</v>
      </c>
      <c r="Y117" s="14">
        <v>16</v>
      </c>
      <c r="Z117" s="14">
        <v>13</v>
      </c>
      <c r="AA117" s="14">
        <v>265</v>
      </c>
      <c r="AC117" s="14" t="s">
        <v>28</v>
      </c>
      <c r="AD117" s="14">
        <f>SUM(AE117:AG117)</f>
        <v>495</v>
      </c>
      <c r="AE117" s="14">
        <f>INDEX(FIRE0503b!$A$6:$I$18,MATCH(QA_FIRE0503b!$AC117,FIRE0503b!$A$6:$A$18,0),MATCH(AE$4,FIRE0503b!$A$6:$I$6,0))</f>
        <v>10</v>
      </c>
      <c r="AF117" s="14">
        <f>INDEX(FIRE0503b!$A$6:$I$18,MATCH(QA_FIRE0503b!$AC117,FIRE0503b!$A$6:$A$18,0),MATCH(AF$4,FIRE0503b!$A$6:$I$6,0))</f>
        <v>4</v>
      </c>
      <c r="AG117" s="14">
        <f>INDEX(FIRE0503b!$A$6:$I$18,MATCH(QA_FIRE0503b!$AC117,FIRE0503b!$A$6:$A$18,0),MATCH(AG$4,FIRE0503b!$A$6:$I$6,0))</f>
        <v>481</v>
      </c>
      <c r="AH117" s="14">
        <f>INDEX(FIRE0503b!$A$6:$I$18,MATCH(QA_FIRE0503b!$AC117,FIRE0503b!$A$6:$A$18,0),MATCH(AH$4,FIRE0503b!$A$6:$I$6,0))</f>
        <v>92</v>
      </c>
      <c r="AI117" s="14">
        <f>INDEX(FIRE0503b!$A$6:$I$18,MATCH(QA_FIRE0503b!$AC117,FIRE0503b!$A$6:$A$18,0),MATCH(AI$4,FIRE0503b!$A$6:$I$6,0))</f>
        <v>51</v>
      </c>
      <c r="AJ117" s="14">
        <f>INDEX(FIRE0503b!$A$6:$I$18,MATCH(QA_FIRE0503b!$AC117,FIRE0503b!$A$6:$A$18,0),MATCH(AJ$4,FIRE0503b!$A$6:$I$6,0))</f>
        <v>50</v>
      </c>
      <c r="AK117" s="14">
        <f>INDEX(FIRE0503b!$A$6:$I$18,MATCH(QA_FIRE0503b!$AC117,FIRE0503b!$A$6:$A$18,0),MATCH(AK$4,FIRE0503b!$A$6:$I$6,0))</f>
        <v>688</v>
      </c>
    </row>
    <row r="119" spans="1:37" x14ac:dyDescent="0.2">
      <c r="A119" s="42" t="s">
        <v>11</v>
      </c>
      <c r="B119" s="14" t="s">
        <v>254</v>
      </c>
    </row>
    <row r="121" spans="1:37" x14ac:dyDescent="0.2">
      <c r="B121" s="42" t="s">
        <v>164</v>
      </c>
    </row>
    <row r="122" spans="1:37" s="43" customFormat="1" ht="29.25" customHeight="1" x14ac:dyDescent="0.2">
      <c r="A122" s="14"/>
      <c r="B122" s="14" t="s">
        <v>22</v>
      </c>
      <c r="C122" s="14" t="s">
        <v>23</v>
      </c>
      <c r="D122" s="14" t="s">
        <v>21</v>
      </c>
      <c r="E122" s="14" t="s">
        <v>1</v>
      </c>
      <c r="F122" s="14" t="s">
        <v>2</v>
      </c>
      <c r="G122" s="14" t="s">
        <v>9</v>
      </c>
      <c r="H122" s="14" t="s">
        <v>165</v>
      </c>
      <c r="K122" s="43" t="s">
        <v>168</v>
      </c>
      <c r="L122" s="43" t="s">
        <v>75</v>
      </c>
      <c r="M122" s="43" t="s">
        <v>76</v>
      </c>
      <c r="N122" s="43" t="s">
        <v>74</v>
      </c>
      <c r="O122" s="43" t="s">
        <v>1</v>
      </c>
      <c r="P122" s="43" t="s">
        <v>2</v>
      </c>
      <c r="Q122" s="43" t="s">
        <v>9</v>
      </c>
      <c r="R122" s="43" t="s">
        <v>0</v>
      </c>
      <c r="T122" s="43" t="s">
        <v>169</v>
      </c>
      <c r="U122" s="43" t="s">
        <v>22</v>
      </c>
      <c r="V122" s="43" t="s">
        <v>23</v>
      </c>
      <c r="W122" s="43" t="s">
        <v>21</v>
      </c>
      <c r="X122" s="43" t="s">
        <v>1</v>
      </c>
      <c r="Y122" s="43" t="s">
        <v>2</v>
      </c>
      <c r="Z122" s="43" t="s">
        <v>9</v>
      </c>
      <c r="AA122" s="43" t="s">
        <v>165</v>
      </c>
      <c r="AD122" s="43" t="s">
        <v>168</v>
      </c>
      <c r="AE122" s="43" t="s">
        <v>75</v>
      </c>
      <c r="AF122" s="43" t="s">
        <v>76</v>
      </c>
      <c r="AG122" s="43" t="s">
        <v>74</v>
      </c>
      <c r="AH122" s="43" t="s">
        <v>1</v>
      </c>
      <c r="AI122" s="43" t="s">
        <v>2</v>
      </c>
      <c r="AJ122" s="43" t="s">
        <v>9</v>
      </c>
      <c r="AK122" s="43" t="s">
        <v>0</v>
      </c>
    </row>
    <row r="123" spans="1:37" x14ac:dyDescent="0.2">
      <c r="A123" s="14" t="s">
        <v>220</v>
      </c>
      <c r="B123" s="14">
        <v>3</v>
      </c>
      <c r="C123" s="14">
        <v>1</v>
      </c>
      <c r="D123" s="14">
        <v>262</v>
      </c>
      <c r="E123" s="14">
        <v>17</v>
      </c>
      <c r="F123" s="14">
        <v>9</v>
      </c>
      <c r="G123" s="14">
        <v>7</v>
      </c>
      <c r="H123" s="14">
        <v>299</v>
      </c>
      <c r="J123" s="14" t="s">
        <v>18</v>
      </c>
      <c r="K123" s="14" t="b">
        <f t="shared" ref="K123:R123" si="22">IF(T123=AD123,TRUE)</f>
        <v>0</v>
      </c>
      <c r="L123" s="14" t="b">
        <f t="shared" si="22"/>
        <v>0</v>
      </c>
      <c r="M123" s="14" t="b">
        <f t="shared" si="22"/>
        <v>0</v>
      </c>
      <c r="N123" s="14" t="b">
        <f t="shared" si="22"/>
        <v>0</v>
      </c>
      <c r="O123" s="14" t="b">
        <f t="shared" si="22"/>
        <v>0</v>
      </c>
      <c r="P123" s="14" t="b">
        <f t="shared" si="22"/>
        <v>0</v>
      </c>
      <c r="Q123" s="14" t="b">
        <f t="shared" si="22"/>
        <v>0</v>
      </c>
      <c r="R123" s="14" t="b">
        <f t="shared" si="22"/>
        <v>0</v>
      </c>
      <c r="T123" s="14">
        <f>SUM(U123:W123)</f>
        <v>266</v>
      </c>
      <c r="U123" s="14" cm="1">
        <f t="array" ref="U123:AA123">B123:H123</f>
        <v>3</v>
      </c>
      <c r="V123" s="14">
        <v>1</v>
      </c>
      <c r="W123" s="14">
        <v>262</v>
      </c>
      <c r="X123" s="14">
        <v>17</v>
      </c>
      <c r="Y123" s="14">
        <v>9</v>
      </c>
      <c r="Z123" s="14">
        <v>7</v>
      </c>
      <c r="AA123" s="14">
        <v>299</v>
      </c>
      <c r="AC123" s="14" t="s">
        <v>18</v>
      </c>
      <c r="AD123" s="14">
        <f>SUM(AE123:AG123)</f>
        <v>630</v>
      </c>
      <c r="AE123" s="14">
        <f>INDEX(FIRE0503b!$A$6:$I$18,MATCH(QA_FIRE0503b!$AC123,FIRE0503b!$A$6:$A$18,0),MATCH(AE$4,FIRE0503b!$A$6:$I$6,0))</f>
        <v>16</v>
      </c>
      <c r="AF123" s="14">
        <f>INDEX(FIRE0503b!$A$6:$I$18,MATCH(QA_FIRE0503b!$AC123,FIRE0503b!$A$6:$A$18,0),MATCH(AF$4,FIRE0503b!$A$6:$I$6,0))</f>
        <v>5</v>
      </c>
      <c r="AG123" s="14">
        <f>INDEX(FIRE0503b!$A$6:$I$18,MATCH(QA_FIRE0503b!$AC123,FIRE0503b!$A$6:$A$18,0),MATCH(AG$4,FIRE0503b!$A$6:$I$6,0))</f>
        <v>609</v>
      </c>
      <c r="AH123" s="14">
        <f>INDEX(FIRE0503b!$A$6:$I$18,MATCH(QA_FIRE0503b!$AC123,FIRE0503b!$A$6:$A$18,0),MATCH(AH$4,FIRE0503b!$A$6:$I$6,0))</f>
        <v>58</v>
      </c>
      <c r="AI123" s="14">
        <f>INDEX(FIRE0503b!$A$6:$I$18,MATCH(QA_FIRE0503b!$AC123,FIRE0503b!$A$6:$A$18,0),MATCH(AI$4,FIRE0503b!$A$6:$I$6,0))</f>
        <v>37</v>
      </c>
      <c r="AJ123" s="14">
        <f>INDEX(FIRE0503b!$A$6:$I$18,MATCH(QA_FIRE0503b!$AC123,FIRE0503b!$A$6:$A$18,0),MATCH(AJ$4,FIRE0503b!$A$6:$I$6,0))</f>
        <v>30</v>
      </c>
      <c r="AK123" s="14">
        <f>INDEX(FIRE0503b!$A$6:$I$18,MATCH(QA_FIRE0503b!$AC123,FIRE0503b!$A$6:$A$18,0),MATCH(AK$4,FIRE0503b!$A$6:$I$6,0))</f>
        <v>755</v>
      </c>
    </row>
    <row r="125" spans="1:37" x14ac:dyDescent="0.2">
      <c r="A125" s="42" t="s">
        <v>11</v>
      </c>
      <c r="B125" s="14" t="s">
        <v>254</v>
      </c>
    </row>
    <row r="127" spans="1:37" x14ac:dyDescent="0.2">
      <c r="B127" s="42" t="s">
        <v>164</v>
      </c>
    </row>
    <row r="128" spans="1:37" s="43" customFormat="1" ht="29.25" customHeight="1" x14ac:dyDescent="0.2">
      <c r="A128" s="14"/>
      <c r="B128" s="14" t="s">
        <v>22</v>
      </c>
      <c r="C128" s="14" t="s">
        <v>23</v>
      </c>
      <c r="D128" s="14" t="s">
        <v>21</v>
      </c>
      <c r="E128" s="14" t="s">
        <v>1</v>
      </c>
      <c r="F128" s="14" t="s">
        <v>2</v>
      </c>
      <c r="G128" s="14" t="s">
        <v>9</v>
      </c>
      <c r="H128" s="14" t="s">
        <v>165</v>
      </c>
      <c r="K128" s="43" t="s">
        <v>168</v>
      </c>
      <c r="L128" s="43" t="s">
        <v>75</v>
      </c>
      <c r="M128" s="43" t="s">
        <v>76</v>
      </c>
      <c r="N128" s="43" t="s">
        <v>74</v>
      </c>
      <c r="O128" s="43" t="s">
        <v>1</v>
      </c>
      <c r="P128" s="43" t="s">
        <v>2</v>
      </c>
      <c r="Q128" s="43" t="s">
        <v>9</v>
      </c>
      <c r="R128" s="43" t="s">
        <v>0</v>
      </c>
      <c r="T128" s="43" t="s">
        <v>169</v>
      </c>
      <c r="U128" s="43" t="s">
        <v>22</v>
      </c>
      <c r="V128" s="43" t="s">
        <v>23</v>
      </c>
      <c r="W128" s="43" t="s">
        <v>21</v>
      </c>
      <c r="X128" s="43" t="s">
        <v>1</v>
      </c>
      <c r="Y128" s="43" t="s">
        <v>2</v>
      </c>
      <c r="Z128" s="43" t="s">
        <v>9</v>
      </c>
      <c r="AA128" s="43" t="s">
        <v>165</v>
      </c>
      <c r="AD128" s="43" t="s">
        <v>168</v>
      </c>
      <c r="AE128" s="43" t="s">
        <v>75</v>
      </c>
      <c r="AF128" s="43" t="s">
        <v>76</v>
      </c>
      <c r="AG128" s="43" t="s">
        <v>74</v>
      </c>
      <c r="AH128" s="43" t="s">
        <v>1</v>
      </c>
      <c r="AI128" s="43" t="s">
        <v>2</v>
      </c>
      <c r="AJ128" s="43" t="s">
        <v>9</v>
      </c>
      <c r="AK128" s="43" t="s">
        <v>0</v>
      </c>
    </row>
    <row r="129" spans="1:37" x14ac:dyDescent="0.2">
      <c r="A129" s="14" t="s">
        <v>221</v>
      </c>
      <c r="B129" s="14">
        <v>0</v>
      </c>
      <c r="C129" s="14">
        <v>2</v>
      </c>
      <c r="D129" s="14">
        <v>257</v>
      </c>
      <c r="E129" s="14">
        <v>24</v>
      </c>
      <c r="F129" s="14">
        <v>5</v>
      </c>
      <c r="G129" s="14">
        <v>3</v>
      </c>
      <c r="H129" s="14">
        <v>291</v>
      </c>
      <c r="J129" s="14" t="s">
        <v>45</v>
      </c>
      <c r="K129" s="14" t="b">
        <f t="shared" ref="K129:R129" si="23">IF(T129=AD129,TRUE)</f>
        <v>0</v>
      </c>
      <c r="L129" s="14" t="b">
        <f t="shared" si="23"/>
        <v>0</v>
      </c>
      <c r="M129" s="14" t="b">
        <f t="shared" si="23"/>
        <v>0</v>
      </c>
      <c r="N129" s="14" t="b">
        <f t="shared" si="23"/>
        <v>0</v>
      </c>
      <c r="O129" s="14" t="b">
        <f t="shared" si="23"/>
        <v>0</v>
      </c>
      <c r="P129" s="14" t="b">
        <f t="shared" si="23"/>
        <v>0</v>
      </c>
      <c r="Q129" s="14" t="b">
        <f t="shared" si="23"/>
        <v>0</v>
      </c>
      <c r="R129" s="14" t="b">
        <f t="shared" si="23"/>
        <v>0</v>
      </c>
      <c r="T129" s="14">
        <f>SUM(U129:W129)</f>
        <v>259</v>
      </c>
      <c r="U129" s="14" cm="1">
        <f t="array" ref="U129:AA129">B129:H129</f>
        <v>0</v>
      </c>
      <c r="V129" s="14">
        <v>2</v>
      </c>
      <c r="W129" s="14">
        <v>257</v>
      </c>
      <c r="X129" s="14">
        <v>24</v>
      </c>
      <c r="Y129" s="14">
        <v>5</v>
      </c>
      <c r="Z129" s="14">
        <v>3</v>
      </c>
      <c r="AA129" s="14">
        <v>291</v>
      </c>
      <c r="AC129" s="14" t="s">
        <v>45</v>
      </c>
      <c r="AD129" s="14">
        <f>SUM(AE129:AG129)</f>
        <v>466</v>
      </c>
      <c r="AE129" s="14">
        <f>INDEX(FIRE0503b!$A$6:$I$18,MATCH(QA_FIRE0503b!$AC129,FIRE0503b!$A$6:$A$18,0),MATCH(AE$4,FIRE0503b!$A$6:$I$6,0))</f>
        <v>1</v>
      </c>
      <c r="AF129" s="14">
        <f>INDEX(FIRE0503b!$A$6:$I$18,MATCH(QA_FIRE0503b!$AC129,FIRE0503b!$A$6:$A$18,0),MATCH(AF$4,FIRE0503b!$A$6:$I$6,0))</f>
        <v>4</v>
      </c>
      <c r="AG129" s="14">
        <f>INDEX(FIRE0503b!$A$6:$I$18,MATCH(QA_FIRE0503b!$AC129,FIRE0503b!$A$6:$A$18,0),MATCH(AG$4,FIRE0503b!$A$6:$I$6,0))</f>
        <v>461</v>
      </c>
      <c r="AH129" s="14">
        <f>INDEX(FIRE0503b!$A$6:$I$18,MATCH(QA_FIRE0503b!$AC129,FIRE0503b!$A$6:$A$18,0),MATCH(AH$4,FIRE0503b!$A$6:$I$6,0))</f>
        <v>45</v>
      </c>
      <c r="AI129" s="14">
        <f>INDEX(FIRE0503b!$A$6:$I$18,MATCH(QA_FIRE0503b!$AC129,FIRE0503b!$A$6:$A$18,0),MATCH(AI$4,FIRE0503b!$A$6:$I$6,0))</f>
        <v>15</v>
      </c>
      <c r="AJ129" s="14">
        <f>INDEX(FIRE0503b!$A$6:$I$18,MATCH(QA_FIRE0503b!$AC129,FIRE0503b!$A$6:$A$18,0),MATCH(AJ$4,FIRE0503b!$A$6:$I$6,0))</f>
        <v>13</v>
      </c>
      <c r="AK129" s="14">
        <f>INDEX(FIRE0503b!$A$6:$I$18,MATCH(QA_FIRE0503b!$AC129,FIRE0503b!$A$6:$A$18,0),MATCH(AK$4,FIRE0503b!$A$6:$I$6,0))</f>
        <v>539</v>
      </c>
    </row>
    <row r="131" spans="1:37" x14ac:dyDescent="0.2">
      <c r="A131" s="42" t="s">
        <v>11</v>
      </c>
      <c r="B131" s="14" t="s">
        <v>254</v>
      </c>
    </row>
    <row r="133" spans="1:37" x14ac:dyDescent="0.2">
      <c r="B133" s="42" t="s">
        <v>164</v>
      </c>
    </row>
    <row r="134" spans="1:37" s="43" customFormat="1" ht="29.25" customHeight="1" x14ac:dyDescent="0.2">
      <c r="A134" s="14"/>
      <c r="B134" s="14" t="s">
        <v>22</v>
      </c>
      <c r="C134" s="14" t="s">
        <v>23</v>
      </c>
      <c r="D134" s="14" t="s">
        <v>21</v>
      </c>
      <c r="E134" s="14" t="s">
        <v>1</v>
      </c>
      <c r="F134" s="14" t="s">
        <v>2</v>
      </c>
      <c r="G134" s="14" t="s">
        <v>9</v>
      </c>
      <c r="H134" s="14" t="s">
        <v>165</v>
      </c>
      <c r="K134" s="43" t="s">
        <v>168</v>
      </c>
      <c r="L134" s="43" t="s">
        <v>75</v>
      </c>
      <c r="M134" s="43" t="s">
        <v>76</v>
      </c>
      <c r="N134" s="43" t="s">
        <v>74</v>
      </c>
      <c r="O134" s="43" t="s">
        <v>1</v>
      </c>
      <c r="P134" s="43" t="s">
        <v>2</v>
      </c>
      <c r="Q134" s="43" t="s">
        <v>9</v>
      </c>
      <c r="R134" s="43" t="s">
        <v>0</v>
      </c>
      <c r="T134" s="43" t="s">
        <v>169</v>
      </c>
      <c r="U134" s="43" t="s">
        <v>22</v>
      </c>
      <c r="V134" s="43" t="s">
        <v>23</v>
      </c>
      <c r="W134" s="43" t="s">
        <v>21</v>
      </c>
      <c r="X134" s="43" t="s">
        <v>1</v>
      </c>
      <c r="Y134" s="43" t="s">
        <v>2</v>
      </c>
      <c r="Z134" s="43" t="s">
        <v>9</v>
      </c>
      <c r="AA134" s="43" t="s">
        <v>165</v>
      </c>
      <c r="AD134" s="43" t="s">
        <v>168</v>
      </c>
      <c r="AE134" s="43" t="s">
        <v>75</v>
      </c>
      <c r="AF134" s="43" t="s">
        <v>76</v>
      </c>
      <c r="AG134" s="43" t="s">
        <v>74</v>
      </c>
      <c r="AH134" s="43" t="s">
        <v>1</v>
      </c>
      <c r="AI134" s="43" t="s">
        <v>2</v>
      </c>
      <c r="AJ134" s="43" t="s">
        <v>9</v>
      </c>
      <c r="AK134" s="43" t="s">
        <v>0</v>
      </c>
    </row>
    <row r="135" spans="1:37" x14ac:dyDescent="0.2">
      <c r="A135" s="14" t="s">
        <v>222</v>
      </c>
      <c r="B135" s="14">
        <v>5</v>
      </c>
      <c r="C135" s="14">
        <v>1</v>
      </c>
      <c r="D135" s="14">
        <v>223</v>
      </c>
      <c r="E135" s="14">
        <v>37</v>
      </c>
      <c r="F135" s="14">
        <v>2</v>
      </c>
      <c r="G135" s="14">
        <v>28</v>
      </c>
      <c r="H135" s="14">
        <v>296</v>
      </c>
      <c r="J135" s="14" t="s">
        <v>19</v>
      </c>
      <c r="K135" s="14" t="b">
        <f t="shared" ref="K135:R135" si="24">IF(T135=AD135,TRUE)</f>
        <v>0</v>
      </c>
      <c r="L135" s="14" t="b">
        <f t="shared" si="24"/>
        <v>0</v>
      </c>
      <c r="M135" s="14" t="b">
        <f t="shared" si="24"/>
        <v>0</v>
      </c>
      <c r="N135" s="14" t="b">
        <f t="shared" si="24"/>
        <v>0</v>
      </c>
      <c r="O135" s="14" t="b">
        <f t="shared" si="24"/>
        <v>0</v>
      </c>
      <c r="P135" s="14" t="b">
        <f t="shared" si="24"/>
        <v>0</v>
      </c>
      <c r="Q135" s="14" t="b">
        <f t="shared" si="24"/>
        <v>0</v>
      </c>
      <c r="R135" s="14" t="b">
        <f t="shared" si="24"/>
        <v>0</v>
      </c>
      <c r="T135" s="14">
        <f>SUM(U135:W135)</f>
        <v>229</v>
      </c>
      <c r="U135" s="14" cm="1">
        <f t="array" ref="U135:AA135">B135:H135</f>
        <v>5</v>
      </c>
      <c r="V135" s="14">
        <v>1</v>
      </c>
      <c r="W135" s="14">
        <v>223</v>
      </c>
      <c r="X135" s="14">
        <v>37</v>
      </c>
      <c r="Y135" s="14">
        <v>2</v>
      </c>
      <c r="Z135" s="14">
        <v>28</v>
      </c>
      <c r="AA135" s="14">
        <v>296</v>
      </c>
      <c r="AC135" s="14" t="s">
        <v>19</v>
      </c>
      <c r="AD135" s="14">
        <f>SUM(AE135:AG135)</f>
        <v>632</v>
      </c>
      <c r="AE135" s="14">
        <f>INDEX(FIRE0503b!$A$6:$I$18,MATCH(QA_FIRE0503b!$AC135,FIRE0503b!$A$6:$A$18,0),MATCH(AE$4,FIRE0503b!$A$6:$I$6,0))</f>
        <v>30</v>
      </c>
      <c r="AF135" s="14">
        <f>INDEX(FIRE0503b!$A$6:$I$18,MATCH(QA_FIRE0503b!$AC135,FIRE0503b!$A$6:$A$18,0),MATCH(AF$4,FIRE0503b!$A$6:$I$6,0))</f>
        <v>14</v>
      </c>
      <c r="AG135" s="14">
        <f>INDEX(FIRE0503b!$A$6:$I$18,MATCH(QA_FIRE0503b!$AC135,FIRE0503b!$A$6:$A$18,0),MATCH(AG$4,FIRE0503b!$A$6:$I$6,0))</f>
        <v>588</v>
      </c>
      <c r="AH135" s="14">
        <f>INDEX(FIRE0503b!$A$6:$I$18,MATCH(QA_FIRE0503b!$AC135,FIRE0503b!$A$6:$A$18,0),MATCH(AH$4,FIRE0503b!$A$6:$I$6,0))</f>
        <v>304</v>
      </c>
      <c r="AI135" s="14">
        <f>INDEX(FIRE0503b!$A$6:$I$18,MATCH(QA_FIRE0503b!$AC135,FIRE0503b!$A$6:$A$18,0),MATCH(AI$4,FIRE0503b!$A$6:$I$6,0))</f>
        <v>54</v>
      </c>
      <c r="AJ135" s="14">
        <f>INDEX(FIRE0503b!$A$6:$I$18,MATCH(QA_FIRE0503b!$AC135,FIRE0503b!$A$6:$A$18,0),MATCH(AJ$4,FIRE0503b!$A$6:$I$6,0))</f>
        <v>118</v>
      </c>
      <c r="AK135" s="14">
        <f>INDEX(FIRE0503b!$A$6:$I$18,MATCH(QA_FIRE0503b!$AC135,FIRE0503b!$A$6:$A$18,0),MATCH(AK$4,FIRE0503b!$A$6:$I$6,0))</f>
        <v>1108</v>
      </c>
    </row>
    <row r="137" spans="1:37" ht="20.25" customHeight="1" x14ac:dyDescent="0.2">
      <c r="J137" s="14" t="s">
        <v>199</v>
      </c>
      <c r="K137" s="43" t="s">
        <v>168</v>
      </c>
      <c r="L137" s="43" t="s">
        <v>75</v>
      </c>
      <c r="M137" s="43" t="s">
        <v>76</v>
      </c>
      <c r="N137" s="43" t="s">
        <v>74</v>
      </c>
      <c r="O137" s="43" t="s">
        <v>1</v>
      </c>
      <c r="P137" s="43" t="s">
        <v>2</v>
      </c>
      <c r="Q137" s="43" t="s">
        <v>9</v>
      </c>
      <c r="R137" s="43" t="s">
        <v>0</v>
      </c>
      <c r="S137" s="14" t="s">
        <v>199</v>
      </c>
      <c r="T137" s="43" t="s">
        <v>169</v>
      </c>
      <c r="U137" s="43" t="s">
        <v>22</v>
      </c>
      <c r="V137" s="43" t="s">
        <v>23</v>
      </c>
      <c r="W137" s="43" t="s">
        <v>21</v>
      </c>
      <c r="X137" s="43" t="s">
        <v>1</v>
      </c>
      <c r="Y137" s="43" t="s">
        <v>2</v>
      </c>
      <c r="Z137" s="43" t="s">
        <v>9</v>
      </c>
      <c r="AA137" s="43" t="s">
        <v>165</v>
      </c>
      <c r="AC137" s="14" t="s">
        <v>199</v>
      </c>
      <c r="AD137" s="43" t="s">
        <v>169</v>
      </c>
      <c r="AE137" s="43" t="s">
        <v>22</v>
      </c>
      <c r="AF137" s="43" t="s">
        <v>23</v>
      </c>
      <c r="AG137" s="43" t="s">
        <v>21</v>
      </c>
      <c r="AH137" s="43" t="s">
        <v>1</v>
      </c>
      <c r="AI137" s="43" t="s">
        <v>2</v>
      </c>
      <c r="AJ137" s="43" t="s">
        <v>9</v>
      </c>
      <c r="AK137" s="43" t="s">
        <v>165</v>
      </c>
    </row>
    <row r="138" spans="1:37" x14ac:dyDescent="0.2">
      <c r="J138" s="14" t="s">
        <v>200</v>
      </c>
      <c r="K138" s="14" t="b">
        <f t="shared" ref="K138:R138" si="25">IF(T138=AD138,TRUE)</f>
        <v>0</v>
      </c>
      <c r="L138" s="14" t="b">
        <f t="shared" si="25"/>
        <v>0</v>
      </c>
      <c r="M138" s="14" t="b">
        <f t="shared" si="25"/>
        <v>0</v>
      </c>
      <c r="N138" s="14" t="b">
        <f t="shared" si="25"/>
        <v>0</v>
      </c>
      <c r="O138" s="14" t="b">
        <f t="shared" si="25"/>
        <v>0</v>
      </c>
      <c r="P138" s="14" t="b">
        <f t="shared" si="25"/>
        <v>0</v>
      </c>
      <c r="Q138" s="14" t="b">
        <f t="shared" si="25"/>
        <v>0</v>
      </c>
      <c r="R138" s="14" t="b">
        <f t="shared" si="25"/>
        <v>0</v>
      </c>
      <c r="T138" s="14">
        <f>SUM(T135,T129,T123,T117,T111,T105,T99,T93,T87,T81,T75)</f>
        <v>2149</v>
      </c>
      <c r="U138" s="14">
        <f t="shared" ref="U138:AA138" si="26">SUM(U135,U129,U123,U117,U111,U105,U99,U93,U87,U81,U75)</f>
        <v>54</v>
      </c>
      <c r="V138" s="14">
        <f t="shared" si="26"/>
        <v>13</v>
      </c>
      <c r="W138" s="14">
        <f t="shared" si="26"/>
        <v>2082</v>
      </c>
      <c r="X138" s="14">
        <f t="shared" si="26"/>
        <v>200</v>
      </c>
      <c r="Y138" s="14">
        <f t="shared" si="26"/>
        <v>110</v>
      </c>
      <c r="Z138" s="14">
        <f t="shared" si="26"/>
        <v>122</v>
      </c>
      <c r="AA138" s="14">
        <f t="shared" si="26"/>
        <v>2581</v>
      </c>
      <c r="AC138" s="14" t="s">
        <v>200</v>
      </c>
      <c r="AD138" s="14">
        <f>SUM(AD135,AD129,AD123,AD117,AD111,AD105,AD99,AD93,AD87,AD81,AD75)</f>
        <v>4898</v>
      </c>
      <c r="AE138" s="14">
        <f t="shared" ref="AE138:AK138" si="27">SUM(AE135,AE129,AE123,AE117,AE111,AE105,AE99,AE93,AE87,AE81,AE75)</f>
        <v>199</v>
      </c>
      <c r="AF138" s="14">
        <f t="shared" si="27"/>
        <v>50</v>
      </c>
      <c r="AG138" s="14">
        <f t="shared" si="27"/>
        <v>4649</v>
      </c>
      <c r="AH138" s="14">
        <f t="shared" si="27"/>
        <v>991</v>
      </c>
      <c r="AI138" s="14">
        <f t="shared" si="27"/>
        <v>443</v>
      </c>
      <c r="AJ138" s="14">
        <f t="shared" si="27"/>
        <v>516</v>
      </c>
      <c r="AK138" s="14">
        <f t="shared" si="27"/>
        <v>6848</v>
      </c>
    </row>
    <row r="141" spans="1:37" x14ac:dyDescent="0.2">
      <c r="A141" s="42" t="s">
        <v>11</v>
      </c>
      <c r="B141" s="14" t="s">
        <v>254</v>
      </c>
    </row>
    <row r="143" spans="1:37" x14ac:dyDescent="0.2">
      <c r="B143" s="42" t="s">
        <v>164</v>
      </c>
    </row>
    <row r="144" spans="1:37" s="43" customFormat="1" ht="29.25" customHeight="1" x14ac:dyDescent="0.2">
      <c r="A144" s="14"/>
      <c r="B144" s="14" t="s">
        <v>22</v>
      </c>
      <c r="C144" s="14" t="s">
        <v>23</v>
      </c>
      <c r="D144" s="14" t="s">
        <v>21</v>
      </c>
      <c r="E144" s="14" t="s">
        <v>1</v>
      </c>
      <c r="F144" s="14" t="s">
        <v>2</v>
      </c>
      <c r="G144" s="14" t="s">
        <v>9</v>
      </c>
      <c r="H144" s="14" t="s">
        <v>165</v>
      </c>
      <c r="K144" s="43" t="s">
        <v>168</v>
      </c>
      <c r="L144" s="43" t="s">
        <v>75</v>
      </c>
      <c r="M144" s="43" t="s">
        <v>76</v>
      </c>
      <c r="N144" s="43" t="s">
        <v>74</v>
      </c>
      <c r="O144" s="43" t="s">
        <v>1</v>
      </c>
      <c r="P144" s="43" t="s">
        <v>2</v>
      </c>
      <c r="Q144" s="43" t="s">
        <v>9</v>
      </c>
      <c r="R144" s="43" t="s">
        <v>0</v>
      </c>
      <c r="T144" s="43" t="s">
        <v>169</v>
      </c>
      <c r="U144" s="43" t="s">
        <v>22</v>
      </c>
      <c r="V144" s="43" t="s">
        <v>23</v>
      </c>
      <c r="W144" s="43" t="s">
        <v>21</v>
      </c>
      <c r="X144" s="43" t="s">
        <v>1</v>
      </c>
      <c r="Y144" s="43" t="s">
        <v>2</v>
      </c>
      <c r="Z144" s="43" t="s">
        <v>9</v>
      </c>
      <c r="AA144" s="43" t="s">
        <v>165</v>
      </c>
      <c r="AD144" s="43" t="s">
        <v>168</v>
      </c>
      <c r="AE144" s="43" t="s">
        <v>75</v>
      </c>
      <c r="AF144" s="43" t="s">
        <v>76</v>
      </c>
      <c r="AG144" s="43" t="s">
        <v>74</v>
      </c>
      <c r="AH144" s="43" t="s">
        <v>1</v>
      </c>
      <c r="AI144" s="43" t="s">
        <v>2</v>
      </c>
      <c r="AJ144" s="43" t="s">
        <v>9</v>
      </c>
      <c r="AK144" s="43" t="s">
        <v>0</v>
      </c>
    </row>
    <row r="145" spans="1:37" x14ac:dyDescent="0.2">
      <c r="A145" s="14" t="s">
        <v>223</v>
      </c>
      <c r="B145" s="14">
        <v>0</v>
      </c>
      <c r="C145" s="14">
        <v>0</v>
      </c>
      <c r="D145" s="14">
        <v>2</v>
      </c>
      <c r="E145" s="14">
        <v>1</v>
      </c>
      <c r="F145" s="14">
        <v>0</v>
      </c>
      <c r="G145" s="14">
        <v>2</v>
      </c>
      <c r="H145" s="14">
        <v>5</v>
      </c>
      <c r="J145" s="14" t="s">
        <v>15</v>
      </c>
      <c r="K145" s="14" t="b">
        <f t="shared" ref="K145:R145" si="28">IF(T145=AD145,TRUE)</f>
        <v>0</v>
      </c>
      <c r="L145" s="14" t="b">
        <f t="shared" si="28"/>
        <v>0</v>
      </c>
      <c r="M145" s="14" t="b">
        <f t="shared" si="28"/>
        <v>1</v>
      </c>
      <c r="N145" s="14" t="b">
        <f t="shared" si="28"/>
        <v>0</v>
      </c>
      <c r="O145" s="14" t="b">
        <f t="shared" si="28"/>
        <v>0</v>
      </c>
      <c r="P145" s="14" t="b">
        <f t="shared" si="28"/>
        <v>0</v>
      </c>
      <c r="Q145" s="14" t="b">
        <f t="shared" si="28"/>
        <v>0</v>
      </c>
      <c r="R145" s="14" t="b">
        <f t="shared" si="28"/>
        <v>0</v>
      </c>
      <c r="T145" s="14">
        <f>SUM(U145:W145)</f>
        <v>2</v>
      </c>
      <c r="U145" s="14" cm="1">
        <f t="array" ref="U145:AA145">B145:H145</f>
        <v>0</v>
      </c>
      <c r="V145" s="14">
        <v>0</v>
      </c>
      <c r="W145" s="14">
        <v>2</v>
      </c>
      <c r="X145" s="14">
        <v>1</v>
      </c>
      <c r="Y145" s="14">
        <v>0</v>
      </c>
      <c r="Z145" s="14">
        <v>2</v>
      </c>
      <c r="AA145" s="14">
        <v>5</v>
      </c>
      <c r="AC145" s="14" t="s">
        <v>15</v>
      </c>
      <c r="AD145" s="14">
        <f>SUM(AE145:AG145)</f>
        <v>47</v>
      </c>
      <c r="AE145" s="14">
        <f>INDEX(FIRE0503b!$A$6:$I$18,MATCH(QA_FIRE0503b!$AC145,FIRE0503b!$A$6:$A$18,0),MATCH(AE$4,FIRE0503b!$A$6:$I$6,0))</f>
        <v>1</v>
      </c>
      <c r="AF145" s="14">
        <f>INDEX(FIRE0503b!$A$6:$I$18,MATCH(QA_FIRE0503b!$AC145,FIRE0503b!$A$6:$A$18,0),MATCH(AF$4,FIRE0503b!$A$6:$I$6,0))</f>
        <v>0</v>
      </c>
      <c r="AG145" s="14">
        <f>INDEX(FIRE0503b!$A$6:$I$18,MATCH(QA_FIRE0503b!$AC145,FIRE0503b!$A$6:$A$18,0),MATCH(AG$4,FIRE0503b!$A$6:$I$6,0))</f>
        <v>46</v>
      </c>
      <c r="AH145" s="14">
        <f>INDEX(FIRE0503b!$A$6:$I$18,MATCH(QA_FIRE0503b!$AC145,FIRE0503b!$A$6:$A$18,0),MATCH(AH$4,FIRE0503b!$A$6:$I$6,0))</f>
        <v>3</v>
      </c>
      <c r="AI145" s="14">
        <f>INDEX(FIRE0503b!$A$6:$I$18,MATCH(QA_FIRE0503b!$AC145,FIRE0503b!$A$6:$A$18,0),MATCH(AI$4,FIRE0503b!$A$6:$I$6,0))</f>
        <v>5</v>
      </c>
      <c r="AJ145" s="14">
        <f>INDEX(FIRE0503b!$A$6:$I$18,MATCH(QA_FIRE0503b!$AC145,FIRE0503b!$A$6:$A$18,0),MATCH(AJ$4,FIRE0503b!$A$6:$I$6,0))</f>
        <v>6</v>
      </c>
      <c r="AK145" s="14">
        <f>INDEX(FIRE0503b!$A$6:$I$18,MATCH(QA_FIRE0503b!$AC145,FIRE0503b!$A$6:$A$18,0),MATCH(AK$4,FIRE0503b!$A$6:$I$6,0))</f>
        <v>61</v>
      </c>
    </row>
    <row r="147" spans="1:37" x14ac:dyDescent="0.2">
      <c r="A147" s="42" t="s">
        <v>11</v>
      </c>
      <c r="B147" s="14" t="s">
        <v>254</v>
      </c>
    </row>
    <row r="149" spans="1:37" x14ac:dyDescent="0.2">
      <c r="B149" s="42" t="s">
        <v>164</v>
      </c>
    </row>
    <row r="150" spans="1:37" s="43" customFormat="1" ht="29.25" customHeight="1" x14ac:dyDescent="0.2">
      <c r="A150" s="14"/>
      <c r="B150" s="14" t="s">
        <v>22</v>
      </c>
      <c r="C150" s="14" t="s">
        <v>23</v>
      </c>
      <c r="D150" s="14" t="s">
        <v>21</v>
      </c>
      <c r="E150" s="14" t="s">
        <v>1</v>
      </c>
      <c r="F150" s="14" t="s">
        <v>2</v>
      </c>
      <c r="G150" s="14" t="s">
        <v>9</v>
      </c>
      <c r="H150" s="14" t="s">
        <v>165</v>
      </c>
      <c r="K150" s="43" t="s">
        <v>168</v>
      </c>
      <c r="L150" s="43" t="s">
        <v>75</v>
      </c>
      <c r="M150" s="43" t="s">
        <v>76</v>
      </c>
      <c r="N150" s="43" t="s">
        <v>74</v>
      </c>
      <c r="O150" s="43" t="s">
        <v>1</v>
      </c>
      <c r="P150" s="43" t="s">
        <v>2</v>
      </c>
      <c r="Q150" s="43" t="s">
        <v>9</v>
      </c>
      <c r="R150" s="43" t="s">
        <v>0</v>
      </c>
      <c r="T150" s="43" t="s">
        <v>169</v>
      </c>
      <c r="U150" s="43" t="s">
        <v>22</v>
      </c>
      <c r="V150" s="43" t="s">
        <v>23</v>
      </c>
      <c r="W150" s="43" t="s">
        <v>21</v>
      </c>
      <c r="X150" s="43" t="s">
        <v>1</v>
      </c>
      <c r="Y150" s="43" t="s">
        <v>2</v>
      </c>
      <c r="Z150" s="43" t="s">
        <v>9</v>
      </c>
      <c r="AA150" s="43" t="s">
        <v>165</v>
      </c>
      <c r="AD150" s="43" t="s">
        <v>168</v>
      </c>
      <c r="AE150" s="43" t="s">
        <v>75</v>
      </c>
      <c r="AF150" s="43" t="s">
        <v>76</v>
      </c>
      <c r="AG150" s="43" t="s">
        <v>74</v>
      </c>
      <c r="AH150" s="43" t="s">
        <v>1</v>
      </c>
      <c r="AI150" s="43" t="s">
        <v>2</v>
      </c>
      <c r="AJ150" s="43" t="s">
        <v>9</v>
      </c>
      <c r="AK150" s="43" t="s">
        <v>0</v>
      </c>
    </row>
    <row r="151" spans="1:37" x14ac:dyDescent="0.2">
      <c r="A151" s="14" t="s">
        <v>224</v>
      </c>
      <c r="B151" s="14">
        <v>0</v>
      </c>
      <c r="C151" s="14">
        <v>0</v>
      </c>
      <c r="D151" s="14">
        <v>17</v>
      </c>
      <c r="E151" s="14">
        <v>0</v>
      </c>
      <c r="F151" s="14">
        <v>2</v>
      </c>
      <c r="G151" s="14">
        <v>2</v>
      </c>
      <c r="H151" s="14">
        <v>21</v>
      </c>
      <c r="J151" s="14" t="s">
        <v>24</v>
      </c>
      <c r="K151" s="14" t="b">
        <f t="shared" ref="K151:R151" si="29">IF(T151=AD151,TRUE)</f>
        <v>0</v>
      </c>
      <c r="L151" s="14" t="b">
        <f t="shared" si="29"/>
        <v>0</v>
      </c>
      <c r="M151" s="14" t="b">
        <f t="shared" si="29"/>
        <v>1</v>
      </c>
      <c r="N151" s="14" t="b">
        <f t="shared" si="29"/>
        <v>0</v>
      </c>
      <c r="O151" s="14" t="b">
        <f t="shared" si="29"/>
        <v>0</v>
      </c>
      <c r="P151" s="14" t="b">
        <f t="shared" si="29"/>
        <v>0</v>
      </c>
      <c r="Q151" s="14" t="b">
        <f t="shared" si="29"/>
        <v>0</v>
      </c>
      <c r="R151" s="14" t="b">
        <f t="shared" si="29"/>
        <v>0</v>
      </c>
      <c r="T151" s="14">
        <f>SUM(U151:W151)</f>
        <v>17</v>
      </c>
      <c r="U151" s="14" cm="1">
        <f t="array" ref="U151:AA151">B151:H151</f>
        <v>0</v>
      </c>
      <c r="V151" s="14">
        <v>0</v>
      </c>
      <c r="W151" s="14">
        <v>17</v>
      </c>
      <c r="X151" s="14">
        <v>0</v>
      </c>
      <c r="Y151" s="14">
        <v>2</v>
      </c>
      <c r="Z151" s="14">
        <v>2</v>
      </c>
      <c r="AA151" s="14">
        <v>21</v>
      </c>
      <c r="AC151" s="14" t="s">
        <v>24</v>
      </c>
      <c r="AD151" s="14">
        <f>SUM(AE151:AG151)</f>
        <v>154</v>
      </c>
      <c r="AE151" s="14">
        <f>INDEX(FIRE0503b!$A$6:$I$18,MATCH(QA_FIRE0503b!$AC151,FIRE0503b!$A$6:$A$18,0),MATCH(AE$4,FIRE0503b!$A$6:$I$6,0))</f>
        <v>1</v>
      </c>
      <c r="AF151" s="14">
        <f>INDEX(FIRE0503b!$A$6:$I$18,MATCH(QA_FIRE0503b!$AC151,FIRE0503b!$A$6:$A$18,0),MATCH(AF$4,FIRE0503b!$A$6:$I$6,0))</f>
        <v>0</v>
      </c>
      <c r="AG151" s="14">
        <f>INDEX(FIRE0503b!$A$6:$I$18,MATCH(QA_FIRE0503b!$AC151,FIRE0503b!$A$6:$A$18,0),MATCH(AG$4,FIRE0503b!$A$6:$I$6,0))</f>
        <v>153</v>
      </c>
      <c r="AH151" s="14">
        <f>INDEX(FIRE0503b!$A$6:$I$18,MATCH(QA_FIRE0503b!$AC151,FIRE0503b!$A$6:$A$18,0),MATCH(AH$4,FIRE0503b!$A$6:$I$6,0))</f>
        <v>6</v>
      </c>
      <c r="AI151" s="14">
        <f>INDEX(FIRE0503b!$A$6:$I$18,MATCH(QA_FIRE0503b!$AC151,FIRE0503b!$A$6:$A$18,0),MATCH(AI$4,FIRE0503b!$A$6:$I$6,0))</f>
        <v>5</v>
      </c>
      <c r="AJ151" s="14">
        <f>INDEX(FIRE0503b!$A$6:$I$18,MATCH(QA_FIRE0503b!$AC151,FIRE0503b!$A$6:$A$18,0),MATCH(AJ$4,FIRE0503b!$A$6:$I$6,0))</f>
        <v>6</v>
      </c>
      <c r="AK151" s="14">
        <f>INDEX(FIRE0503b!$A$6:$I$18,MATCH(QA_FIRE0503b!$AC151,FIRE0503b!$A$6:$A$18,0),MATCH(AK$4,FIRE0503b!$A$6:$I$6,0))</f>
        <v>171</v>
      </c>
    </row>
    <row r="153" spans="1:37" x14ac:dyDescent="0.2">
      <c r="A153" s="42" t="s">
        <v>11</v>
      </c>
      <c r="B153" s="14" t="s">
        <v>254</v>
      </c>
    </row>
    <row r="155" spans="1:37" x14ac:dyDescent="0.2">
      <c r="B155" s="42" t="s">
        <v>164</v>
      </c>
    </row>
    <row r="156" spans="1:37" s="43" customFormat="1" ht="29.25" customHeight="1" x14ac:dyDescent="0.2">
      <c r="A156" s="14"/>
      <c r="B156" s="14" t="s">
        <v>22</v>
      </c>
      <c r="C156" s="14" t="s">
        <v>23</v>
      </c>
      <c r="D156" s="14" t="s">
        <v>21</v>
      </c>
      <c r="E156" s="14" t="s">
        <v>1</v>
      </c>
      <c r="F156" s="14" t="s">
        <v>2</v>
      </c>
      <c r="G156" s="14" t="s">
        <v>9</v>
      </c>
      <c r="H156" s="14" t="s">
        <v>165</v>
      </c>
      <c r="K156" s="43" t="s">
        <v>168</v>
      </c>
      <c r="L156" s="43" t="s">
        <v>75</v>
      </c>
      <c r="M156" s="43" t="s">
        <v>76</v>
      </c>
      <c r="N156" s="43" t="s">
        <v>74</v>
      </c>
      <c r="O156" s="43" t="s">
        <v>1</v>
      </c>
      <c r="P156" s="43" t="s">
        <v>2</v>
      </c>
      <c r="Q156" s="43" t="s">
        <v>9</v>
      </c>
      <c r="R156" s="43" t="s">
        <v>0</v>
      </c>
      <c r="T156" s="43" t="s">
        <v>169</v>
      </c>
      <c r="U156" s="43" t="s">
        <v>22</v>
      </c>
      <c r="V156" s="43" t="s">
        <v>23</v>
      </c>
      <c r="W156" s="43" t="s">
        <v>21</v>
      </c>
      <c r="X156" s="43" t="s">
        <v>1</v>
      </c>
      <c r="Y156" s="43" t="s">
        <v>2</v>
      </c>
      <c r="Z156" s="43" t="s">
        <v>9</v>
      </c>
      <c r="AA156" s="43" t="s">
        <v>165</v>
      </c>
      <c r="AD156" s="43" t="s">
        <v>168</v>
      </c>
      <c r="AE156" s="43" t="s">
        <v>75</v>
      </c>
      <c r="AF156" s="43" t="s">
        <v>76</v>
      </c>
      <c r="AG156" s="43" t="s">
        <v>74</v>
      </c>
      <c r="AH156" s="43" t="s">
        <v>1</v>
      </c>
      <c r="AI156" s="43" t="s">
        <v>2</v>
      </c>
      <c r="AJ156" s="43" t="s">
        <v>9</v>
      </c>
      <c r="AK156" s="43" t="s">
        <v>0</v>
      </c>
    </row>
    <row r="157" spans="1:37" x14ac:dyDescent="0.2">
      <c r="A157" s="14" t="s">
        <v>225</v>
      </c>
      <c r="B157" s="14">
        <v>0</v>
      </c>
      <c r="C157" s="14">
        <v>0</v>
      </c>
      <c r="D157" s="14">
        <v>4</v>
      </c>
      <c r="E157" s="14">
        <v>0</v>
      </c>
      <c r="F157" s="14">
        <v>2</v>
      </c>
      <c r="G157" s="14">
        <v>1</v>
      </c>
      <c r="H157" s="14">
        <v>7</v>
      </c>
      <c r="J157" s="14" t="s">
        <v>25</v>
      </c>
      <c r="K157" s="14" t="b">
        <f t="shared" ref="K157:R157" si="30">IF(T157=AD157,TRUE)</f>
        <v>0</v>
      </c>
      <c r="L157" s="14" t="b">
        <f t="shared" si="30"/>
        <v>1</v>
      </c>
      <c r="M157" s="14" t="b">
        <f t="shared" si="30"/>
        <v>1</v>
      </c>
      <c r="N157" s="14" t="b">
        <f t="shared" si="30"/>
        <v>0</v>
      </c>
      <c r="O157" s="14" t="b">
        <f t="shared" si="30"/>
        <v>0</v>
      </c>
      <c r="P157" s="14" t="b">
        <f t="shared" si="30"/>
        <v>0</v>
      </c>
      <c r="Q157" s="14" t="b">
        <f t="shared" si="30"/>
        <v>0</v>
      </c>
      <c r="R157" s="14" t="b">
        <f t="shared" si="30"/>
        <v>0</v>
      </c>
      <c r="T157" s="14">
        <f>SUM(U157:W157)</f>
        <v>4</v>
      </c>
      <c r="U157" s="14" cm="1">
        <f t="array" ref="U157:AA157">B157:H157</f>
        <v>0</v>
      </c>
      <c r="V157" s="14">
        <v>0</v>
      </c>
      <c r="W157" s="14">
        <v>4</v>
      </c>
      <c r="X157" s="14">
        <v>0</v>
      </c>
      <c r="Y157" s="14">
        <v>2</v>
      </c>
      <c r="Z157" s="14">
        <v>1</v>
      </c>
      <c r="AA157" s="14">
        <v>7</v>
      </c>
      <c r="AC157" s="14" t="s">
        <v>25</v>
      </c>
      <c r="AD157" s="14">
        <f>SUM(AE157:AG157)</f>
        <v>110</v>
      </c>
      <c r="AE157" s="14">
        <f>INDEX(FIRE0503b!$A$6:$I$18,MATCH(QA_FIRE0503b!$AC157,FIRE0503b!$A$6:$A$18,0),MATCH(AE$4,FIRE0503b!$A$6:$I$6,0))</f>
        <v>0</v>
      </c>
      <c r="AF157" s="14">
        <f>INDEX(FIRE0503b!$A$6:$I$18,MATCH(QA_FIRE0503b!$AC157,FIRE0503b!$A$6:$A$18,0),MATCH(AF$4,FIRE0503b!$A$6:$I$6,0))</f>
        <v>0</v>
      </c>
      <c r="AG157" s="14">
        <f>INDEX(FIRE0503b!$A$6:$I$18,MATCH(QA_FIRE0503b!$AC157,FIRE0503b!$A$6:$A$18,0),MATCH(AG$4,FIRE0503b!$A$6:$I$6,0))</f>
        <v>110</v>
      </c>
      <c r="AH157" s="14">
        <f>INDEX(FIRE0503b!$A$6:$I$18,MATCH(QA_FIRE0503b!$AC157,FIRE0503b!$A$6:$A$18,0),MATCH(AH$4,FIRE0503b!$A$6:$I$6,0))</f>
        <v>6</v>
      </c>
      <c r="AI157" s="14">
        <f>INDEX(FIRE0503b!$A$6:$I$18,MATCH(QA_FIRE0503b!$AC157,FIRE0503b!$A$6:$A$18,0),MATCH(AI$4,FIRE0503b!$A$6:$I$6,0))</f>
        <v>7</v>
      </c>
      <c r="AJ157" s="14">
        <f>INDEX(FIRE0503b!$A$6:$I$18,MATCH(QA_FIRE0503b!$AC157,FIRE0503b!$A$6:$A$18,0),MATCH(AJ$4,FIRE0503b!$A$6:$I$6,0))</f>
        <v>5</v>
      </c>
      <c r="AK157" s="14">
        <f>INDEX(FIRE0503b!$A$6:$I$18,MATCH(QA_FIRE0503b!$AC157,FIRE0503b!$A$6:$A$18,0),MATCH(AK$4,FIRE0503b!$A$6:$I$6,0))</f>
        <v>128</v>
      </c>
    </row>
    <row r="159" spans="1:37" x14ac:dyDescent="0.2">
      <c r="A159" s="42" t="s">
        <v>11</v>
      </c>
      <c r="B159" s="14" t="s">
        <v>254</v>
      </c>
    </row>
    <row r="161" spans="1:37" x14ac:dyDescent="0.2">
      <c r="B161" s="42" t="s">
        <v>164</v>
      </c>
    </row>
    <row r="162" spans="1:37" s="43" customFormat="1" ht="29.25" customHeight="1" x14ac:dyDescent="0.2">
      <c r="A162" s="14"/>
      <c r="B162" s="14" t="s">
        <v>22</v>
      </c>
      <c r="C162" s="14" t="s">
        <v>23</v>
      </c>
      <c r="D162" s="14" t="s">
        <v>21</v>
      </c>
      <c r="E162" s="14" t="s">
        <v>1</v>
      </c>
      <c r="F162" s="14" t="s">
        <v>2</v>
      </c>
      <c r="G162" s="14" t="s">
        <v>9</v>
      </c>
      <c r="H162" s="14" t="s">
        <v>165</v>
      </c>
      <c r="K162" s="43" t="s">
        <v>168</v>
      </c>
      <c r="L162" s="43" t="s">
        <v>75</v>
      </c>
      <c r="M162" s="43" t="s">
        <v>76</v>
      </c>
      <c r="N162" s="43" t="s">
        <v>74</v>
      </c>
      <c r="O162" s="43" t="s">
        <v>1</v>
      </c>
      <c r="P162" s="43" t="s">
        <v>2</v>
      </c>
      <c r="Q162" s="43" t="s">
        <v>9</v>
      </c>
      <c r="R162" s="43" t="s">
        <v>0</v>
      </c>
      <c r="T162" s="43" t="s">
        <v>169</v>
      </c>
      <c r="U162" s="43" t="s">
        <v>22</v>
      </c>
      <c r="V162" s="43" t="s">
        <v>23</v>
      </c>
      <c r="W162" s="43" t="s">
        <v>21</v>
      </c>
      <c r="X162" s="43" t="s">
        <v>1</v>
      </c>
      <c r="Y162" s="43" t="s">
        <v>2</v>
      </c>
      <c r="Z162" s="43" t="s">
        <v>9</v>
      </c>
      <c r="AA162" s="43" t="s">
        <v>165</v>
      </c>
      <c r="AD162" s="43" t="s">
        <v>168</v>
      </c>
      <c r="AE162" s="43" t="s">
        <v>75</v>
      </c>
      <c r="AF162" s="43" t="s">
        <v>76</v>
      </c>
      <c r="AG162" s="43" t="s">
        <v>74</v>
      </c>
      <c r="AH162" s="43" t="s">
        <v>1</v>
      </c>
      <c r="AI162" s="43" t="s">
        <v>2</v>
      </c>
      <c r="AJ162" s="43" t="s">
        <v>9</v>
      </c>
      <c r="AK162" s="43" t="s">
        <v>0</v>
      </c>
    </row>
    <row r="163" spans="1:37" x14ac:dyDescent="0.2">
      <c r="A163" s="14" t="s">
        <v>226</v>
      </c>
      <c r="B163" s="14">
        <v>0</v>
      </c>
      <c r="C163" s="14">
        <v>0</v>
      </c>
      <c r="D163" s="14">
        <v>2</v>
      </c>
      <c r="E163" s="14">
        <v>0</v>
      </c>
      <c r="F163" s="14">
        <v>0</v>
      </c>
      <c r="G163" s="14">
        <v>0</v>
      </c>
      <c r="H163" s="14">
        <v>2</v>
      </c>
      <c r="J163" s="14" t="s">
        <v>16</v>
      </c>
      <c r="K163" s="14" t="b">
        <f t="shared" ref="K163:R163" si="31">IF(T163=AD163,TRUE)</f>
        <v>0</v>
      </c>
      <c r="L163" s="14" t="b">
        <f t="shared" si="31"/>
        <v>0</v>
      </c>
      <c r="M163" s="14" t="b">
        <f t="shared" si="31"/>
        <v>0</v>
      </c>
      <c r="N163" s="14" t="b">
        <f t="shared" si="31"/>
        <v>0</v>
      </c>
      <c r="O163" s="14" t="b">
        <f t="shared" si="31"/>
        <v>0</v>
      </c>
      <c r="P163" s="14" t="b">
        <f t="shared" si="31"/>
        <v>0</v>
      </c>
      <c r="Q163" s="14" t="b">
        <f t="shared" si="31"/>
        <v>0</v>
      </c>
      <c r="R163" s="14" t="b">
        <f t="shared" si="31"/>
        <v>0</v>
      </c>
      <c r="T163" s="14">
        <f>SUM(U163:W163)</f>
        <v>2</v>
      </c>
      <c r="U163" s="14" cm="1">
        <f t="array" ref="U163:AA163">B163:H163</f>
        <v>0</v>
      </c>
      <c r="V163" s="14">
        <v>0</v>
      </c>
      <c r="W163" s="14">
        <v>2</v>
      </c>
      <c r="X163" s="14">
        <v>0</v>
      </c>
      <c r="Y163" s="14">
        <v>0</v>
      </c>
      <c r="Z163" s="14">
        <v>0</v>
      </c>
      <c r="AA163" s="14">
        <v>2</v>
      </c>
      <c r="AC163" s="14" t="s">
        <v>16</v>
      </c>
      <c r="AD163" s="14">
        <f>SUM(AE163:AG163)</f>
        <v>199</v>
      </c>
      <c r="AE163" s="14">
        <f>INDEX(FIRE0503b!$A$6:$I$18,MATCH(QA_FIRE0503b!$AC163,FIRE0503b!$A$6:$A$18,0),MATCH(AE$4,FIRE0503b!$A$6:$I$6,0))</f>
        <v>1</v>
      </c>
      <c r="AF163" s="14">
        <f>INDEX(FIRE0503b!$A$6:$I$18,MATCH(QA_FIRE0503b!$AC163,FIRE0503b!$A$6:$A$18,0),MATCH(AF$4,FIRE0503b!$A$6:$I$6,0))</f>
        <v>1</v>
      </c>
      <c r="AG163" s="14">
        <f>INDEX(FIRE0503b!$A$6:$I$18,MATCH(QA_FIRE0503b!$AC163,FIRE0503b!$A$6:$A$18,0),MATCH(AG$4,FIRE0503b!$A$6:$I$6,0))</f>
        <v>197</v>
      </c>
      <c r="AH163" s="14">
        <f>INDEX(FIRE0503b!$A$6:$I$18,MATCH(QA_FIRE0503b!$AC163,FIRE0503b!$A$6:$A$18,0),MATCH(AH$4,FIRE0503b!$A$6:$I$6,0))</f>
        <v>19</v>
      </c>
      <c r="AI163" s="14">
        <f>INDEX(FIRE0503b!$A$6:$I$18,MATCH(QA_FIRE0503b!$AC163,FIRE0503b!$A$6:$A$18,0),MATCH(AI$4,FIRE0503b!$A$6:$I$6,0))</f>
        <v>25</v>
      </c>
      <c r="AJ163" s="14">
        <f>INDEX(FIRE0503b!$A$6:$I$18,MATCH(QA_FIRE0503b!$AC163,FIRE0503b!$A$6:$A$18,0),MATCH(AJ$4,FIRE0503b!$A$6:$I$6,0))</f>
        <v>8</v>
      </c>
      <c r="AK163" s="14">
        <f>INDEX(FIRE0503b!$A$6:$I$18,MATCH(QA_FIRE0503b!$AC163,FIRE0503b!$A$6:$A$18,0),MATCH(AK$4,FIRE0503b!$A$6:$I$6,0))</f>
        <v>251</v>
      </c>
    </row>
    <row r="165" spans="1:37" x14ac:dyDescent="0.2">
      <c r="A165" s="42" t="s">
        <v>11</v>
      </c>
      <c r="B165" s="14" t="s">
        <v>254</v>
      </c>
    </row>
    <row r="167" spans="1:37" x14ac:dyDescent="0.2">
      <c r="B167" s="42" t="s">
        <v>164</v>
      </c>
    </row>
    <row r="168" spans="1:37" s="43" customFormat="1" ht="29.25" customHeight="1" x14ac:dyDescent="0.2">
      <c r="A168" s="14"/>
      <c r="B168" s="14" t="s">
        <v>22</v>
      </c>
      <c r="C168" s="14" t="s">
        <v>23</v>
      </c>
      <c r="D168" s="14" t="s">
        <v>21</v>
      </c>
      <c r="E168" s="14" t="s">
        <v>1</v>
      </c>
      <c r="F168" s="14" t="s">
        <v>2</v>
      </c>
      <c r="G168" s="14" t="s">
        <v>9</v>
      </c>
      <c r="H168" s="14" t="s">
        <v>165</v>
      </c>
      <c r="K168" s="43" t="s">
        <v>168</v>
      </c>
      <c r="L168" s="43" t="s">
        <v>75</v>
      </c>
      <c r="M168" s="43" t="s">
        <v>76</v>
      </c>
      <c r="N168" s="43" t="s">
        <v>74</v>
      </c>
      <c r="O168" s="43" t="s">
        <v>1</v>
      </c>
      <c r="P168" s="43" t="s">
        <v>2</v>
      </c>
      <c r="Q168" s="43" t="s">
        <v>9</v>
      </c>
      <c r="R168" s="43" t="s">
        <v>0</v>
      </c>
      <c r="T168" s="43" t="s">
        <v>169</v>
      </c>
      <c r="U168" s="43" t="s">
        <v>22</v>
      </c>
      <c r="V168" s="43" t="s">
        <v>23</v>
      </c>
      <c r="W168" s="43" t="s">
        <v>21</v>
      </c>
      <c r="X168" s="43" t="s">
        <v>1</v>
      </c>
      <c r="Y168" s="43" t="s">
        <v>2</v>
      </c>
      <c r="Z168" s="43" t="s">
        <v>9</v>
      </c>
      <c r="AA168" s="43" t="s">
        <v>165</v>
      </c>
      <c r="AD168" s="43" t="s">
        <v>168</v>
      </c>
      <c r="AE168" s="43" t="s">
        <v>75</v>
      </c>
      <c r="AF168" s="43" t="s">
        <v>76</v>
      </c>
      <c r="AG168" s="43" t="s">
        <v>74</v>
      </c>
      <c r="AH168" s="43" t="s">
        <v>1</v>
      </c>
      <c r="AI168" s="43" t="s">
        <v>2</v>
      </c>
      <c r="AJ168" s="43" t="s">
        <v>9</v>
      </c>
      <c r="AK168" s="43" t="s">
        <v>0</v>
      </c>
    </row>
    <row r="169" spans="1:37" x14ac:dyDescent="0.2">
      <c r="A169" s="14" t="s">
        <v>227</v>
      </c>
      <c r="B169" s="14">
        <v>0</v>
      </c>
      <c r="C169" s="14">
        <v>0</v>
      </c>
      <c r="D169" s="14">
        <v>3</v>
      </c>
      <c r="E169" s="14">
        <v>0</v>
      </c>
      <c r="F169" s="14">
        <v>0</v>
      </c>
      <c r="G169" s="14">
        <v>0</v>
      </c>
      <c r="H169" s="14">
        <v>3</v>
      </c>
      <c r="J169" s="14" t="s">
        <v>17</v>
      </c>
      <c r="K169" s="14" t="b">
        <f t="shared" ref="K169:R169" si="32">IF(T169=AD169,TRUE)</f>
        <v>0</v>
      </c>
      <c r="L169" s="14" t="b">
        <f t="shared" si="32"/>
        <v>0</v>
      </c>
      <c r="M169" s="14" t="b">
        <f t="shared" si="32"/>
        <v>0</v>
      </c>
      <c r="N169" s="14" t="b">
        <f t="shared" si="32"/>
        <v>0</v>
      </c>
      <c r="O169" s="14" t="b">
        <f t="shared" si="32"/>
        <v>0</v>
      </c>
      <c r="P169" s="14" t="b">
        <f t="shared" si="32"/>
        <v>0</v>
      </c>
      <c r="Q169" s="14" t="b">
        <f t="shared" si="32"/>
        <v>0</v>
      </c>
      <c r="R169" s="14" t="b">
        <f t="shared" si="32"/>
        <v>0</v>
      </c>
      <c r="T169" s="14">
        <f>SUM(U169:W169)</f>
        <v>3</v>
      </c>
      <c r="U169" s="14" cm="1">
        <f t="array" ref="U169:AA169">B169:H169</f>
        <v>0</v>
      </c>
      <c r="V169" s="14">
        <v>0</v>
      </c>
      <c r="W169" s="14">
        <v>3</v>
      </c>
      <c r="X169" s="14">
        <v>0</v>
      </c>
      <c r="Y169" s="14">
        <v>0</v>
      </c>
      <c r="Z169" s="14">
        <v>0</v>
      </c>
      <c r="AA169" s="14">
        <v>3</v>
      </c>
      <c r="AC169" s="14" t="s">
        <v>17</v>
      </c>
      <c r="AD169" s="14">
        <f>SUM(AE169:AG169)</f>
        <v>367</v>
      </c>
      <c r="AE169" s="14">
        <f>INDEX(FIRE0503b!$A$6:$I$18,MATCH(QA_FIRE0503b!$AC169,FIRE0503b!$A$6:$A$18,0),MATCH(AE$4,FIRE0503b!$A$6:$I$6,0))</f>
        <v>22</v>
      </c>
      <c r="AF169" s="14">
        <f>INDEX(FIRE0503b!$A$6:$I$18,MATCH(QA_FIRE0503b!$AC169,FIRE0503b!$A$6:$A$18,0),MATCH(AF$4,FIRE0503b!$A$6:$I$6,0))</f>
        <v>4</v>
      </c>
      <c r="AG169" s="14">
        <f>INDEX(FIRE0503b!$A$6:$I$18,MATCH(QA_FIRE0503b!$AC169,FIRE0503b!$A$6:$A$18,0),MATCH(AG$4,FIRE0503b!$A$6:$I$6,0))</f>
        <v>341</v>
      </c>
      <c r="AH169" s="14">
        <f>INDEX(FIRE0503b!$A$6:$I$18,MATCH(QA_FIRE0503b!$AC169,FIRE0503b!$A$6:$A$18,0),MATCH(AH$4,FIRE0503b!$A$6:$I$6,0))</f>
        <v>78</v>
      </c>
      <c r="AI169" s="14">
        <f>INDEX(FIRE0503b!$A$6:$I$18,MATCH(QA_FIRE0503b!$AC169,FIRE0503b!$A$6:$A$18,0),MATCH(AI$4,FIRE0503b!$A$6:$I$6,0))</f>
        <v>37</v>
      </c>
      <c r="AJ169" s="14">
        <f>INDEX(FIRE0503b!$A$6:$I$18,MATCH(QA_FIRE0503b!$AC169,FIRE0503b!$A$6:$A$18,0),MATCH(AJ$4,FIRE0503b!$A$6:$I$6,0))</f>
        <v>80</v>
      </c>
      <c r="AK169" s="14">
        <f>INDEX(FIRE0503b!$A$6:$I$18,MATCH(QA_FIRE0503b!$AC169,FIRE0503b!$A$6:$A$18,0),MATCH(AK$4,FIRE0503b!$A$6:$I$6,0))</f>
        <v>562</v>
      </c>
    </row>
    <row r="171" spans="1:37" x14ac:dyDescent="0.2">
      <c r="A171" s="42" t="s">
        <v>11</v>
      </c>
      <c r="B171" s="14" t="s">
        <v>254</v>
      </c>
    </row>
    <row r="173" spans="1:37" x14ac:dyDescent="0.2">
      <c r="B173" s="42" t="s">
        <v>164</v>
      </c>
    </row>
    <row r="174" spans="1:37" s="43" customFormat="1" ht="29.25" customHeight="1" x14ac:dyDescent="0.2">
      <c r="A174" s="14"/>
      <c r="B174" s="14" t="s">
        <v>22</v>
      </c>
      <c r="C174" s="14" t="s">
        <v>23</v>
      </c>
      <c r="D174" s="14" t="s">
        <v>21</v>
      </c>
      <c r="E174" s="14" t="s">
        <v>1</v>
      </c>
      <c r="F174" s="14" t="s">
        <v>2</v>
      </c>
      <c r="G174" s="14" t="s">
        <v>9</v>
      </c>
      <c r="H174" s="14" t="s">
        <v>165</v>
      </c>
      <c r="K174" s="43" t="s">
        <v>168</v>
      </c>
      <c r="L174" s="43" t="s">
        <v>75</v>
      </c>
      <c r="M174" s="43" t="s">
        <v>76</v>
      </c>
      <c r="N174" s="43" t="s">
        <v>74</v>
      </c>
      <c r="O174" s="43" t="s">
        <v>1</v>
      </c>
      <c r="P174" s="43" t="s">
        <v>2</v>
      </c>
      <c r="Q174" s="43" t="s">
        <v>9</v>
      </c>
      <c r="R174" s="43" t="s">
        <v>0</v>
      </c>
      <c r="T174" s="43" t="s">
        <v>169</v>
      </c>
      <c r="U174" s="43" t="s">
        <v>22</v>
      </c>
      <c r="V174" s="43" t="s">
        <v>23</v>
      </c>
      <c r="W174" s="43" t="s">
        <v>21</v>
      </c>
      <c r="X174" s="43" t="s">
        <v>1</v>
      </c>
      <c r="Y174" s="43" t="s">
        <v>2</v>
      </c>
      <c r="Z174" s="43" t="s">
        <v>9</v>
      </c>
      <c r="AA174" s="43" t="s">
        <v>165</v>
      </c>
      <c r="AD174" s="43" t="s">
        <v>168</v>
      </c>
      <c r="AE174" s="43" t="s">
        <v>75</v>
      </c>
      <c r="AF174" s="43" t="s">
        <v>76</v>
      </c>
      <c r="AG174" s="43" t="s">
        <v>74</v>
      </c>
      <c r="AH174" s="43" t="s">
        <v>1</v>
      </c>
      <c r="AI174" s="43" t="s">
        <v>2</v>
      </c>
      <c r="AJ174" s="43" t="s">
        <v>9</v>
      </c>
      <c r="AK174" s="43" t="s">
        <v>0</v>
      </c>
    </row>
    <row r="175" spans="1:37" x14ac:dyDescent="0.2">
      <c r="A175" s="14" t="s">
        <v>275</v>
      </c>
      <c r="B175" s="14">
        <v>0</v>
      </c>
      <c r="C175" s="14">
        <v>0</v>
      </c>
      <c r="D175" s="14">
        <v>8</v>
      </c>
      <c r="E175" s="14">
        <v>15</v>
      </c>
      <c r="F175" s="14">
        <v>0</v>
      </c>
      <c r="G175" s="14">
        <v>0</v>
      </c>
      <c r="H175" s="14">
        <v>23</v>
      </c>
      <c r="J175" s="14" t="s">
        <v>26</v>
      </c>
      <c r="K175" s="14" t="b">
        <f t="shared" ref="K175:R175" si="33">IF(T175=AD175,TRUE)</f>
        <v>0</v>
      </c>
      <c r="L175" s="14" t="b">
        <f t="shared" si="33"/>
        <v>0</v>
      </c>
      <c r="M175" s="14" t="b">
        <f t="shared" si="33"/>
        <v>0</v>
      </c>
      <c r="N175" s="14" t="b">
        <f t="shared" si="33"/>
        <v>0</v>
      </c>
      <c r="O175" s="14" t="b">
        <f t="shared" si="33"/>
        <v>0</v>
      </c>
      <c r="P175" s="14" t="b">
        <f t="shared" si="33"/>
        <v>0</v>
      </c>
      <c r="Q175" s="14" t="b">
        <f t="shared" si="33"/>
        <v>0</v>
      </c>
      <c r="R175" s="14" t="b">
        <f t="shared" si="33"/>
        <v>0</v>
      </c>
      <c r="T175" s="14">
        <f>SUM(U175:W175)</f>
        <v>8</v>
      </c>
      <c r="U175" s="14" cm="1">
        <f t="array" ref="U175:AA175">B175:H175</f>
        <v>0</v>
      </c>
      <c r="V175" s="14">
        <v>0</v>
      </c>
      <c r="W175" s="14">
        <v>8</v>
      </c>
      <c r="X175" s="14">
        <v>15</v>
      </c>
      <c r="Y175" s="14">
        <v>0</v>
      </c>
      <c r="Z175" s="14">
        <v>0</v>
      </c>
      <c r="AA175" s="14">
        <v>23</v>
      </c>
      <c r="AC175" s="14" t="s">
        <v>26</v>
      </c>
      <c r="AD175" s="14">
        <f>SUM(AE175:AG175)</f>
        <v>922</v>
      </c>
      <c r="AE175" s="14">
        <f>INDEX(FIRE0503b!$A$6:$I$18,MATCH(QA_FIRE0503b!$AC175,FIRE0503b!$A$6:$A$18,0),MATCH(AE$4,FIRE0503b!$A$6:$I$6,0))</f>
        <v>49</v>
      </c>
      <c r="AF175" s="14">
        <f>INDEX(FIRE0503b!$A$6:$I$18,MATCH(QA_FIRE0503b!$AC175,FIRE0503b!$A$6:$A$18,0),MATCH(AF$4,FIRE0503b!$A$6:$I$6,0))</f>
        <v>6</v>
      </c>
      <c r="AG175" s="14">
        <f>INDEX(FIRE0503b!$A$6:$I$18,MATCH(QA_FIRE0503b!$AC175,FIRE0503b!$A$6:$A$18,0),MATCH(AG$4,FIRE0503b!$A$6:$I$6,0))</f>
        <v>867</v>
      </c>
      <c r="AH175" s="14">
        <f>INDEX(FIRE0503b!$A$6:$I$18,MATCH(QA_FIRE0503b!$AC175,FIRE0503b!$A$6:$A$18,0),MATCH(AH$4,FIRE0503b!$A$6:$I$6,0))</f>
        <v>222</v>
      </c>
      <c r="AI175" s="14">
        <f>INDEX(FIRE0503b!$A$6:$I$18,MATCH(QA_FIRE0503b!$AC175,FIRE0503b!$A$6:$A$18,0),MATCH(AI$4,FIRE0503b!$A$6:$I$6,0))</f>
        <v>104</v>
      </c>
      <c r="AJ175" s="14">
        <f>INDEX(FIRE0503b!$A$6:$I$18,MATCH(QA_FIRE0503b!$AC175,FIRE0503b!$A$6:$A$18,0),MATCH(AJ$4,FIRE0503b!$A$6:$I$6,0))</f>
        <v>105</v>
      </c>
      <c r="AK175" s="14">
        <f>INDEX(FIRE0503b!$A$6:$I$18,MATCH(QA_FIRE0503b!$AC175,FIRE0503b!$A$6:$A$18,0),MATCH(AK$4,FIRE0503b!$A$6:$I$6,0))</f>
        <v>1353</v>
      </c>
    </row>
    <row r="177" spans="1:37" x14ac:dyDescent="0.2">
      <c r="A177" s="42" t="s">
        <v>11</v>
      </c>
      <c r="B177" s="14" t="s">
        <v>254</v>
      </c>
    </row>
    <row r="179" spans="1:37" x14ac:dyDescent="0.2">
      <c r="B179" s="42" t="s">
        <v>164</v>
      </c>
    </row>
    <row r="180" spans="1:37" s="43" customFormat="1" ht="29.25" customHeight="1" x14ac:dyDescent="0.2">
      <c r="A180" s="14"/>
      <c r="B180" s="14" t="s">
        <v>22</v>
      </c>
      <c r="C180" s="14" t="s">
        <v>23</v>
      </c>
      <c r="D180" s="14" t="s">
        <v>21</v>
      </c>
      <c r="E180" s="14" t="s">
        <v>1</v>
      </c>
      <c r="F180" s="14" t="s">
        <v>2</v>
      </c>
      <c r="G180" s="14" t="s">
        <v>9</v>
      </c>
      <c r="H180" s="14" t="s">
        <v>165</v>
      </c>
      <c r="K180" s="43" t="s">
        <v>168</v>
      </c>
      <c r="L180" s="43" t="s">
        <v>75</v>
      </c>
      <c r="M180" s="43" t="s">
        <v>76</v>
      </c>
      <c r="N180" s="43" t="s">
        <v>74</v>
      </c>
      <c r="O180" s="43" t="s">
        <v>1</v>
      </c>
      <c r="P180" s="43" t="s">
        <v>2</v>
      </c>
      <c r="Q180" s="43" t="s">
        <v>9</v>
      </c>
      <c r="R180" s="43" t="s">
        <v>0</v>
      </c>
      <c r="T180" s="43" t="s">
        <v>169</v>
      </c>
      <c r="U180" s="43" t="s">
        <v>22</v>
      </c>
      <c r="V180" s="43" t="s">
        <v>23</v>
      </c>
      <c r="W180" s="43" t="s">
        <v>21</v>
      </c>
      <c r="X180" s="43" t="s">
        <v>1</v>
      </c>
      <c r="Y180" s="43" t="s">
        <v>2</v>
      </c>
      <c r="Z180" s="43" t="s">
        <v>9</v>
      </c>
      <c r="AA180" s="43" t="s">
        <v>165</v>
      </c>
      <c r="AD180" s="43" t="s">
        <v>168</v>
      </c>
      <c r="AE180" s="43" t="s">
        <v>75</v>
      </c>
      <c r="AF180" s="43" t="s">
        <v>76</v>
      </c>
      <c r="AG180" s="43" t="s">
        <v>74</v>
      </c>
      <c r="AH180" s="43" t="s">
        <v>1</v>
      </c>
      <c r="AI180" s="43" t="s">
        <v>2</v>
      </c>
      <c r="AJ180" s="43" t="s">
        <v>9</v>
      </c>
      <c r="AK180" s="43" t="s">
        <v>0</v>
      </c>
    </row>
    <row r="181" spans="1:37" x14ac:dyDescent="0.2">
      <c r="A181" s="14" t="s">
        <v>228</v>
      </c>
      <c r="B181" s="14">
        <v>0</v>
      </c>
      <c r="C181" s="14">
        <v>0</v>
      </c>
      <c r="D181" s="14">
        <v>0</v>
      </c>
      <c r="E181" s="14">
        <v>1</v>
      </c>
      <c r="F181" s="14">
        <v>1</v>
      </c>
      <c r="G181" s="14">
        <v>0</v>
      </c>
      <c r="H181" s="14">
        <v>2</v>
      </c>
      <c r="J181" s="14" t="s">
        <v>27</v>
      </c>
      <c r="K181" s="14" t="b">
        <f t="shared" ref="K181:R181" si="34">IF(T181=AD181,TRUE)</f>
        <v>0</v>
      </c>
      <c r="L181" s="14" t="b">
        <f t="shared" si="34"/>
        <v>0</v>
      </c>
      <c r="M181" s="14" t="b">
        <f t="shared" si="34"/>
        <v>0</v>
      </c>
      <c r="N181" s="14" t="b">
        <f t="shared" si="34"/>
        <v>0</v>
      </c>
      <c r="O181" s="14" t="b">
        <f t="shared" si="34"/>
        <v>0</v>
      </c>
      <c r="P181" s="14" t="b">
        <f t="shared" si="34"/>
        <v>0</v>
      </c>
      <c r="Q181" s="14" t="b">
        <f t="shared" si="34"/>
        <v>0</v>
      </c>
      <c r="R181" s="14" t="b">
        <f t="shared" si="34"/>
        <v>0</v>
      </c>
      <c r="T181" s="14">
        <f>SUM(U181:W181)</f>
        <v>0</v>
      </c>
      <c r="U181" s="14" cm="1">
        <f t="array" ref="U181:AA181">B181:H181</f>
        <v>0</v>
      </c>
      <c r="V181" s="14">
        <v>0</v>
      </c>
      <c r="W181" s="14">
        <v>0</v>
      </c>
      <c r="X181" s="14">
        <v>1</v>
      </c>
      <c r="Y181" s="14">
        <v>1</v>
      </c>
      <c r="Z181" s="14">
        <v>0</v>
      </c>
      <c r="AA181" s="14">
        <v>2</v>
      </c>
      <c r="AC181" s="14" t="s">
        <v>27</v>
      </c>
      <c r="AD181" s="14">
        <f>SUM(AE181:AG181)</f>
        <v>876</v>
      </c>
      <c r="AE181" s="14">
        <f>INDEX(FIRE0503b!$A$6:$I$18,MATCH(QA_FIRE0503b!$AC181,FIRE0503b!$A$6:$A$18,0),MATCH(AE$4,FIRE0503b!$A$6:$I$6,0))</f>
        <v>68</v>
      </c>
      <c r="AF181" s="14">
        <f>INDEX(FIRE0503b!$A$6:$I$18,MATCH(QA_FIRE0503b!$AC181,FIRE0503b!$A$6:$A$18,0),MATCH(AF$4,FIRE0503b!$A$6:$I$6,0))</f>
        <v>12</v>
      </c>
      <c r="AG181" s="14">
        <f>INDEX(FIRE0503b!$A$6:$I$18,MATCH(QA_FIRE0503b!$AC181,FIRE0503b!$A$6:$A$18,0),MATCH(AG$4,FIRE0503b!$A$6:$I$6,0))</f>
        <v>796</v>
      </c>
      <c r="AH181" s="14">
        <f>INDEX(FIRE0503b!$A$6:$I$18,MATCH(QA_FIRE0503b!$AC181,FIRE0503b!$A$6:$A$18,0),MATCH(AH$4,FIRE0503b!$A$6:$I$6,0))</f>
        <v>158</v>
      </c>
      <c r="AI181" s="14">
        <f>INDEX(FIRE0503b!$A$6:$I$18,MATCH(QA_FIRE0503b!$AC181,FIRE0503b!$A$6:$A$18,0),MATCH(AI$4,FIRE0503b!$A$6:$I$6,0))</f>
        <v>103</v>
      </c>
      <c r="AJ181" s="14">
        <f>INDEX(FIRE0503b!$A$6:$I$18,MATCH(QA_FIRE0503b!$AC181,FIRE0503b!$A$6:$A$18,0),MATCH(AJ$4,FIRE0503b!$A$6:$I$6,0))</f>
        <v>95</v>
      </c>
      <c r="AK181" s="14">
        <f>INDEX(FIRE0503b!$A$6:$I$18,MATCH(QA_FIRE0503b!$AC181,FIRE0503b!$A$6:$A$18,0),MATCH(AK$4,FIRE0503b!$A$6:$I$6,0))</f>
        <v>1232</v>
      </c>
    </row>
    <row r="183" spans="1:37" x14ac:dyDescent="0.2">
      <c r="A183" s="42" t="s">
        <v>11</v>
      </c>
      <c r="B183" s="14" t="s">
        <v>254</v>
      </c>
    </row>
    <row r="185" spans="1:37" x14ac:dyDescent="0.2">
      <c r="B185" s="42" t="s">
        <v>164</v>
      </c>
    </row>
    <row r="186" spans="1:37" s="43" customFormat="1" ht="29.25" customHeight="1" x14ac:dyDescent="0.2">
      <c r="A186" s="14"/>
      <c r="B186" s="14" t="s">
        <v>22</v>
      </c>
      <c r="C186" s="14" t="s">
        <v>23</v>
      </c>
      <c r="D186" s="14" t="s">
        <v>21</v>
      </c>
      <c r="E186" s="14" t="s">
        <v>1</v>
      </c>
      <c r="F186" s="14" t="s">
        <v>2</v>
      </c>
      <c r="G186" s="14" t="s">
        <v>9</v>
      </c>
      <c r="H186" s="14" t="s">
        <v>165</v>
      </c>
      <c r="K186" s="43" t="s">
        <v>168</v>
      </c>
      <c r="L186" s="43" t="s">
        <v>75</v>
      </c>
      <c r="M186" s="43" t="s">
        <v>76</v>
      </c>
      <c r="N186" s="43" t="s">
        <v>74</v>
      </c>
      <c r="O186" s="43" t="s">
        <v>1</v>
      </c>
      <c r="P186" s="43" t="s">
        <v>2</v>
      </c>
      <c r="Q186" s="43" t="s">
        <v>9</v>
      </c>
      <c r="R186" s="43" t="s">
        <v>0</v>
      </c>
      <c r="T186" s="43" t="s">
        <v>169</v>
      </c>
      <c r="U186" s="43" t="s">
        <v>22</v>
      </c>
      <c r="V186" s="43" t="s">
        <v>23</v>
      </c>
      <c r="W186" s="43" t="s">
        <v>21</v>
      </c>
      <c r="X186" s="43" t="s">
        <v>1</v>
      </c>
      <c r="Y186" s="43" t="s">
        <v>2</v>
      </c>
      <c r="Z186" s="43" t="s">
        <v>9</v>
      </c>
      <c r="AA186" s="43" t="s">
        <v>165</v>
      </c>
      <c r="AD186" s="43" t="s">
        <v>168</v>
      </c>
      <c r="AE186" s="43" t="s">
        <v>75</v>
      </c>
      <c r="AF186" s="43" t="s">
        <v>76</v>
      </c>
      <c r="AG186" s="43" t="s">
        <v>74</v>
      </c>
      <c r="AH186" s="43" t="s">
        <v>1</v>
      </c>
      <c r="AI186" s="43" t="s">
        <v>2</v>
      </c>
      <c r="AJ186" s="43" t="s">
        <v>9</v>
      </c>
      <c r="AK186" s="43" t="s">
        <v>0</v>
      </c>
    </row>
    <row r="187" spans="1:37" x14ac:dyDescent="0.2">
      <c r="A187" s="14" t="s">
        <v>229</v>
      </c>
      <c r="B187" s="14">
        <v>0</v>
      </c>
      <c r="C187" s="14">
        <v>0</v>
      </c>
      <c r="D187" s="14">
        <v>1</v>
      </c>
      <c r="E187" s="14">
        <v>0</v>
      </c>
      <c r="F187" s="14">
        <v>0</v>
      </c>
      <c r="G187" s="14">
        <v>0</v>
      </c>
      <c r="H187" s="14">
        <v>1</v>
      </c>
      <c r="J187" s="14" t="s">
        <v>28</v>
      </c>
      <c r="K187" s="14" t="b">
        <f t="shared" ref="K187:R187" si="35">IF(T187=AD187,TRUE)</f>
        <v>0</v>
      </c>
      <c r="L187" s="14" t="b">
        <f t="shared" si="35"/>
        <v>0</v>
      </c>
      <c r="M187" s="14" t="b">
        <f t="shared" si="35"/>
        <v>0</v>
      </c>
      <c r="N187" s="14" t="b">
        <f t="shared" si="35"/>
        <v>0</v>
      </c>
      <c r="O187" s="14" t="b">
        <f t="shared" si="35"/>
        <v>0</v>
      </c>
      <c r="P187" s="14" t="b">
        <f t="shared" si="35"/>
        <v>0</v>
      </c>
      <c r="Q187" s="14" t="b">
        <f t="shared" si="35"/>
        <v>0</v>
      </c>
      <c r="R187" s="14" t="b">
        <f t="shared" si="35"/>
        <v>0</v>
      </c>
      <c r="T187" s="14">
        <f>SUM(U187:W187)</f>
        <v>1</v>
      </c>
      <c r="U187" s="14" cm="1">
        <f t="array" ref="U187:AA187">B187:H187</f>
        <v>0</v>
      </c>
      <c r="V187" s="14">
        <v>0</v>
      </c>
      <c r="W187" s="14">
        <v>1</v>
      </c>
      <c r="X187" s="14">
        <v>0</v>
      </c>
      <c r="Y187" s="14">
        <v>0</v>
      </c>
      <c r="Z187" s="14">
        <v>0</v>
      </c>
      <c r="AA187" s="14">
        <v>1</v>
      </c>
      <c r="AC187" s="14" t="s">
        <v>28</v>
      </c>
      <c r="AD187" s="14">
        <f>SUM(AE187:AG187)</f>
        <v>495</v>
      </c>
      <c r="AE187" s="14">
        <f>INDEX(FIRE0503b!$A$6:$I$18,MATCH(QA_FIRE0503b!$AC187,FIRE0503b!$A$6:$A$18,0),MATCH(AE$4,FIRE0503b!$A$6:$I$6,0))</f>
        <v>10</v>
      </c>
      <c r="AF187" s="14">
        <f>INDEX(FIRE0503b!$A$6:$I$18,MATCH(QA_FIRE0503b!$AC187,FIRE0503b!$A$6:$A$18,0),MATCH(AF$4,FIRE0503b!$A$6:$I$6,0))</f>
        <v>4</v>
      </c>
      <c r="AG187" s="14">
        <f>INDEX(FIRE0503b!$A$6:$I$18,MATCH(QA_FIRE0503b!$AC187,FIRE0503b!$A$6:$A$18,0),MATCH(AG$4,FIRE0503b!$A$6:$I$6,0))</f>
        <v>481</v>
      </c>
      <c r="AH187" s="14">
        <f>INDEX(FIRE0503b!$A$6:$I$18,MATCH(QA_FIRE0503b!$AC187,FIRE0503b!$A$6:$A$18,0),MATCH(AH$4,FIRE0503b!$A$6:$I$6,0))</f>
        <v>92</v>
      </c>
      <c r="AI187" s="14">
        <f>INDEX(FIRE0503b!$A$6:$I$18,MATCH(QA_FIRE0503b!$AC187,FIRE0503b!$A$6:$A$18,0),MATCH(AI$4,FIRE0503b!$A$6:$I$6,0))</f>
        <v>51</v>
      </c>
      <c r="AJ187" s="14">
        <f>INDEX(FIRE0503b!$A$6:$I$18,MATCH(QA_FIRE0503b!$AC187,FIRE0503b!$A$6:$A$18,0),MATCH(AJ$4,FIRE0503b!$A$6:$I$6,0))</f>
        <v>50</v>
      </c>
      <c r="AK187" s="14">
        <f>INDEX(FIRE0503b!$A$6:$I$18,MATCH(QA_FIRE0503b!$AC187,FIRE0503b!$A$6:$A$18,0),MATCH(AK$4,FIRE0503b!$A$6:$I$6,0))</f>
        <v>688</v>
      </c>
    </row>
    <row r="189" spans="1:37" x14ac:dyDescent="0.2">
      <c r="A189" s="42" t="s">
        <v>11</v>
      </c>
      <c r="B189" s="14" t="s">
        <v>254</v>
      </c>
    </row>
    <row r="191" spans="1:37" x14ac:dyDescent="0.2">
      <c r="B191" s="42" t="s">
        <v>164</v>
      </c>
    </row>
    <row r="192" spans="1:37" s="43" customFormat="1" ht="29.25" customHeight="1" x14ac:dyDescent="0.2">
      <c r="A192" s="14"/>
      <c r="B192" s="14" t="s">
        <v>22</v>
      </c>
      <c r="C192" s="14" t="s">
        <v>23</v>
      </c>
      <c r="D192" s="14" t="s">
        <v>21</v>
      </c>
      <c r="E192" s="14" t="s">
        <v>1</v>
      </c>
      <c r="F192" s="14" t="s">
        <v>2</v>
      </c>
      <c r="G192" s="14" t="s">
        <v>9</v>
      </c>
      <c r="H192" s="14" t="s">
        <v>165</v>
      </c>
      <c r="K192" s="43" t="s">
        <v>168</v>
      </c>
      <c r="L192" s="43" t="s">
        <v>75</v>
      </c>
      <c r="M192" s="43" t="s">
        <v>76</v>
      </c>
      <c r="N192" s="43" t="s">
        <v>74</v>
      </c>
      <c r="O192" s="43" t="s">
        <v>1</v>
      </c>
      <c r="P192" s="43" t="s">
        <v>2</v>
      </c>
      <c r="Q192" s="43" t="s">
        <v>9</v>
      </c>
      <c r="R192" s="43" t="s">
        <v>0</v>
      </c>
      <c r="T192" s="43" t="s">
        <v>169</v>
      </c>
      <c r="U192" s="43" t="s">
        <v>22</v>
      </c>
      <c r="V192" s="43" t="s">
        <v>23</v>
      </c>
      <c r="W192" s="43" t="s">
        <v>21</v>
      </c>
      <c r="X192" s="43" t="s">
        <v>1</v>
      </c>
      <c r="Y192" s="43" t="s">
        <v>2</v>
      </c>
      <c r="Z192" s="43" t="s">
        <v>9</v>
      </c>
      <c r="AA192" s="43" t="s">
        <v>165</v>
      </c>
      <c r="AD192" s="43" t="s">
        <v>168</v>
      </c>
      <c r="AE192" s="43" t="s">
        <v>75</v>
      </c>
      <c r="AF192" s="43" t="s">
        <v>76</v>
      </c>
      <c r="AG192" s="43" t="s">
        <v>74</v>
      </c>
      <c r="AH192" s="43" t="s">
        <v>1</v>
      </c>
      <c r="AI192" s="43" t="s">
        <v>2</v>
      </c>
      <c r="AJ192" s="43" t="s">
        <v>9</v>
      </c>
      <c r="AK192" s="43" t="s">
        <v>0</v>
      </c>
    </row>
    <row r="193" spans="1:37" x14ac:dyDescent="0.2">
      <c r="A193" s="14" t="s">
        <v>230</v>
      </c>
      <c r="B193" s="14">
        <v>0</v>
      </c>
      <c r="C193" s="14">
        <v>0</v>
      </c>
      <c r="D193" s="14">
        <v>2</v>
      </c>
      <c r="E193" s="14">
        <v>0</v>
      </c>
      <c r="F193" s="14">
        <v>0</v>
      </c>
      <c r="G193" s="14">
        <v>0</v>
      </c>
      <c r="H193" s="14">
        <v>2</v>
      </c>
      <c r="J193" s="14" t="s">
        <v>18</v>
      </c>
      <c r="K193" s="14" t="b">
        <f t="shared" ref="K193:R193" si="36">IF(T193=AD193,TRUE)</f>
        <v>0</v>
      </c>
      <c r="L193" s="14" t="b">
        <f t="shared" si="36"/>
        <v>0</v>
      </c>
      <c r="M193" s="14" t="b">
        <f t="shared" si="36"/>
        <v>0</v>
      </c>
      <c r="N193" s="14" t="b">
        <f t="shared" si="36"/>
        <v>0</v>
      </c>
      <c r="O193" s="14" t="b">
        <f t="shared" si="36"/>
        <v>0</v>
      </c>
      <c r="P193" s="14" t="b">
        <f t="shared" si="36"/>
        <v>0</v>
      </c>
      <c r="Q193" s="14" t="b">
        <f t="shared" si="36"/>
        <v>0</v>
      </c>
      <c r="R193" s="14" t="b">
        <f t="shared" si="36"/>
        <v>0</v>
      </c>
      <c r="T193" s="14">
        <f>SUM(U193:W193)</f>
        <v>2</v>
      </c>
      <c r="U193" s="14" cm="1">
        <f t="array" ref="U193:AA193">B193:H193</f>
        <v>0</v>
      </c>
      <c r="V193" s="14">
        <v>0</v>
      </c>
      <c r="W193" s="14">
        <v>2</v>
      </c>
      <c r="X193" s="14">
        <v>0</v>
      </c>
      <c r="Y193" s="14">
        <v>0</v>
      </c>
      <c r="Z193" s="14">
        <v>0</v>
      </c>
      <c r="AA193" s="14">
        <v>2</v>
      </c>
      <c r="AC193" s="14" t="s">
        <v>18</v>
      </c>
      <c r="AD193" s="14">
        <f>SUM(AE193:AG193)</f>
        <v>630</v>
      </c>
      <c r="AE193" s="14">
        <f>INDEX(FIRE0503b!$A$6:$I$18,MATCH(QA_FIRE0503b!$AC193,FIRE0503b!$A$6:$A$18,0),MATCH(AE$4,FIRE0503b!$A$6:$I$6,0))</f>
        <v>16</v>
      </c>
      <c r="AF193" s="14">
        <f>INDEX(FIRE0503b!$A$6:$I$18,MATCH(QA_FIRE0503b!$AC193,FIRE0503b!$A$6:$A$18,0),MATCH(AF$4,FIRE0503b!$A$6:$I$6,0))</f>
        <v>5</v>
      </c>
      <c r="AG193" s="14">
        <f>INDEX(FIRE0503b!$A$6:$I$18,MATCH(QA_FIRE0503b!$AC193,FIRE0503b!$A$6:$A$18,0),MATCH(AG$4,FIRE0503b!$A$6:$I$6,0))</f>
        <v>609</v>
      </c>
      <c r="AH193" s="14">
        <f>INDEX(FIRE0503b!$A$6:$I$18,MATCH(QA_FIRE0503b!$AC193,FIRE0503b!$A$6:$A$18,0),MATCH(AH$4,FIRE0503b!$A$6:$I$6,0))</f>
        <v>58</v>
      </c>
      <c r="AI193" s="14">
        <f>INDEX(FIRE0503b!$A$6:$I$18,MATCH(QA_FIRE0503b!$AC193,FIRE0503b!$A$6:$A$18,0),MATCH(AI$4,FIRE0503b!$A$6:$I$6,0))</f>
        <v>37</v>
      </c>
      <c r="AJ193" s="14">
        <f>INDEX(FIRE0503b!$A$6:$I$18,MATCH(QA_FIRE0503b!$AC193,FIRE0503b!$A$6:$A$18,0),MATCH(AJ$4,FIRE0503b!$A$6:$I$6,0))</f>
        <v>30</v>
      </c>
      <c r="AK193" s="14">
        <f>INDEX(FIRE0503b!$A$6:$I$18,MATCH(QA_FIRE0503b!$AC193,FIRE0503b!$A$6:$A$18,0),MATCH(AK$4,FIRE0503b!$A$6:$I$6,0))</f>
        <v>755</v>
      </c>
    </row>
    <row r="195" spans="1:37" x14ac:dyDescent="0.2">
      <c r="A195" s="42" t="s">
        <v>11</v>
      </c>
      <c r="B195" s="14" t="s">
        <v>254</v>
      </c>
    </row>
    <row r="197" spans="1:37" x14ac:dyDescent="0.2">
      <c r="B197" s="42" t="s">
        <v>164</v>
      </c>
    </row>
    <row r="198" spans="1:37" s="43" customFormat="1" ht="29.25" customHeight="1" x14ac:dyDescent="0.2">
      <c r="A198" s="14"/>
      <c r="B198" s="14" t="s">
        <v>22</v>
      </c>
      <c r="C198" s="14" t="s">
        <v>23</v>
      </c>
      <c r="D198" s="14" t="s">
        <v>21</v>
      </c>
      <c r="E198" s="14" t="s">
        <v>1</v>
      </c>
      <c r="F198" s="14" t="s">
        <v>2</v>
      </c>
      <c r="G198" s="14" t="s">
        <v>9</v>
      </c>
      <c r="H198" s="14" t="s">
        <v>165</v>
      </c>
      <c r="K198" s="43" t="s">
        <v>168</v>
      </c>
      <c r="L198" s="43" t="s">
        <v>75</v>
      </c>
      <c r="M198" s="43" t="s">
        <v>76</v>
      </c>
      <c r="N198" s="43" t="s">
        <v>74</v>
      </c>
      <c r="O198" s="43" t="s">
        <v>1</v>
      </c>
      <c r="P198" s="43" t="s">
        <v>2</v>
      </c>
      <c r="Q198" s="43" t="s">
        <v>9</v>
      </c>
      <c r="R198" s="43" t="s">
        <v>0</v>
      </c>
      <c r="T198" s="43" t="s">
        <v>169</v>
      </c>
      <c r="U198" s="43" t="s">
        <v>22</v>
      </c>
      <c r="V198" s="43" t="s">
        <v>23</v>
      </c>
      <c r="W198" s="43" t="s">
        <v>21</v>
      </c>
      <c r="X198" s="43" t="s">
        <v>1</v>
      </c>
      <c r="Y198" s="43" t="s">
        <v>2</v>
      </c>
      <c r="Z198" s="43" t="s">
        <v>9</v>
      </c>
      <c r="AA198" s="43" t="s">
        <v>165</v>
      </c>
      <c r="AD198" s="43" t="s">
        <v>168</v>
      </c>
      <c r="AE198" s="43" t="s">
        <v>75</v>
      </c>
      <c r="AF198" s="43" t="s">
        <v>76</v>
      </c>
      <c r="AG198" s="43" t="s">
        <v>74</v>
      </c>
      <c r="AH198" s="43" t="s">
        <v>1</v>
      </c>
      <c r="AI198" s="43" t="s">
        <v>2</v>
      </c>
      <c r="AJ198" s="43" t="s">
        <v>9</v>
      </c>
      <c r="AK198" s="43" t="s">
        <v>0</v>
      </c>
    </row>
    <row r="199" spans="1:37" x14ac:dyDescent="0.2">
      <c r="A199" s="14" t="s">
        <v>231</v>
      </c>
      <c r="B199" s="14">
        <v>0</v>
      </c>
      <c r="C199" s="14">
        <v>0</v>
      </c>
      <c r="D199" s="14">
        <v>1</v>
      </c>
      <c r="E199" s="14">
        <v>0</v>
      </c>
      <c r="F199" s="14">
        <v>0</v>
      </c>
      <c r="G199" s="14">
        <v>0</v>
      </c>
      <c r="H199" s="14">
        <v>1</v>
      </c>
      <c r="J199" s="14" t="s">
        <v>45</v>
      </c>
      <c r="K199" s="14" t="b">
        <f t="shared" ref="K199:R199" si="37">IF(T199=AD199,TRUE)</f>
        <v>0</v>
      </c>
      <c r="L199" s="14" t="b">
        <f t="shared" si="37"/>
        <v>0</v>
      </c>
      <c r="M199" s="14" t="b">
        <f t="shared" si="37"/>
        <v>0</v>
      </c>
      <c r="N199" s="14" t="b">
        <f t="shared" si="37"/>
        <v>0</v>
      </c>
      <c r="O199" s="14" t="b">
        <f t="shared" si="37"/>
        <v>0</v>
      </c>
      <c r="P199" s="14" t="b">
        <f t="shared" si="37"/>
        <v>0</v>
      </c>
      <c r="Q199" s="14" t="b">
        <f t="shared" si="37"/>
        <v>0</v>
      </c>
      <c r="R199" s="14" t="b">
        <f t="shared" si="37"/>
        <v>0</v>
      </c>
      <c r="T199" s="14">
        <f>SUM(U199:W199)</f>
        <v>1</v>
      </c>
      <c r="U199" s="14" cm="1">
        <f t="array" ref="U199:AA199">B199:H199</f>
        <v>0</v>
      </c>
      <c r="V199" s="14">
        <v>0</v>
      </c>
      <c r="W199" s="14">
        <v>1</v>
      </c>
      <c r="X199" s="14">
        <v>0</v>
      </c>
      <c r="Y199" s="14">
        <v>0</v>
      </c>
      <c r="Z199" s="14">
        <v>0</v>
      </c>
      <c r="AA199" s="14">
        <v>1</v>
      </c>
      <c r="AC199" s="14" t="s">
        <v>45</v>
      </c>
      <c r="AD199" s="14">
        <f>SUM(AE199:AG199)</f>
        <v>466</v>
      </c>
      <c r="AE199" s="14">
        <f>INDEX(FIRE0503b!$A$6:$I$18,MATCH(QA_FIRE0503b!$AC199,FIRE0503b!$A$6:$A$18,0),MATCH(AE$4,FIRE0503b!$A$6:$I$6,0))</f>
        <v>1</v>
      </c>
      <c r="AF199" s="14">
        <f>INDEX(FIRE0503b!$A$6:$I$18,MATCH(QA_FIRE0503b!$AC199,FIRE0503b!$A$6:$A$18,0),MATCH(AF$4,FIRE0503b!$A$6:$I$6,0))</f>
        <v>4</v>
      </c>
      <c r="AG199" s="14">
        <f>INDEX(FIRE0503b!$A$6:$I$18,MATCH(QA_FIRE0503b!$AC199,FIRE0503b!$A$6:$A$18,0),MATCH(AG$4,FIRE0503b!$A$6:$I$6,0))</f>
        <v>461</v>
      </c>
      <c r="AH199" s="14">
        <f>INDEX(FIRE0503b!$A$6:$I$18,MATCH(QA_FIRE0503b!$AC199,FIRE0503b!$A$6:$A$18,0),MATCH(AH$4,FIRE0503b!$A$6:$I$6,0))</f>
        <v>45</v>
      </c>
      <c r="AI199" s="14">
        <f>INDEX(FIRE0503b!$A$6:$I$18,MATCH(QA_FIRE0503b!$AC199,FIRE0503b!$A$6:$A$18,0),MATCH(AI$4,FIRE0503b!$A$6:$I$6,0))</f>
        <v>15</v>
      </c>
      <c r="AJ199" s="14">
        <f>INDEX(FIRE0503b!$A$6:$I$18,MATCH(QA_FIRE0503b!$AC199,FIRE0503b!$A$6:$A$18,0),MATCH(AJ$4,FIRE0503b!$A$6:$I$6,0))</f>
        <v>13</v>
      </c>
      <c r="AK199" s="14">
        <f>INDEX(FIRE0503b!$A$6:$I$18,MATCH(QA_FIRE0503b!$AC199,FIRE0503b!$A$6:$A$18,0),MATCH(AK$4,FIRE0503b!$A$6:$I$6,0))</f>
        <v>539</v>
      </c>
    </row>
    <row r="201" spans="1:37" x14ac:dyDescent="0.2">
      <c r="A201" s="42" t="s">
        <v>11</v>
      </c>
      <c r="B201" s="14" t="s">
        <v>254</v>
      </c>
    </row>
    <row r="203" spans="1:37" x14ac:dyDescent="0.2">
      <c r="B203" s="42" t="s">
        <v>164</v>
      </c>
    </row>
    <row r="204" spans="1:37" s="43" customFormat="1" ht="29.25" customHeight="1" x14ac:dyDescent="0.2">
      <c r="A204" s="14"/>
      <c r="B204" s="14" t="s">
        <v>22</v>
      </c>
      <c r="C204" s="14" t="s">
        <v>23</v>
      </c>
      <c r="D204" s="14" t="s">
        <v>21</v>
      </c>
      <c r="E204" s="14" t="s">
        <v>1</v>
      </c>
      <c r="F204" s="14" t="s">
        <v>2</v>
      </c>
      <c r="G204" s="14" t="s">
        <v>9</v>
      </c>
      <c r="H204" s="14" t="s">
        <v>165</v>
      </c>
      <c r="K204" s="43" t="s">
        <v>168</v>
      </c>
      <c r="L204" s="43" t="s">
        <v>75</v>
      </c>
      <c r="M204" s="43" t="s">
        <v>76</v>
      </c>
      <c r="N204" s="43" t="s">
        <v>74</v>
      </c>
      <c r="O204" s="43" t="s">
        <v>1</v>
      </c>
      <c r="P204" s="43" t="s">
        <v>2</v>
      </c>
      <c r="Q204" s="43" t="s">
        <v>9</v>
      </c>
      <c r="R204" s="43" t="s">
        <v>0</v>
      </c>
      <c r="T204" s="43" t="s">
        <v>169</v>
      </c>
      <c r="U204" s="43" t="s">
        <v>22</v>
      </c>
      <c r="V204" s="43" t="s">
        <v>23</v>
      </c>
      <c r="W204" s="43" t="s">
        <v>21</v>
      </c>
      <c r="X204" s="43" t="s">
        <v>1</v>
      </c>
      <c r="Y204" s="43" t="s">
        <v>2</v>
      </c>
      <c r="Z204" s="43" t="s">
        <v>9</v>
      </c>
      <c r="AA204" s="43" t="s">
        <v>165</v>
      </c>
      <c r="AD204" s="43" t="s">
        <v>168</v>
      </c>
      <c r="AE204" s="43" t="s">
        <v>75</v>
      </c>
      <c r="AF204" s="43" t="s">
        <v>76</v>
      </c>
      <c r="AG204" s="43" t="s">
        <v>74</v>
      </c>
      <c r="AH204" s="43" t="s">
        <v>1</v>
      </c>
      <c r="AI204" s="43" t="s">
        <v>2</v>
      </c>
      <c r="AJ204" s="43" t="s">
        <v>9</v>
      </c>
      <c r="AK204" s="43" t="s">
        <v>0</v>
      </c>
    </row>
    <row r="205" spans="1:37" x14ac:dyDescent="0.2">
      <c r="A205" s="14" t="s">
        <v>232</v>
      </c>
      <c r="B205" s="14">
        <v>0</v>
      </c>
      <c r="C205" s="14">
        <v>0</v>
      </c>
      <c r="D205" s="14">
        <v>74</v>
      </c>
      <c r="E205" s="14">
        <v>131</v>
      </c>
      <c r="F205" s="14">
        <v>7</v>
      </c>
      <c r="G205" s="14">
        <v>10</v>
      </c>
      <c r="H205" s="14">
        <v>222</v>
      </c>
      <c r="J205" s="14" t="s">
        <v>19</v>
      </c>
      <c r="K205" s="14" t="b">
        <f t="shared" ref="K205:R205" si="38">IF(T205=AD205,TRUE)</f>
        <v>0</v>
      </c>
      <c r="L205" s="14" t="b">
        <f t="shared" si="38"/>
        <v>0</v>
      </c>
      <c r="M205" s="14" t="b">
        <f t="shared" si="38"/>
        <v>0</v>
      </c>
      <c r="N205" s="14" t="b">
        <f t="shared" si="38"/>
        <v>0</v>
      </c>
      <c r="O205" s="14" t="b">
        <f t="shared" si="38"/>
        <v>0</v>
      </c>
      <c r="P205" s="14" t="b">
        <f t="shared" si="38"/>
        <v>0</v>
      </c>
      <c r="Q205" s="14" t="b">
        <f t="shared" si="38"/>
        <v>0</v>
      </c>
      <c r="R205" s="14" t="b">
        <f t="shared" si="38"/>
        <v>0</v>
      </c>
      <c r="T205" s="14">
        <f>SUM(U205:W205)</f>
        <v>74</v>
      </c>
      <c r="U205" s="14" cm="1">
        <f t="array" ref="U205:AA205">B205:H205</f>
        <v>0</v>
      </c>
      <c r="V205" s="14">
        <v>0</v>
      </c>
      <c r="W205" s="14">
        <v>74</v>
      </c>
      <c r="X205" s="14">
        <v>131</v>
      </c>
      <c r="Y205" s="14">
        <v>7</v>
      </c>
      <c r="Z205" s="14">
        <v>10</v>
      </c>
      <c r="AA205" s="14">
        <v>222</v>
      </c>
      <c r="AC205" s="14" t="s">
        <v>19</v>
      </c>
      <c r="AD205" s="14">
        <f>SUM(AE205:AG205)</f>
        <v>632</v>
      </c>
      <c r="AE205" s="14">
        <f>INDEX(FIRE0503b!$A$6:$I$18,MATCH(QA_FIRE0503b!$AC205,FIRE0503b!$A$6:$A$18,0),MATCH(AE$4,FIRE0503b!$A$6:$I$6,0))</f>
        <v>30</v>
      </c>
      <c r="AF205" s="14">
        <f>INDEX(FIRE0503b!$A$6:$I$18,MATCH(QA_FIRE0503b!$AC205,FIRE0503b!$A$6:$A$18,0),MATCH(AF$4,FIRE0503b!$A$6:$I$6,0))</f>
        <v>14</v>
      </c>
      <c r="AG205" s="14">
        <f>INDEX(FIRE0503b!$A$6:$I$18,MATCH(QA_FIRE0503b!$AC205,FIRE0503b!$A$6:$A$18,0),MATCH(AG$4,FIRE0503b!$A$6:$I$6,0))</f>
        <v>588</v>
      </c>
      <c r="AH205" s="14">
        <f>INDEX(FIRE0503b!$A$6:$I$18,MATCH(QA_FIRE0503b!$AC205,FIRE0503b!$A$6:$A$18,0),MATCH(AH$4,FIRE0503b!$A$6:$I$6,0))</f>
        <v>304</v>
      </c>
      <c r="AI205" s="14">
        <f>INDEX(FIRE0503b!$A$6:$I$18,MATCH(QA_FIRE0503b!$AC205,FIRE0503b!$A$6:$A$18,0),MATCH(AI$4,FIRE0503b!$A$6:$I$6,0))</f>
        <v>54</v>
      </c>
      <c r="AJ205" s="14">
        <f>INDEX(FIRE0503b!$A$6:$I$18,MATCH(QA_FIRE0503b!$AC205,FIRE0503b!$A$6:$A$18,0),MATCH(AJ$4,FIRE0503b!$A$6:$I$6,0))</f>
        <v>118</v>
      </c>
      <c r="AK205" s="14">
        <f>INDEX(FIRE0503b!$A$6:$I$18,MATCH(QA_FIRE0503b!$AC205,FIRE0503b!$A$6:$A$18,0),MATCH(AK$4,FIRE0503b!$A$6:$I$6,0))</f>
        <v>1108</v>
      </c>
    </row>
    <row r="207" spans="1:37" ht="20.25" customHeight="1" x14ac:dyDescent="0.2">
      <c r="J207" s="14" t="s">
        <v>199</v>
      </c>
      <c r="K207" s="43" t="s">
        <v>168</v>
      </c>
      <c r="L207" s="43" t="s">
        <v>75</v>
      </c>
      <c r="M207" s="43" t="s">
        <v>76</v>
      </c>
      <c r="N207" s="43" t="s">
        <v>74</v>
      </c>
      <c r="O207" s="43" t="s">
        <v>1</v>
      </c>
      <c r="P207" s="43" t="s">
        <v>2</v>
      </c>
      <c r="Q207" s="43" t="s">
        <v>9</v>
      </c>
      <c r="R207" s="43" t="s">
        <v>0</v>
      </c>
      <c r="S207" s="14" t="s">
        <v>199</v>
      </c>
      <c r="T207" s="43" t="s">
        <v>169</v>
      </c>
      <c r="U207" s="43" t="s">
        <v>22</v>
      </c>
      <c r="V207" s="43" t="s">
        <v>23</v>
      </c>
      <c r="W207" s="43" t="s">
        <v>21</v>
      </c>
      <c r="X207" s="43" t="s">
        <v>1</v>
      </c>
      <c r="Y207" s="43" t="s">
        <v>2</v>
      </c>
      <c r="Z207" s="43" t="s">
        <v>9</v>
      </c>
      <c r="AA207" s="43" t="s">
        <v>165</v>
      </c>
      <c r="AC207" s="14" t="s">
        <v>199</v>
      </c>
      <c r="AD207" s="43" t="s">
        <v>169</v>
      </c>
      <c r="AE207" s="43" t="s">
        <v>22</v>
      </c>
      <c r="AF207" s="43" t="s">
        <v>23</v>
      </c>
      <c r="AG207" s="43" t="s">
        <v>21</v>
      </c>
      <c r="AH207" s="43" t="s">
        <v>1</v>
      </c>
      <c r="AI207" s="43" t="s">
        <v>2</v>
      </c>
      <c r="AJ207" s="43" t="s">
        <v>9</v>
      </c>
      <c r="AK207" s="43" t="s">
        <v>165</v>
      </c>
    </row>
    <row r="208" spans="1:37" x14ac:dyDescent="0.2">
      <c r="J208" s="14" t="s">
        <v>200</v>
      </c>
      <c r="K208" s="14" t="b">
        <f t="shared" ref="K208:R208" si="39">IF(T208=AD208,TRUE)</f>
        <v>0</v>
      </c>
      <c r="L208" s="14" t="b">
        <f t="shared" si="39"/>
        <v>0</v>
      </c>
      <c r="M208" s="14" t="b">
        <f t="shared" si="39"/>
        <v>0</v>
      </c>
      <c r="N208" s="14" t="b">
        <f t="shared" si="39"/>
        <v>0</v>
      </c>
      <c r="O208" s="14" t="b">
        <f t="shared" si="39"/>
        <v>0</v>
      </c>
      <c r="P208" s="14" t="b">
        <f t="shared" si="39"/>
        <v>0</v>
      </c>
      <c r="Q208" s="14" t="b">
        <f t="shared" si="39"/>
        <v>0</v>
      </c>
      <c r="R208" s="14" t="b">
        <f t="shared" si="39"/>
        <v>0</v>
      </c>
      <c r="T208" s="14">
        <f>SUM(T205,T199,T193,T187,T181,T175,T169,T163,T157,T151,T145)</f>
        <v>114</v>
      </c>
      <c r="U208" s="14">
        <f t="shared" ref="U208:AA208" si="40">SUM(U205,U199,U193,U187,U181,U175,U169,U163,U157,U151,U145)</f>
        <v>0</v>
      </c>
      <c r="V208" s="14">
        <f t="shared" si="40"/>
        <v>0</v>
      </c>
      <c r="W208" s="14">
        <f t="shared" si="40"/>
        <v>114</v>
      </c>
      <c r="X208" s="14">
        <f t="shared" si="40"/>
        <v>148</v>
      </c>
      <c r="Y208" s="14">
        <f t="shared" si="40"/>
        <v>12</v>
      </c>
      <c r="Z208" s="14">
        <f t="shared" si="40"/>
        <v>15</v>
      </c>
      <c r="AA208" s="14">
        <f t="shared" si="40"/>
        <v>289</v>
      </c>
      <c r="AC208" s="14" t="s">
        <v>200</v>
      </c>
      <c r="AD208" s="14">
        <f>SUM(AD205,AD199,AD193,AD187,AD181,AD175,AD169,AD163,AD157,AD151,AD145)</f>
        <v>4898</v>
      </c>
      <c r="AE208" s="14">
        <f t="shared" ref="AE208:AK208" si="41">SUM(AE205,AE199,AE193,AE187,AE181,AE175,AE169,AE163,AE157,AE151,AE145)</f>
        <v>199</v>
      </c>
      <c r="AF208" s="14">
        <f t="shared" si="41"/>
        <v>50</v>
      </c>
      <c r="AG208" s="14">
        <f t="shared" si="41"/>
        <v>4649</v>
      </c>
      <c r="AH208" s="14">
        <f t="shared" si="41"/>
        <v>991</v>
      </c>
      <c r="AI208" s="14">
        <f t="shared" si="41"/>
        <v>443</v>
      </c>
      <c r="AJ208" s="14">
        <f t="shared" si="41"/>
        <v>516</v>
      </c>
      <c r="AK208" s="14">
        <f t="shared" si="41"/>
        <v>6848</v>
      </c>
    </row>
  </sheetData>
  <conditionalFormatting sqref="A1:I4 K1:AL63 AM1:XFD136 J1:J1048576 A5 I5 A6:I6 A7:H10 I7:I11 A11 A12:I12 A13:H16 I13:I17 A17 A18:I18 A19:H22 I19:I23 A23 A24:I24 A25:H28 I25:I29 A29 A30:I30 A31:H34 I31:I35 A35 A36:I36 A37:H40 I37:I41 A41 A42:I42 A43:H46 I43:I47 A47 A48:I48 A49:H52 I49:I53 A53 A54:I54 A55:H58 I55:I59 A59 A60:I60 A61:H64 I61:I65 K64:S64 AB64:AL64 A65 K65:AL136 A66:I66 I67:I68 A69:I70 A71:H74 I71:I138 A75 A76:H80 A81 A82:H86 A87 A88:H92 A93 A94:H98 A99 A100:H104 A105 A106:H110 A111 A112:H116 A117 A118:H122 A123 A124:H128 A129 A130:H134 A135:A136 K137:XFD1048576 A139:I140 A141:H144 I141:I205 A145 A146:H150 A151 A152:H156 A157 A158:H162 A163 A164:H168 A169 A170:H174 A175 A176:H180 A181 A182:H186 A187 A188:H192 A193 A194:H198 A199 A200:H204 A205 A206:I206 I207:I208 A209:I1048576">
    <cfRule type="containsText" dxfId="1" priority="1" operator="containsText" text="true">
      <formula>NOT(ISERROR(SEARCH("true",A1)))</formula>
    </cfRule>
    <cfRule type="containsText" dxfId="0" priority="2" operator="containsText" text="false">
      <formula>NOT(ISERROR(SEARCH("false",A1)))</formula>
    </cfRule>
  </conditionalFormatting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2"/>
  <dimension ref="A1:O55"/>
  <sheetViews>
    <sheetView zoomScaleNormal="100" workbookViewId="0">
      <pane ySplit="6" topLeftCell="A7" activePane="bottomLeft" state="frozen"/>
      <selection pane="bottomLeft"/>
    </sheetView>
  </sheetViews>
  <sheetFormatPr defaultColWidth="9.140625" defaultRowHeight="15" x14ac:dyDescent="0.2"/>
  <cols>
    <col min="1" max="9" width="14.5703125" style="27" customWidth="1"/>
    <col min="10" max="10" width="7.85546875" style="27" customWidth="1"/>
    <col min="11" max="11" width="13.5703125" style="27" customWidth="1"/>
    <col min="12" max="12" width="18.42578125" style="27" customWidth="1"/>
    <col min="13" max="13" width="9.140625" style="27"/>
    <col min="14" max="14" width="10.85546875" style="27" hidden="1" customWidth="1"/>
    <col min="15" max="15" width="7.85546875" style="27" hidden="1" customWidth="1"/>
    <col min="16" max="16384" width="9.140625" style="27"/>
  </cols>
  <sheetData>
    <row r="1" spans="1:15" ht="18.75" customHeight="1" x14ac:dyDescent="0.25">
      <c r="A1" s="20" t="s">
        <v>34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25.5" customHeight="1" x14ac:dyDescent="0.25">
      <c r="A2" s="20" t="s">
        <v>273</v>
      </c>
      <c r="B2" s="16"/>
      <c r="C2" s="28"/>
      <c r="D2" s="28"/>
      <c r="E2" s="28"/>
      <c r="F2" s="28"/>
      <c r="G2" s="28"/>
      <c r="H2" s="28"/>
      <c r="I2" s="28"/>
      <c r="J2" s="16"/>
      <c r="K2" s="16"/>
      <c r="L2" s="16"/>
      <c r="M2" s="16"/>
      <c r="N2" s="16"/>
      <c r="O2" s="16"/>
    </row>
    <row r="3" spans="1:15" ht="15.75" x14ac:dyDescent="0.2">
      <c r="A3" s="29" t="s">
        <v>254</v>
      </c>
      <c r="B3" s="16"/>
      <c r="C3" s="16"/>
      <c r="D3" s="16"/>
      <c r="E3" s="16"/>
      <c r="F3" s="16"/>
      <c r="G3" s="16"/>
      <c r="H3" s="28"/>
      <c r="I3" s="30"/>
      <c r="J3" s="16"/>
      <c r="K3" s="16"/>
      <c r="L3" s="16"/>
      <c r="M3" s="16"/>
      <c r="N3" s="16"/>
      <c r="O3" s="16"/>
    </row>
    <row r="4" spans="1:15" ht="15.75" x14ac:dyDescent="0.2">
      <c r="A4" s="49" t="s">
        <v>54</v>
      </c>
      <c r="B4" s="16"/>
      <c r="C4" s="16"/>
      <c r="D4" s="16"/>
      <c r="E4" s="16"/>
      <c r="F4" s="16"/>
      <c r="G4" s="16"/>
      <c r="H4" s="16"/>
      <c r="I4" s="37"/>
      <c r="J4" s="16"/>
      <c r="K4" s="16"/>
      <c r="L4" s="16"/>
      <c r="M4" s="16"/>
      <c r="N4" s="16"/>
      <c r="O4" s="16"/>
    </row>
    <row r="5" spans="1:15" ht="33" customHeight="1" thickBot="1" x14ac:dyDescent="0.25">
      <c r="A5" s="16"/>
      <c r="B5" s="26" t="s">
        <v>10</v>
      </c>
      <c r="C5" s="26"/>
      <c r="D5" s="26"/>
      <c r="E5" s="26"/>
      <c r="F5" s="26"/>
      <c r="G5" s="26"/>
      <c r="H5" s="26"/>
      <c r="I5" s="26"/>
      <c r="J5" s="16"/>
      <c r="K5" s="16"/>
      <c r="L5" s="16"/>
      <c r="M5" s="16"/>
      <c r="N5" s="16"/>
      <c r="O5" s="16"/>
    </row>
    <row r="6" spans="1:15" ht="56.1" customHeight="1" thickBot="1" x14ac:dyDescent="0.25">
      <c r="A6" s="32" t="s">
        <v>29</v>
      </c>
      <c r="B6" s="33" t="s">
        <v>0</v>
      </c>
      <c r="C6" s="34" t="s">
        <v>20</v>
      </c>
      <c r="D6" s="34" t="s">
        <v>283</v>
      </c>
      <c r="E6" s="34" t="s">
        <v>284</v>
      </c>
      <c r="F6" s="34" t="s">
        <v>285</v>
      </c>
      <c r="G6" s="34" t="s">
        <v>1</v>
      </c>
      <c r="H6" s="34" t="s">
        <v>9</v>
      </c>
      <c r="I6" s="34" t="s">
        <v>2</v>
      </c>
      <c r="J6" s="16"/>
      <c r="K6" s="35" t="s">
        <v>29</v>
      </c>
      <c r="L6" s="36" t="s">
        <v>282</v>
      </c>
      <c r="M6" s="16"/>
      <c r="N6" s="16"/>
      <c r="O6" s="16"/>
    </row>
    <row r="7" spans="1:15" ht="15.75" x14ac:dyDescent="0.25">
      <c r="A7" s="20" t="s">
        <v>0</v>
      </c>
      <c r="B7" s="23">
        <f>FIRE0503b_raw!B9</f>
        <v>6848</v>
      </c>
      <c r="C7" s="23">
        <f>FIRE0503b_raw!C9</f>
        <v>4898</v>
      </c>
      <c r="D7" s="23">
        <f>FIRE0503b_raw!D9</f>
        <v>4649</v>
      </c>
      <c r="E7" s="23">
        <f>FIRE0503b_raw!E9</f>
        <v>199</v>
      </c>
      <c r="F7" s="23">
        <f>FIRE0503b_raw!F9</f>
        <v>50</v>
      </c>
      <c r="G7" s="23">
        <f>FIRE0503b_raw!G9</f>
        <v>991</v>
      </c>
      <c r="H7" s="23">
        <f>FIRE0503b_raw!H9</f>
        <v>516</v>
      </c>
      <c r="I7" s="23">
        <f>FIRE0503b_raw!I9</f>
        <v>443</v>
      </c>
      <c r="J7" s="23"/>
      <c r="K7" s="44" t="str">
        <f>FIRE0503b_raw!K9</f>
        <v>Total</v>
      </c>
      <c r="L7" s="23">
        <f>FIRE0503b_raw!L9</f>
        <v>110.79704951081355</v>
      </c>
      <c r="M7" s="16"/>
      <c r="N7" s="16"/>
      <c r="O7" s="16"/>
    </row>
    <row r="8" spans="1:15" ht="15.75" x14ac:dyDescent="0.2">
      <c r="A8" s="16" t="s">
        <v>15</v>
      </c>
      <c r="B8" s="23">
        <f>FIRE0503b_raw!B10</f>
        <v>61</v>
      </c>
      <c r="C8" s="24">
        <f>FIRE0503b_raw!C10</f>
        <v>47</v>
      </c>
      <c r="D8" s="24">
        <f>FIRE0503b_raw!D10</f>
        <v>46</v>
      </c>
      <c r="E8" s="24">
        <f>FIRE0503b_raw!E10</f>
        <v>1</v>
      </c>
      <c r="F8" s="24">
        <f>FIRE0503b_raw!F10</f>
        <v>0</v>
      </c>
      <c r="G8" s="24">
        <f>FIRE0503b_raw!G10</f>
        <v>3</v>
      </c>
      <c r="H8" s="24">
        <f>FIRE0503b_raw!H10</f>
        <v>6</v>
      </c>
      <c r="I8" s="24">
        <f>FIRE0503b_raw!I10</f>
        <v>5</v>
      </c>
      <c r="J8" s="23"/>
      <c r="K8" s="45" t="str">
        <f>FIRE0503b_raw!K10</f>
        <v>Under 1</v>
      </c>
      <c r="L8" s="24">
        <f>FIRE0503b_raw!L10</f>
        <v>101.44197269714249</v>
      </c>
      <c r="M8" s="16"/>
      <c r="N8" s="16"/>
      <c r="O8" s="16"/>
    </row>
    <row r="9" spans="1:15" ht="15.75" x14ac:dyDescent="0.2">
      <c r="A9" s="16" t="s">
        <v>24</v>
      </c>
      <c r="B9" s="23">
        <f>FIRE0503b_raw!B11</f>
        <v>171</v>
      </c>
      <c r="C9" s="24">
        <f>FIRE0503b_raw!C11</f>
        <v>154</v>
      </c>
      <c r="D9" s="24">
        <f>FIRE0503b_raw!D11</f>
        <v>153</v>
      </c>
      <c r="E9" s="24">
        <f>FIRE0503b_raw!E11</f>
        <v>1</v>
      </c>
      <c r="F9" s="24">
        <f>FIRE0503b_raw!F11</f>
        <v>0</v>
      </c>
      <c r="G9" s="24">
        <f>FIRE0503b_raw!G11</f>
        <v>6</v>
      </c>
      <c r="H9" s="24">
        <f>FIRE0503b_raw!H11</f>
        <v>6</v>
      </c>
      <c r="I9" s="24">
        <f>FIRE0503b_raw!I11</f>
        <v>5</v>
      </c>
      <c r="J9" s="23"/>
      <c r="K9" s="45" t="str">
        <f>FIRE0503b_raw!K11</f>
        <v>1 - 5</v>
      </c>
      <c r="L9" s="24">
        <f>FIRE0503b_raw!L11</f>
        <v>51.640725506894491</v>
      </c>
      <c r="M9" s="16"/>
      <c r="N9" s="16"/>
      <c r="O9" s="16"/>
    </row>
    <row r="10" spans="1:15" ht="15.75" x14ac:dyDescent="0.2">
      <c r="A10" s="16" t="s">
        <v>25</v>
      </c>
      <c r="B10" s="23">
        <f>FIRE0503b_raw!B12</f>
        <v>128</v>
      </c>
      <c r="C10" s="24">
        <f>FIRE0503b_raw!C12</f>
        <v>110</v>
      </c>
      <c r="D10" s="24">
        <f>FIRE0503b_raw!D12</f>
        <v>110</v>
      </c>
      <c r="E10" s="24">
        <f>FIRE0503b_raw!E12</f>
        <v>0</v>
      </c>
      <c r="F10" s="24">
        <f>FIRE0503b_raw!F12</f>
        <v>0</v>
      </c>
      <c r="G10" s="24">
        <f>FIRE0503b_raw!G12</f>
        <v>6</v>
      </c>
      <c r="H10" s="24">
        <f>FIRE0503b_raw!H12</f>
        <v>5</v>
      </c>
      <c r="I10" s="24">
        <f>FIRE0503b_raw!I12</f>
        <v>7</v>
      </c>
      <c r="J10" s="23"/>
      <c r="K10" s="45" t="str">
        <f>FIRE0503b_raw!K12</f>
        <v>6 - 10</v>
      </c>
      <c r="L10" s="24">
        <f>FIRE0503b_raw!L12</f>
        <v>35.409883230377254</v>
      </c>
      <c r="M10" s="16"/>
      <c r="N10" s="16"/>
      <c r="O10" s="16"/>
    </row>
    <row r="11" spans="1:15" ht="15.75" x14ac:dyDescent="0.2">
      <c r="A11" s="16" t="s">
        <v>16</v>
      </c>
      <c r="B11" s="23">
        <f>FIRE0503b_raw!B13</f>
        <v>251</v>
      </c>
      <c r="C11" s="24">
        <f>FIRE0503b_raw!C13</f>
        <v>199</v>
      </c>
      <c r="D11" s="24">
        <f>FIRE0503b_raw!D13</f>
        <v>197</v>
      </c>
      <c r="E11" s="24">
        <f>FIRE0503b_raw!E13</f>
        <v>1</v>
      </c>
      <c r="F11" s="24">
        <f>FIRE0503b_raw!F13</f>
        <v>1</v>
      </c>
      <c r="G11" s="24">
        <f>FIRE0503b_raw!G13</f>
        <v>19</v>
      </c>
      <c r="H11" s="24">
        <f>FIRE0503b_raw!H13</f>
        <v>8</v>
      </c>
      <c r="I11" s="24">
        <f>FIRE0503b_raw!I13</f>
        <v>25</v>
      </c>
      <c r="J11" s="23"/>
      <c r="K11" s="45" t="str">
        <f>FIRE0503b_raw!K13</f>
        <v>11 - 16</v>
      </c>
      <c r="L11" s="24">
        <f>FIRE0503b_raw!L13</f>
        <v>55.230626372514074</v>
      </c>
      <c r="M11" s="16"/>
      <c r="N11" s="16"/>
      <c r="O11" s="16"/>
    </row>
    <row r="12" spans="1:15" ht="15.75" x14ac:dyDescent="0.2">
      <c r="A12" s="16" t="s">
        <v>17</v>
      </c>
      <c r="B12" s="23">
        <f>FIRE0503b_raw!B14</f>
        <v>562</v>
      </c>
      <c r="C12" s="24">
        <f>FIRE0503b_raw!C14</f>
        <v>367</v>
      </c>
      <c r="D12" s="24">
        <f>FIRE0503b_raw!D14</f>
        <v>341</v>
      </c>
      <c r="E12" s="24">
        <f>FIRE0503b_raw!E14</f>
        <v>22</v>
      </c>
      <c r="F12" s="24">
        <f>FIRE0503b_raw!F14</f>
        <v>4</v>
      </c>
      <c r="G12" s="24">
        <f>FIRE0503b_raw!G14</f>
        <v>78</v>
      </c>
      <c r="H12" s="24">
        <f>FIRE0503b_raw!H14</f>
        <v>80</v>
      </c>
      <c r="I12" s="24">
        <f>FIRE0503b_raw!I14</f>
        <v>37</v>
      </c>
      <c r="J12" s="23"/>
      <c r="K12" s="45" t="str">
        <f>FIRE0503b_raw!K14</f>
        <v>17 - 24</v>
      </c>
      <c r="L12" s="24">
        <f>FIRE0503b_raw!L14</f>
        <v>95.20098927718395</v>
      </c>
      <c r="M12" s="16"/>
      <c r="N12" s="16"/>
      <c r="O12" s="16"/>
    </row>
    <row r="13" spans="1:15" ht="15.75" x14ac:dyDescent="0.2">
      <c r="A13" s="16" t="s">
        <v>26</v>
      </c>
      <c r="B13" s="23">
        <f>FIRE0503b_raw!B15</f>
        <v>1353</v>
      </c>
      <c r="C13" s="24">
        <f>FIRE0503b_raw!C15</f>
        <v>922</v>
      </c>
      <c r="D13" s="24">
        <f>FIRE0503b_raw!D15</f>
        <v>867</v>
      </c>
      <c r="E13" s="24">
        <f>FIRE0503b_raw!E15</f>
        <v>49</v>
      </c>
      <c r="F13" s="24">
        <f>FIRE0503b_raw!F15</f>
        <v>6</v>
      </c>
      <c r="G13" s="24">
        <f>FIRE0503b_raw!G15</f>
        <v>222</v>
      </c>
      <c r="H13" s="24">
        <f>FIRE0503b_raw!H15</f>
        <v>105</v>
      </c>
      <c r="I13" s="24">
        <f>FIRE0503b_raw!I15</f>
        <v>104</v>
      </c>
      <c r="J13" s="23"/>
      <c r="K13" s="45" t="str">
        <f>FIRE0503b_raw!K15</f>
        <v>25 - 39</v>
      </c>
      <c r="L13" s="24">
        <f>FIRE0503b_raw!L15</f>
        <v>106.84756256465738</v>
      </c>
      <c r="M13" s="16"/>
      <c r="N13" s="16"/>
      <c r="O13" s="16"/>
    </row>
    <row r="14" spans="1:15" ht="15.75" x14ac:dyDescent="0.2">
      <c r="A14" s="16" t="s">
        <v>27</v>
      </c>
      <c r="B14" s="23">
        <f>FIRE0503b_raw!B16</f>
        <v>1232</v>
      </c>
      <c r="C14" s="24">
        <f>FIRE0503b_raw!C16</f>
        <v>876</v>
      </c>
      <c r="D14" s="24">
        <f>FIRE0503b_raw!D16</f>
        <v>796</v>
      </c>
      <c r="E14" s="24">
        <f>FIRE0503b_raw!E16</f>
        <v>68</v>
      </c>
      <c r="F14" s="24">
        <f>FIRE0503b_raw!F16</f>
        <v>12</v>
      </c>
      <c r="G14" s="24">
        <f>FIRE0503b_raw!G16</f>
        <v>158</v>
      </c>
      <c r="H14" s="24">
        <f>FIRE0503b_raw!H16</f>
        <v>95</v>
      </c>
      <c r="I14" s="24">
        <f>FIRE0503b_raw!I16</f>
        <v>103</v>
      </c>
      <c r="J14" s="23"/>
      <c r="K14" s="45" t="str">
        <f>FIRE0503b_raw!K16</f>
        <v>40 - 54</v>
      </c>
      <c r="L14" s="24">
        <f>FIRE0503b_raw!L16</f>
        <v>105.91380748102235</v>
      </c>
      <c r="M14" s="16"/>
      <c r="N14" s="16"/>
      <c r="O14" s="16"/>
    </row>
    <row r="15" spans="1:15" ht="15.75" x14ac:dyDescent="0.2">
      <c r="A15" s="16" t="s">
        <v>28</v>
      </c>
      <c r="B15" s="23">
        <f>FIRE0503b_raw!B17</f>
        <v>688</v>
      </c>
      <c r="C15" s="24">
        <f>FIRE0503b_raw!C17</f>
        <v>495</v>
      </c>
      <c r="D15" s="24">
        <f>FIRE0503b_raw!D17</f>
        <v>481</v>
      </c>
      <c r="E15" s="24">
        <f>FIRE0503b_raw!E17</f>
        <v>10</v>
      </c>
      <c r="F15" s="24">
        <f>FIRE0503b_raw!F17</f>
        <v>4</v>
      </c>
      <c r="G15" s="24">
        <f>FIRE0503b_raw!G17</f>
        <v>92</v>
      </c>
      <c r="H15" s="24">
        <f>FIRE0503b_raw!H17</f>
        <v>50</v>
      </c>
      <c r="I15" s="24">
        <f>FIRE0503b_raw!I17</f>
        <v>51</v>
      </c>
      <c r="J15" s="23"/>
      <c r="K15" s="45" t="str">
        <f>FIRE0503b_raw!K17</f>
        <v>55 - 64</v>
      </c>
      <c r="L15" s="24">
        <f>FIRE0503b_raw!L17</f>
        <v>87.501748763147518</v>
      </c>
      <c r="M15" s="16"/>
      <c r="N15" s="16"/>
      <c r="O15" s="16"/>
    </row>
    <row r="16" spans="1:15" ht="15.75" x14ac:dyDescent="0.2">
      <c r="A16" s="16" t="s">
        <v>18</v>
      </c>
      <c r="B16" s="23">
        <f>FIRE0503b_raw!B18</f>
        <v>755</v>
      </c>
      <c r="C16" s="24">
        <f>FIRE0503b_raw!C18</f>
        <v>630</v>
      </c>
      <c r="D16" s="24">
        <f>FIRE0503b_raw!D18</f>
        <v>609</v>
      </c>
      <c r="E16" s="24">
        <f>FIRE0503b_raw!E18</f>
        <v>16</v>
      </c>
      <c r="F16" s="24">
        <f>FIRE0503b_raw!F18</f>
        <v>5</v>
      </c>
      <c r="G16" s="24">
        <f>FIRE0503b_raw!G18</f>
        <v>58</v>
      </c>
      <c r="H16" s="24">
        <f>FIRE0503b_raw!H18</f>
        <v>30</v>
      </c>
      <c r="I16" s="24">
        <f>FIRE0503b_raw!I18</f>
        <v>37</v>
      </c>
      <c r="J16" s="23"/>
      <c r="K16" s="45" t="str">
        <f>FIRE0503b_raw!K18</f>
        <v>65 - 79</v>
      </c>
      <c r="L16" s="24">
        <f>FIRE0503b_raw!L18</f>
        <v>89.231263798344443</v>
      </c>
      <c r="M16" s="16"/>
      <c r="N16" s="16"/>
      <c r="O16" s="16"/>
    </row>
    <row r="17" spans="1:15" ht="15.75" x14ac:dyDescent="0.2">
      <c r="A17" s="16" t="s">
        <v>45</v>
      </c>
      <c r="B17" s="23">
        <f>FIRE0503b_raw!B19</f>
        <v>539</v>
      </c>
      <c r="C17" s="24">
        <f>FIRE0503b_raw!C19</f>
        <v>466</v>
      </c>
      <c r="D17" s="24">
        <f>FIRE0503b_raw!D19</f>
        <v>461</v>
      </c>
      <c r="E17" s="24">
        <f>FIRE0503b_raw!E19</f>
        <v>1</v>
      </c>
      <c r="F17" s="24">
        <f>FIRE0503b_raw!F19</f>
        <v>4</v>
      </c>
      <c r="G17" s="24">
        <f>FIRE0503b_raw!G19</f>
        <v>45</v>
      </c>
      <c r="H17" s="24">
        <f>FIRE0503b_raw!H19</f>
        <v>13</v>
      </c>
      <c r="I17" s="24">
        <f>FIRE0503b_raw!I19</f>
        <v>15</v>
      </c>
      <c r="J17" s="23"/>
      <c r="K17" s="45" t="str">
        <f>FIRE0503b_raw!K19</f>
        <v>80 and over</v>
      </c>
      <c r="L17" s="24">
        <f>FIRE0503b_raw!L19</f>
        <v>167.78575719937868</v>
      </c>
      <c r="M17" s="39"/>
      <c r="N17" s="16"/>
      <c r="O17" s="16"/>
    </row>
    <row r="18" spans="1:15" ht="16.5" thickBot="1" x14ac:dyDescent="0.25">
      <c r="A18" s="25" t="s">
        <v>19</v>
      </c>
      <c r="B18" s="46">
        <f>FIRE0503b_raw!B20</f>
        <v>1108</v>
      </c>
      <c r="C18" s="47">
        <f>FIRE0503b_raw!C20</f>
        <v>632</v>
      </c>
      <c r="D18" s="47">
        <f>FIRE0503b_raw!D20</f>
        <v>588</v>
      </c>
      <c r="E18" s="47">
        <f>FIRE0503b_raw!E20</f>
        <v>30</v>
      </c>
      <c r="F18" s="47">
        <f>FIRE0503b_raw!F20</f>
        <v>14</v>
      </c>
      <c r="G18" s="47">
        <f>FIRE0503b_raw!G20</f>
        <v>304</v>
      </c>
      <c r="H18" s="47">
        <f>FIRE0503b_raw!H20</f>
        <v>118</v>
      </c>
      <c r="I18" s="47">
        <f>FIRE0503b_raw!I20</f>
        <v>54</v>
      </c>
      <c r="J18" s="46"/>
      <c r="K18" s="48" t="str">
        <f>FIRE0503b_raw!K20</f>
        <v>Unspecified</v>
      </c>
      <c r="L18" s="47" t="str">
        <f>FIRE0503b_raw!L20</f>
        <v>..</v>
      </c>
      <c r="M18" s="16"/>
      <c r="N18" s="16"/>
      <c r="O18" s="16"/>
    </row>
    <row r="19" spans="1:15" ht="30" customHeight="1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spans="1:15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spans="1:15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spans="1:15" ht="15" customHeight="1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6"/>
      <c r="N22" s="16"/>
      <c r="O22" s="16"/>
    </row>
    <row r="23" spans="1:15" ht="15" customHeight="1" x14ac:dyDescent="0.2">
      <c r="A23" s="18"/>
      <c r="B23" s="18"/>
      <c r="C23" s="18"/>
      <c r="D23" s="18"/>
      <c r="E23" s="18"/>
      <c r="F23" s="18"/>
      <c r="G23" s="18"/>
      <c r="H23" s="18"/>
      <c r="I23" s="18"/>
      <c r="J23" s="19"/>
      <c r="K23" s="19"/>
      <c r="L23" s="19"/>
      <c r="M23" s="16"/>
      <c r="N23" s="16"/>
      <c r="O23" s="16"/>
    </row>
    <row r="24" spans="1:15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spans="1:15" ht="15.75" x14ac:dyDescent="0.25">
      <c r="A25" s="20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spans="1:15" ht="45" customHeight="1" x14ac:dyDescent="0.2">
      <c r="A26" s="81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51"/>
      <c r="N26" s="51"/>
      <c r="O26" s="16"/>
    </row>
    <row r="27" spans="1:15" ht="24.95" customHeight="1" x14ac:dyDescent="0.25">
      <c r="A27" s="20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spans="1:15" x14ac:dyDescent="0.2">
      <c r="A28" s="16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16"/>
      <c r="N28" s="16"/>
      <c r="O28" s="16"/>
    </row>
    <row r="29" spans="1:15" x14ac:dyDescent="0.2">
      <c r="A29" s="17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spans="1:15" ht="24.95" customHeight="1" x14ac:dyDescent="0.2">
      <c r="A30" s="21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spans="1:15" ht="24.95" customHeight="1" x14ac:dyDescent="0.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spans="1:15" ht="24.95" customHeight="1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spans="1:15" x14ac:dyDescent="0.2">
      <c r="A33" s="22"/>
      <c r="B33" s="22"/>
      <c r="C33" s="22"/>
      <c r="D33" s="22"/>
      <c r="E33" s="22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">
      <c r="A34" s="22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ht="24.95" customHeight="1" x14ac:dyDescent="0.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</row>
    <row r="36" spans="1:15" x14ac:dyDescent="0.2">
      <c r="A36" s="22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40"/>
      <c r="M37" s="16"/>
      <c r="N37" s="16"/>
      <c r="O37" s="16"/>
    </row>
    <row r="38" spans="1:15" x14ac:dyDescent="0.2">
      <c r="A38" s="16"/>
      <c r="B38" s="22"/>
      <c r="C38" s="22"/>
      <c r="D38" s="22"/>
      <c r="E38" s="16"/>
      <c r="F38" s="16"/>
      <c r="G38" s="16"/>
      <c r="H38" s="16"/>
      <c r="I38" s="16"/>
      <c r="J38" s="16"/>
      <c r="K38" s="37"/>
      <c r="L38" s="40"/>
      <c r="M38" s="16"/>
      <c r="N38" s="16"/>
      <c r="O38" s="16"/>
    </row>
    <row r="39" spans="1:15" x14ac:dyDescent="0.2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 t="s">
        <v>254</v>
      </c>
    </row>
    <row r="40" spans="1:15" x14ac:dyDescent="0.2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 t="s">
        <v>253</v>
      </c>
    </row>
    <row r="41" spans="1:15" x14ac:dyDescent="0.2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 t="s">
        <v>158</v>
      </c>
    </row>
    <row r="42" spans="1:15" x14ac:dyDescent="0.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 t="s">
        <v>157</v>
      </c>
    </row>
    <row r="43" spans="1:15" x14ac:dyDescent="0.2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 t="s">
        <v>156</v>
      </c>
    </row>
    <row r="44" spans="1:15" x14ac:dyDescent="0.2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 t="s">
        <v>80</v>
      </c>
    </row>
    <row r="45" spans="1:15" x14ac:dyDescent="0.2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 t="s">
        <v>54</v>
      </c>
      <c r="O45" s="16" t="s">
        <v>56</v>
      </c>
    </row>
    <row r="46" spans="1:15" x14ac:dyDescent="0.2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 t="s">
        <v>13</v>
      </c>
      <c r="O46" s="16" t="s">
        <v>52</v>
      </c>
    </row>
    <row r="47" spans="1:15" x14ac:dyDescent="0.2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 t="s">
        <v>12</v>
      </c>
      <c r="O47" s="16" t="s">
        <v>49</v>
      </c>
    </row>
    <row r="48" spans="1:15" x14ac:dyDescent="0.2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 t="s">
        <v>14</v>
      </c>
      <c r="O48" s="16" t="s">
        <v>44</v>
      </c>
    </row>
    <row r="49" spans="1:15" x14ac:dyDescent="0.2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 t="s">
        <v>39</v>
      </c>
    </row>
    <row r="50" spans="1:15" x14ac:dyDescent="0.2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 t="s">
        <v>8</v>
      </c>
    </row>
    <row r="51" spans="1:15" x14ac:dyDescent="0.2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 t="s">
        <v>7</v>
      </c>
    </row>
    <row r="52" spans="1:15" x14ac:dyDescent="0.2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 t="s">
        <v>6</v>
      </c>
    </row>
    <row r="53" spans="1:15" x14ac:dyDescent="0.2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 t="s">
        <v>5</v>
      </c>
    </row>
    <row r="54" spans="1:15" x14ac:dyDescent="0.2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 t="s">
        <v>4</v>
      </c>
    </row>
    <row r="55" spans="1:15" x14ac:dyDescent="0.2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 t="s">
        <v>3</v>
      </c>
    </row>
  </sheetData>
  <mergeCells count="1">
    <mergeCell ref="A26:L26"/>
  </mergeCells>
  <dataValidations count="2">
    <dataValidation type="list" allowBlank="1" showInputMessage="1" showErrorMessage="1" sqref="A4" xr:uid="{00000000-0002-0000-0300-000000000000}">
      <formula1>$N$45:$N$48</formula1>
    </dataValidation>
    <dataValidation type="list" allowBlank="1" showInputMessage="1" showErrorMessage="1" sqref="A3" xr:uid="{00000000-0002-0000-0300-000001000000}">
      <formula1>$O$39:$O$55</formula1>
    </dataValidation>
  </dataValidations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B46AC-E84A-4B44-A301-501A0E8F45E1}">
  <sheetPr codeName="Sheet1"/>
  <dimension ref="A1:K14"/>
  <sheetViews>
    <sheetView showGridLines="0" tabSelected="1" zoomScaleNormal="100" workbookViewId="0"/>
  </sheetViews>
  <sheetFormatPr defaultRowHeight="12.75" x14ac:dyDescent="0.2"/>
  <cols>
    <col min="1" max="1" width="83.5703125" style="1" customWidth="1"/>
    <col min="2" max="2" width="18" style="1" customWidth="1"/>
    <col min="3" max="255" width="9.42578125" style="1" customWidth="1"/>
    <col min="256" max="256" width="2.85546875" style="1" customWidth="1"/>
    <col min="257" max="257" width="74" style="1" bestFit="1" customWidth="1"/>
    <col min="258" max="511" width="9.42578125" style="1" customWidth="1"/>
    <col min="512" max="512" width="2.85546875" style="1" customWidth="1"/>
    <col min="513" max="513" width="74" style="1" bestFit="1" customWidth="1"/>
    <col min="514" max="767" width="9.42578125" style="1" customWidth="1"/>
    <col min="768" max="768" width="2.85546875" style="1" customWidth="1"/>
    <col min="769" max="769" width="74" style="1" bestFit="1" customWidth="1"/>
    <col min="770" max="1023" width="9.42578125" style="1" customWidth="1"/>
    <col min="1024" max="1024" width="2.85546875" style="1" customWidth="1"/>
    <col min="1025" max="1025" width="74" style="1" bestFit="1" customWidth="1"/>
    <col min="1026" max="1279" width="9.42578125" style="1" customWidth="1"/>
    <col min="1280" max="1280" width="2.85546875" style="1" customWidth="1"/>
    <col min="1281" max="1281" width="74" style="1" bestFit="1" customWidth="1"/>
    <col min="1282" max="1535" width="9.42578125" style="1" customWidth="1"/>
    <col min="1536" max="1536" width="2.85546875" style="1" customWidth="1"/>
    <col min="1537" max="1537" width="74" style="1" bestFit="1" customWidth="1"/>
    <col min="1538" max="1791" width="9.42578125" style="1" customWidth="1"/>
    <col min="1792" max="1792" width="2.85546875" style="1" customWidth="1"/>
    <col min="1793" max="1793" width="74" style="1" bestFit="1" customWidth="1"/>
    <col min="1794" max="2047" width="9.42578125" style="1" customWidth="1"/>
    <col min="2048" max="2048" width="2.85546875" style="1" customWidth="1"/>
    <col min="2049" max="2049" width="74" style="1" bestFit="1" customWidth="1"/>
    <col min="2050" max="2303" width="9.42578125" style="1" customWidth="1"/>
    <col min="2304" max="2304" width="2.85546875" style="1" customWidth="1"/>
    <col min="2305" max="2305" width="74" style="1" bestFit="1" customWidth="1"/>
    <col min="2306" max="2559" width="9.42578125" style="1" customWidth="1"/>
    <col min="2560" max="2560" width="2.85546875" style="1" customWidth="1"/>
    <col min="2561" max="2561" width="74" style="1" bestFit="1" customWidth="1"/>
    <col min="2562" max="2815" width="9.42578125" style="1" customWidth="1"/>
    <col min="2816" max="2816" width="2.85546875" style="1" customWidth="1"/>
    <col min="2817" max="2817" width="74" style="1" bestFit="1" customWidth="1"/>
    <col min="2818" max="3071" width="9.42578125" style="1" customWidth="1"/>
    <col min="3072" max="3072" width="2.85546875" style="1" customWidth="1"/>
    <col min="3073" max="3073" width="74" style="1" bestFit="1" customWidth="1"/>
    <col min="3074" max="3327" width="9.42578125" style="1" customWidth="1"/>
    <col min="3328" max="3328" width="2.85546875" style="1" customWidth="1"/>
    <col min="3329" max="3329" width="74" style="1" bestFit="1" customWidth="1"/>
    <col min="3330" max="3583" width="9.42578125" style="1" customWidth="1"/>
    <col min="3584" max="3584" width="2.85546875" style="1" customWidth="1"/>
    <col min="3585" max="3585" width="74" style="1" bestFit="1" customWidth="1"/>
    <col min="3586" max="3839" width="9.42578125" style="1" customWidth="1"/>
    <col min="3840" max="3840" width="2.85546875" style="1" customWidth="1"/>
    <col min="3841" max="3841" width="74" style="1" bestFit="1" customWidth="1"/>
    <col min="3842" max="4095" width="9.42578125" style="1" customWidth="1"/>
    <col min="4096" max="4096" width="2.85546875" style="1" customWidth="1"/>
    <col min="4097" max="4097" width="74" style="1" bestFit="1" customWidth="1"/>
    <col min="4098" max="4351" width="9.42578125" style="1" customWidth="1"/>
    <col min="4352" max="4352" width="2.85546875" style="1" customWidth="1"/>
    <col min="4353" max="4353" width="74" style="1" bestFit="1" customWidth="1"/>
    <col min="4354" max="4607" width="9.42578125" style="1" customWidth="1"/>
    <col min="4608" max="4608" width="2.85546875" style="1" customWidth="1"/>
    <col min="4609" max="4609" width="74" style="1" bestFit="1" customWidth="1"/>
    <col min="4610" max="4863" width="9.42578125" style="1" customWidth="1"/>
    <col min="4864" max="4864" width="2.85546875" style="1" customWidth="1"/>
    <col min="4865" max="4865" width="74" style="1" bestFit="1" customWidth="1"/>
    <col min="4866" max="5119" width="9.42578125" style="1" customWidth="1"/>
    <col min="5120" max="5120" width="2.85546875" style="1" customWidth="1"/>
    <col min="5121" max="5121" width="74" style="1" bestFit="1" customWidth="1"/>
    <col min="5122" max="5375" width="9.42578125" style="1" customWidth="1"/>
    <col min="5376" max="5376" width="2.85546875" style="1" customWidth="1"/>
    <col min="5377" max="5377" width="74" style="1" bestFit="1" customWidth="1"/>
    <col min="5378" max="5631" width="9.42578125" style="1" customWidth="1"/>
    <col min="5632" max="5632" width="2.85546875" style="1" customWidth="1"/>
    <col min="5633" max="5633" width="74" style="1" bestFit="1" customWidth="1"/>
    <col min="5634" max="5887" width="9.42578125" style="1" customWidth="1"/>
    <col min="5888" max="5888" width="2.85546875" style="1" customWidth="1"/>
    <col min="5889" max="5889" width="74" style="1" bestFit="1" customWidth="1"/>
    <col min="5890" max="6143" width="9.42578125" style="1" customWidth="1"/>
    <col min="6144" max="6144" width="2.85546875" style="1" customWidth="1"/>
    <col min="6145" max="6145" width="74" style="1" bestFit="1" customWidth="1"/>
    <col min="6146" max="6399" width="9.42578125" style="1" customWidth="1"/>
    <col min="6400" max="6400" width="2.85546875" style="1" customWidth="1"/>
    <col min="6401" max="6401" width="74" style="1" bestFit="1" customWidth="1"/>
    <col min="6402" max="6655" width="9.42578125" style="1" customWidth="1"/>
    <col min="6656" max="6656" width="2.85546875" style="1" customWidth="1"/>
    <col min="6657" max="6657" width="74" style="1" bestFit="1" customWidth="1"/>
    <col min="6658" max="6911" width="9.42578125" style="1" customWidth="1"/>
    <col min="6912" max="6912" width="2.85546875" style="1" customWidth="1"/>
    <col min="6913" max="6913" width="74" style="1" bestFit="1" customWidth="1"/>
    <col min="6914" max="7167" width="9.42578125" style="1" customWidth="1"/>
    <col min="7168" max="7168" width="2.85546875" style="1" customWidth="1"/>
    <col min="7169" max="7169" width="74" style="1" bestFit="1" customWidth="1"/>
    <col min="7170" max="7423" width="9.42578125" style="1" customWidth="1"/>
    <col min="7424" max="7424" width="2.85546875" style="1" customWidth="1"/>
    <col min="7425" max="7425" width="74" style="1" bestFit="1" customWidth="1"/>
    <col min="7426" max="7679" width="9.42578125" style="1" customWidth="1"/>
    <col min="7680" max="7680" width="2.85546875" style="1" customWidth="1"/>
    <col min="7681" max="7681" width="74" style="1" bestFit="1" customWidth="1"/>
    <col min="7682" max="7935" width="9.42578125" style="1" customWidth="1"/>
    <col min="7936" max="7936" width="2.85546875" style="1" customWidth="1"/>
    <col min="7937" max="7937" width="74" style="1" bestFit="1" customWidth="1"/>
    <col min="7938" max="8191" width="9.42578125" style="1" customWidth="1"/>
    <col min="8192" max="8192" width="2.85546875" style="1" customWidth="1"/>
    <col min="8193" max="8193" width="74" style="1" bestFit="1" customWidth="1"/>
    <col min="8194" max="8447" width="9.42578125" style="1" customWidth="1"/>
    <col min="8448" max="8448" width="2.85546875" style="1" customWidth="1"/>
    <col min="8449" max="8449" width="74" style="1" bestFit="1" customWidth="1"/>
    <col min="8450" max="8703" width="9.42578125" style="1" customWidth="1"/>
    <col min="8704" max="8704" width="2.85546875" style="1" customWidth="1"/>
    <col min="8705" max="8705" width="74" style="1" bestFit="1" customWidth="1"/>
    <col min="8706" max="8959" width="9.42578125" style="1" customWidth="1"/>
    <col min="8960" max="8960" width="2.85546875" style="1" customWidth="1"/>
    <col min="8961" max="8961" width="74" style="1" bestFit="1" customWidth="1"/>
    <col min="8962" max="9215" width="9.42578125" style="1" customWidth="1"/>
    <col min="9216" max="9216" width="2.85546875" style="1" customWidth="1"/>
    <col min="9217" max="9217" width="74" style="1" bestFit="1" customWidth="1"/>
    <col min="9218" max="9471" width="9.42578125" style="1" customWidth="1"/>
    <col min="9472" max="9472" width="2.85546875" style="1" customWidth="1"/>
    <col min="9473" max="9473" width="74" style="1" bestFit="1" customWidth="1"/>
    <col min="9474" max="9727" width="9.42578125" style="1" customWidth="1"/>
    <col min="9728" max="9728" width="2.85546875" style="1" customWidth="1"/>
    <col min="9729" max="9729" width="74" style="1" bestFit="1" customWidth="1"/>
    <col min="9730" max="9983" width="9.42578125" style="1" customWidth="1"/>
    <col min="9984" max="9984" width="2.85546875" style="1" customWidth="1"/>
    <col min="9985" max="9985" width="74" style="1" bestFit="1" customWidth="1"/>
    <col min="9986" max="10239" width="9.42578125" style="1" customWidth="1"/>
    <col min="10240" max="10240" width="2.85546875" style="1" customWidth="1"/>
    <col min="10241" max="10241" width="74" style="1" bestFit="1" customWidth="1"/>
    <col min="10242" max="10495" width="9.42578125" style="1" customWidth="1"/>
    <col min="10496" max="10496" width="2.85546875" style="1" customWidth="1"/>
    <col min="10497" max="10497" width="74" style="1" bestFit="1" customWidth="1"/>
    <col min="10498" max="10751" width="9.42578125" style="1" customWidth="1"/>
    <col min="10752" max="10752" width="2.85546875" style="1" customWidth="1"/>
    <col min="10753" max="10753" width="74" style="1" bestFit="1" customWidth="1"/>
    <col min="10754" max="11007" width="9.42578125" style="1" customWidth="1"/>
    <col min="11008" max="11008" width="2.85546875" style="1" customWidth="1"/>
    <col min="11009" max="11009" width="74" style="1" bestFit="1" customWidth="1"/>
    <col min="11010" max="11263" width="9.42578125" style="1" customWidth="1"/>
    <col min="11264" max="11264" width="2.85546875" style="1" customWidth="1"/>
    <col min="11265" max="11265" width="74" style="1" bestFit="1" customWidth="1"/>
    <col min="11266" max="11519" width="9.42578125" style="1" customWidth="1"/>
    <col min="11520" max="11520" width="2.85546875" style="1" customWidth="1"/>
    <col min="11521" max="11521" width="74" style="1" bestFit="1" customWidth="1"/>
    <col min="11522" max="11775" width="9.42578125" style="1" customWidth="1"/>
    <col min="11776" max="11776" width="2.85546875" style="1" customWidth="1"/>
    <col min="11777" max="11777" width="74" style="1" bestFit="1" customWidth="1"/>
    <col min="11778" max="12031" width="9.42578125" style="1" customWidth="1"/>
    <col min="12032" max="12032" width="2.85546875" style="1" customWidth="1"/>
    <col min="12033" max="12033" width="74" style="1" bestFit="1" customWidth="1"/>
    <col min="12034" max="12287" width="9.42578125" style="1" customWidth="1"/>
    <col min="12288" max="12288" width="2.85546875" style="1" customWidth="1"/>
    <col min="12289" max="12289" width="74" style="1" bestFit="1" customWidth="1"/>
    <col min="12290" max="12543" width="9.42578125" style="1" customWidth="1"/>
    <col min="12544" max="12544" width="2.85546875" style="1" customWidth="1"/>
    <col min="12545" max="12545" width="74" style="1" bestFit="1" customWidth="1"/>
    <col min="12546" max="12799" width="9.42578125" style="1" customWidth="1"/>
    <col min="12800" max="12800" width="2.85546875" style="1" customWidth="1"/>
    <col min="12801" max="12801" width="74" style="1" bestFit="1" customWidth="1"/>
    <col min="12802" max="13055" width="9.42578125" style="1" customWidth="1"/>
    <col min="13056" max="13056" width="2.85546875" style="1" customWidth="1"/>
    <col min="13057" max="13057" width="74" style="1" bestFit="1" customWidth="1"/>
    <col min="13058" max="13311" width="9.42578125" style="1" customWidth="1"/>
    <col min="13312" max="13312" width="2.85546875" style="1" customWidth="1"/>
    <col min="13313" max="13313" width="74" style="1" bestFit="1" customWidth="1"/>
    <col min="13314" max="13567" width="9.42578125" style="1" customWidth="1"/>
    <col min="13568" max="13568" width="2.85546875" style="1" customWidth="1"/>
    <col min="13569" max="13569" width="74" style="1" bestFit="1" customWidth="1"/>
    <col min="13570" max="13823" width="9.42578125" style="1" customWidth="1"/>
    <col min="13824" max="13824" width="2.85546875" style="1" customWidth="1"/>
    <col min="13825" max="13825" width="74" style="1" bestFit="1" customWidth="1"/>
    <col min="13826" max="14079" width="9.42578125" style="1" customWidth="1"/>
    <col min="14080" max="14080" width="2.85546875" style="1" customWidth="1"/>
    <col min="14081" max="14081" width="74" style="1" bestFit="1" customWidth="1"/>
    <col min="14082" max="14335" width="9.42578125" style="1" customWidth="1"/>
    <col min="14336" max="14336" width="2.85546875" style="1" customWidth="1"/>
    <col min="14337" max="14337" width="74" style="1" bestFit="1" customWidth="1"/>
    <col min="14338" max="14591" width="9.42578125" style="1" customWidth="1"/>
    <col min="14592" max="14592" width="2.85546875" style="1" customWidth="1"/>
    <col min="14593" max="14593" width="74" style="1" bestFit="1" customWidth="1"/>
    <col min="14594" max="14847" width="9.42578125" style="1" customWidth="1"/>
    <col min="14848" max="14848" width="2.85546875" style="1" customWidth="1"/>
    <col min="14849" max="14849" width="74" style="1" bestFit="1" customWidth="1"/>
    <col min="14850" max="15103" width="9.42578125" style="1" customWidth="1"/>
    <col min="15104" max="15104" width="2.85546875" style="1" customWidth="1"/>
    <col min="15105" max="15105" width="74" style="1" bestFit="1" customWidth="1"/>
    <col min="15106" max="15359" width="9.42578125" style="1" customWidth="1"/>
    <col min="15360" max="15360" width="2.85546875" style="1" customWidth="1"/>
    <col min="15361" max="15361" width="74" style="1" bestFit="1" customWidth="1"/>
    <col min="15362" max="15615" width="9.42578125" style="1" customWidth="1"/>
    <col min="15616" max="15616" width="2.85546875" style="1" customWidth="1"/>
    <col min="15617" max="15617" width="74" style="1" bestFit="1" customWidth="1"/>
    <col min="15618" max="15871" width="9.42578125" style="1" customWidth="1"/>
    <col min="15872" max="15872" width="2.85546875" style="1" customWidth="1"/>
    <col min="15873" max="15873" width="74" style="1" bestFit="1" customWidth="1"/>
    <col min="15874" max="16127" width="9.42578125" style="1" customWidth="1"/>
    <col min="16128" max="16128" width="2.85546875" style="1" customWidth="1"/>
    <col min="16129" max="16129" width="74" style="1" bestFit="1" customWidth="1"/>
    <col min="16130" max="16384" width="9.42578125" style="1" customWidth="1"/>
  </cols>
  <sheetData>
    <row r="1" spans="1:11" ht="84" customHeight="1" x14ac:dyDescent="0.2">
      <c r="A1" s="1" t="e" vm="1">
        <v>#VALUE!</v>
      </c>
      <c r="B1" s="1" t="e" vm="2">
        <v>#VALUE!</v>
      </c>
    </row>
    <row r="2" spans="1:11" ht="23.25" x14ac:dyDescent="0.2">
      <c r="A2" s="2" t="s">
        <v>57</v>
      </c>
    </row>
    <row r="3" spans="1:11" ht="23.25" x14ac:dyDescent="0.2">
      <c r="A3" s="9" t="str">
        <f>_xlfn.CONCAT("England, year ending ",config!B5," ",config!B6,": Data tables")</f>
        <v>England, year ending March 2026: Data tables</v>
      </c>
    </row>
    <row r="4" spans="1:11" ht="45" customHeight="1" x14ac:dyDescent="0.25">
      <c r="A4" s="3" t="s">
        <v>72</v>
      </c>
      <c r="C4" s="4"/>
      <c r="K4" s="5"/>
    </row>
    <row r="5" spans="1:11" ht="31.5" customHeight="1" x14ac:dyDescent="0.2">
      <c r="A5" s="10" t="str">
        <f>_xlfn.CONCAT("Responsible Statistician: ",config!B4)</f>
        <v>Responsible Statistician: Ollie Gee</v>
      </c>
      <c r="B5" s="6"/>
    </row>
    <row r="6" spans="1:11" ht="15.75" customHeight="1" x14ac:dyDescent="0.2">
      <c r="A6" s="11" t="s">
        <v>272</v>
      </c>
      <c r="B6" s="6"/>
    </row>
    <row r="7" spans="1:11" ht="15.75" customHeight="1" x14ac:dyDescent="0.2">
      <c r="A7" s="12" t="s">
        <v>242</v>
      </c>
      <c r="B7" s="8"/>
    </row>
    <row r="8" spans="1:11" ht="31.5" customHeight="1" x14ac:dyDescent="0.2">
      <c r="A8" s="11" t="str">
        <f>_xlfn.CONCAT("Published: ",config!B1)</f>
        <v>Published: 19 August 2026</v>
      </c>
      <c r="B8" s="7"/>
    </row>
    <row r="9" spans="1:11" ht="15.75" customHeight="1" x14ac:dyDescent="0.2">
      <c r="A9" s="11" t="str">
        <f>_xlfn.CONCAT("Next update: ",config!B2)</f>
        <v>Next update: Summer 2027</v>
      </c>
      <c r="B9" s="7"/>
    </row>
    <row r="10" spans="1:11" ht="31.5" customHeight="1" x14ac:dyDescent="0.2">
      <c r="A10" s="10" t="str">
        <f>_xlfn.CONCAT("Crown copyright © ",config!B8)</f>
        <v>Crown copyright © 2026</v>
      </c>
    </row>
    <row r="11" spans="1:11" ht="15.75" customHeight="1" x14ac:dyDescent="0.2">
      <c r="A11" s="11" t="s">
        <v>58</v>
      </c>
    </row>
    <row r="12" spans="1:11" ht="31.5" customHeight="1" x14ac:dyDescent="0.2">
      <c r="A12" s="10" t="s">
        <v>59</v>
      </c>
    </row>
    <row r="13" spans="1:11" ht="15.75" customHeight="1" x14ac:dyDescent="0.2">
      <c r="A13" s="10" t="s">
        <v>87</v>
      </c>
    </row>
    <row r="14" spans="1:11" ht="15.75" customHeight="1" x14ac:dyDescent="0.2">
      <c r="A14" s="11" t="s">
        <v>241</v>
      </c>
    </row>
  </sheetData>
  <hyperlinks>
    <hyperlink ref="A14" r:id="rId1" xr:uid="{E9434E2C-0A7B-4F4B-9473-0287952BC917}"/>
    <hyperlink ref="A7" r:id="rId2" xr:uid="{9E62EA36-9541-4C27-9A53-46D2678EBD6D}"/>
    <hyperlink ref="A6" r:id="rId3" display="firestatistics@communities.gov.uk" xr:uid="{B4EC650D-7653-473D-AC8A-12678945F54C}"/>
    <hyperlink ref="A8" r:id="rId4" display="https://www.gov.uk/government/collections/fire-statistics-great-britain" xr:uid="{7318A7EE-D1EB-4A7F-88CC-77ECE1E38FF9}"/>
    <hyperlink ref="A9" r:id="rId5" display="https://www.gov.uk/search/research-and-statistics?keywords=fire&amp;content_store_document_type=upcoming_statistics&amp;order=release-date-oldest" xr:uid="{3F62A1CE-74E4-4956-9477-D7DE5E0EB7F2}"/>
    <hyperlink ref="A11" location="Contents!A1" display="Contents" xr:uid="{BB5307FB-08FF-4D77-BEE4-B2279C8318BC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&amp;C&amp;"Aptos"&amp;10&amp;K000000 OFFICIAL&amp;1#_x000D_</oddHeader>
    <oddFooter>&amp;C_x000D_&amp;1#&amp;"Aptos"&amp;10&amp;K000000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190AE-E049-42BE-A4B4-FF374A171868}">
  <sheetPr codeName="Sheet2"/>
  <dimension ref="A1:F26"/>
  <sheetViews>
    <sheetView zoomScaleNormal="100" workbookViewId="0"/>
  </sheetViews>
  <sheetFormatPr defaultColWidth="9.42578125" defaultRowHeight="15" x14ac:dyDescent="0.2"/>
  <cols>
    <col min="1" max="1" width="24.5703125" style="63" customWidth="1"/>
    <col min="2" max="3" width="65.140625" style="69" customWidth="1"/>
    <col min="4" max="4" width="25" style="63" customWidth="1"/>
    <col min="5" max="5" width="25.5703125" style="63" customWidth="1"/>
    <col min="6" max="6" width="9.42578125" style="63" customWidth="1"/>
    <col min="7" max="16384" width="9.42578125" style="63"/>
  </cols>
  <sheetData>
    <row r="1" spans="1:6" s="56" customFormat="1" ht="15.6" customHeight="1" x14ac:dyDescent="0.25">
      <c r="A1" s="55" t="s">
        <v>57</v>
      </c>
      <c r="D1" s="76" t="e" vm="3">
        <v>#VALUE!</v>
      </c>
      <c r="E1" s="76" t="e" vm="1">
        <v>#VALUE!</v>
      </c>
    </row>
    <row r="2" spans="1:6" s="56" customFormat="1" ht="21.6" customHeight="1" x14ac:dyDescent="0.25">
      <c r="A2" s="57" t="str">
        <f>_xlfn.CONCAT("Publication Date: ",config!B1)</f>
        <v>Publication Date: 19 August 2026</v>
      </c>
      <c r="B2" s="58"/>
      <c r="C2" s="58"/>
      <c r="D2" s="76"/>
      <c r="E2" s="76"/>
      <c r="F2" s="58"/>
    </row>
    <row r="3" spans="1:6" s="59" customFormat="1" ht="18" customHeight="1" x14ac:dyDescent="0.2">
      <c r="A3" s="59" t="s">
        <v>60</v>
      </c>
      <c r="D3" s="76"/>
      <c r="E3" s="76"/>
    </row>
    <row r="4" spans="1:6" s="59" customFormat="1" ht="18" customHeight="1" x14ac:dyDescent="0.2">
      <c r="A4" s="60" t="s">
        <v>61</v>
      </c>
      <c r="D4" s="76"/>
      <c r="E4" s="76"/>
    </row>
    <row r="5" spans="1:6" ht="30.95" customHeight="1" x14ac:dyDescent="0.25">
      <c r="A5" s="61" t="s">
        <v>62</v>
      </c>
      <c r="B5" s="61" t="s">
        <v>63</v>
      </c>
      <c r="C5" s="61" t="s">
        <v>81</v>
      </c>
      <c r="D5" s="61" t="s">
        <v>64</v>
      </c>
      <c r="E5" s="62" t="s">
        <v>161</v>
      </c>
    </row>
    <row r="6" spans="1:6" s="68" customFormat="1" ht="15.75" customHeight="1" x14ac:dyDescent="0.25">
      <c r="A6" s="64" t="s">
        <v>287</v>
      </c>
      <c r="B6" s="65" t="s">
        <v>68</v>
      </c>
      <c r="C6" s="68" t="s">
        <v>84</v>
      </c>
      <c r="D6" s="66" t="str">
        <f>_xlfn.CONCAT("2010/11 to ", config!B7)</f>
        <v>2010/11 to 2025/26</v>
      </c>
      <c r="E6" s="67" t="s">
        <v>65</v>
      </c>
    </row>
    <row r="7" spans="1:6" s="68" customFormat="1" ht="15.75" customHeight="1" x14ac:dyDescent="0.25">
      <c r="A7" s="64" t="s">
        <v>66</v>
      </c>
      <c r="B7" s="65" t="s">
        <v>67</v>
      </c>
      <c r="C7" s="65" t="s">
        <v>82</v>
      </c>
      <c r="D7" s="66" t="str">
        <f>_xlfn.CONCAT("2009/10 to ", config!B7)</f>
        <v>2009/10 to 2025/26</v>
      </c>
      <c r="E7" s="67" t="s">
        <v>65</v>
      </c>
    </row>
    <row r="8" spans="1:6" s="68" customFormat="1" ht="15.75" customHeight="1" x14ac:dyDescent="0.25">
      <c r="A8" s="64" t="s">
        <v>288</v>
      </c>
      <c r="B8" s="65" t="s">
        <v>71</v>
      </c>
      <c r="C8" s="68" t="s">
        <v>85</v>
      </c>
      <c r="D8" s="66" t="str">
        <f>_xlfn.CONCAT("2010/11 to ", config!B7)</f>
        <v>2010/11 to 2025/26</v>
      </c>
      <c r="E8" s="67" t="s">
        <v>65</v>
      </c>
    </row>
    <row r="9" spans="1:6" s="68" customFormat="1" ht="15.75" customHeight="1" x14ac:dyDescent="0.25">
      <c r="A9" s="64" t="s">
        <v>69</v>
      </c>
      <c r="B9" s="65" t="s">
        <v>70</v>
      </c>
      <c r="C9" s="65" t="s">
        <v>83</v>
      </c>
      <c r="D9" s="66" t="str">
        <f>_xlfn.CONCAT("2010/11 to ", config!B7)</f>
        <v>2010/11 to 2025/26</v>
      </c>
      <c r="E9" s="67" t="s">
        <v>65</v>
      </c>
    </row>
    <row r="11" spans="1:6" x14ac:dyDescent="0.2">
      <c r="D11" s="70"/>
    </row>
    <row r="12" spans="1:6" x14ac:dyDescent="0.2">
      <c r="D12" s="70"/>
    </row>
    <row r="13" spans="1:6" x14ac:dyDescent="0.2">
      <c r="D13" s="70"/>
    </row>
    <row r="14" spans="1:6" x14ac:dyDescent="0.2">
      <c r="D14" s="70"/>
    </row>
    <row r="15" spans="1:6" x14ac:dyDescent="0.2">
      <c r="D15" s="70"/>
    </row>
    <row r="16" spans="1:6" x14ac:dyDescent="0.2">
      <c r="D16" s="70"/>
    </row>
    <row r="17" spans="4:4" x14ac:dyDescent="0.2">
      <c r="D17" s="70"/>
    </row>
    <row r="18" spans="4:4" x14ac:dyDescent="0.2">
      <c r="D18" s="70"/>
    </row>
    <row r="19" spans="4:4" x14ac:dyDescent="0.2">
      <c r="D19" s="70"/>
    </row>
    <row r="20" spans="4:4" x14ac:dyDescent="0.2">
      <c r="D20" s="70"/>
    </row>
    <row r="21" spans="4:4" x14ac:dyDescent="0.2">
      <c r="D21" s="70"/>
    </row>
    <row r="22" spans="4:4" x14ac:dyDescent="0.2">
      <c r="D22" s="70"/>
    </row>
    <row r="23" spans="4:4" x14ac:dyDescent="0.2">
      <c r="D23" s="70"/>
    </row>
    <row r="24" spans="4:4" x14ac:dyDescent="0.2">
      <c r="D24" s="70"/>
    </row>
    <row r="25" spans="4:4" x14ac:dyDescent="0.2">
      <c r="D25" s="70"/>
    </row>
    <row r="26" spans="4:4" x14ac:dyDescent="0.2">
      <c r="D26" s="70"/>
    </row>
  </sheetData>
  <mergeCells count="2">
    <mergeCell ref="E1:E4"/>
    <mergeCell ref="D1:D4"/>
  </mergeCells>
  <hyperlinks>
    <hyperlink ref="A4" location="Cover_sheet!A1" display="Cover sheet" xr:uid="{CCA78E11-289F-4B12-B4A7-2749950BF42F}"/>
    <hyperlink ref="A7" location="FIRE0503a!A1" display="FIRE0503" xr:uid="{2314A28B-6B85-4934-AC8F-C788FB79CC2B}"/>
    <hyperlink ref="A6" location="'Data - fatalities'!A1" display="Data_fatalities" xr:uid="{510628FB-EF1E-4E83-B4CE-53540C679951}"/>
    <hyperlink ref="A9" location="FIRE0503b!A1" display="FIRE0503b" xr:uid="{87CACE8F-2A97-4F07-9C4B-A978E34088C9}"/>
    <hyperlink ref="A8" location="'Data - casualties'!A1" display="Data_casualties" xr:uid="{EBF17122-F341-4450-814C-61EA94C8F17A}"/>
  </hyperlinks>
  <pageMargins left="0.31496062992126012" right="0.31496062992126012" top="0.74803149606299213" bottom="0.74803149606299213" header="0.31496062992126012" footer="0.31496062992126012"/>
  <pageSetup paperSize="0" scale="90" fitToWidth="0" fitToHeight="0" orientation="landscape" horizontalDpi="0" verticalDpi="0" copies="0"/>
  <headerFooter>
    <oddHeader>&amp;C&amp;"Aptos"&amp;10&amp;K000000 OFFICIAL&amp;1#_x000D_</oddHeader>
    <oddFooter>&amp;C_x000D_&amp;1#&amp;"Aptos"&amp;10&amp;K000000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0A499-A937-4906-91CD-C8F89965EC1C}">
  <sheetPr codeName="Sheet4">
    <tabColor rgb="FFFF0000"/>
  </sheetPr>
  <dimension ref="A1:W92"/>
  <sheetViews>
    <sheetView topLeftCell="CA1" zoomScaleNormal="100" workbookViewId="0">
      <selection activeCell="T6" sqref="T6"/>
    </sheetView>
  </sheetViews>
  <sheetFormatPr defaultRowHeight="15" x14ac:dyDescent="0.2"/>
  <cols>
    <col min="1" max="16384" width="9.140625" style="14"/>
  </cols>
  <sheetData>
    <row r="1" spans="1:23" ht="15.75" x14ac:dyDescent="0.25">
      <c r="A1" s="13"/>
    </row>
    <row r="2" spans="1:23" x14ac:dyDescent="0.2">
      <c r="A2" s="14" t="s">
        <v>3</v>
      </c>
      <c r="O2" s="14" t="s">
        <v>3</v>
      </c>
    </row>
    <row r="3" spans="1:23" x14ac:dyDescent="0.2">
      <c r="A3" s="14" t="s">
        <v>54</v>
      </c>
      <c r="O3" s="14" t="s">
        <v>54</v>
      </c>
    </row>
    <row r="5" spans="1:23" x14ac:dyDescent="0.2">
      <c r="B5" s="14" t="s">
        <v>73</v>
      </c>
      <c r="P5" s="14" t="s">
        <v>10</v>
      </c>
    </row>
    <row r="6" spans="1:23" x14ac:dyDescent="0.2">
      <c r="A6" s="14" t="s">
        <v>29</v>
      </c>
      <c r="B6" s="14" t="s">
        <v>0</v>
      </c>
      <c r="C6" s="14" t="s">
        <v>20</v>
      </c>
      <c r="D6" s="14" t="s">
        <v>74</v>
      </c>
      <c r="E6" s="14" t="s">
        <v>75</v>
      </c>
      <c r="F6" s="14" t="s">
        <v>76</v>
      </c>
      <c r="G6" s="14" t="s">
        <v>1</v>
      </c>
      <c r="H6" s="14" t="s">
        <v>9</v>
      </c>
      <c r="I6" s="14" t="s">
        <v>2</v>
      </c>
      <c r="O6" s="14" t="s">
        <v>29</v>
      </c>
      <c r="P6" s="14" t="s">
        <v>0</v>
      </c>
      <c r="Q6" s="14" t="s">
        <v>20</v>
      </c>
      <c r="R6" s="14" t="s">
        <v>77</v>
      </c>
      <c r="S6" s="14" t="s">
        <v>78</v>
      </c>
      <c r="T6" s="14" t="s">
        <v>79</v>
      </c>
      <c r="U6" s="14" t="s">
        <v>1</v>
      </c>
      <c r="V6" s="14" t="s">
        <v>9</v>
      </c>
      <c r="W6" s="14" t="s">
        <v>2</v>
      </c>
    </row>
    <row r="7" spans="1:23" x14ac:dyDescent="0.2">
      <c r="A7" s="14" t="s">
        <v>0</v>
      </c>
      <c r="B7" s="14">
        <v>340</v>
      </c>
      <c r="C7" s="14">
        <v>257</v>
      </c>
      <c r="D7" s="14">
        <v>244</v>
      </c>
      <c r="E7" s="14">
        <v>7</v>
      </c>
      <c r="F7" s="14">
        <v>6</v>
      </c>
      <c r="G7" s="14">
        <v>22</v>
      </c>
      <c r="H7" s="14">
        <v>40</v>
      </c>
      <c r="I7" s="14">
        <v>21</v>
      </c>
      <c r="O7" s="14" t="s">
        <v>0</v>
      </c>
      <c r="P7" s="14">
        <v>8864</v>
      </c>
      <c r="Q7" s="14">
        <v>6863</v>
      </c>
      <c r="R7" s="14">
        <v>6114</v>
      </c>
      <c r="S7" s="14">
        <v>254</v>
      </c>
      <c r="T7" s="14">
        <v>495</v>
      </c>
      <c r="U7" s="14">
        <v>1054</v>
      </c>
      <c r="V7" s="14">
        <v>541</v>
      </c>
      <c r="W7" s="14">
        <v>406</v>
      </c>
    </row>
    <row r="8" spans="1:23" x14ac:dyDescent="0.2">
      <c r="A8" s="14" t="s">
        <v>15</v>
      </c>
      <c r="B8" s="14">
        <v>7</v>
      </c>
      <c r="C8" s="14">
        <v>4</v>
      </c>
      <c r="D8" s="14">
        <v>4</v>
      </c>
      <c r="E8" s="14">
        <v>0</v>
      </c>
      <c r="F8" s="14">
        <v>0</v>
      </c>
      <c r="G8" s="14">
        <v>0</v>
      </c>
      <c r="H8" s="14">
        <v>3</v>
      </c>
      <c r="I8" s="14">
        <v>0</v>
      </c>
      <c r="O8" s="14" t="s">
        <v>15</v>
      </c>
      <c r="P8" s="14">
        <v>190</v>
      </c>
      <c r="Q8" s="14">
        <v>130</v>
      </c>
      <c r="R8" s="14">
        <v>123</v>
      </c>
      <c r="S8" s="14">
        <v>4</v>
      </c>
      <c r="T8" s="14">
        <v>3</v>
      </c>
      <c r="U8" s="14">
        <v>30</v>
      </c>
      <c r="V8" s="14">
        <v>17</v>
      </c>
      <c r="W8" s="14">
        <v>13</v>
      </c>
    </row>
    <row r="9" spans="1:23" x14ac:dyDescent="0.2">
      <c r="A9" s="14" t="s">
        <v>24</v>
      </c>
      <c r="B9" s="14">
        <v>6</v>
      </c>
      <c r="C9" s="14">
        <v>6</v>
      </c>
      <c r="D9" s="14">
        <v>6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O9" s="14" t="s">
        <v>24</v>
      </c>
      <c r="P9" s="14">
        <v>273</v>
      </c>
      <c r="Q9" s="14">
        <v>253</v>
      </c>
      <c r="R9" s="14">
        <v>244</v>
      </c>
      <c r="S9" s="14">
        <v>9</v>
      </c>
      <c r="T9" s="14">
        <v>0</v>
      </c>
      <c r="U9" s="14">
        <v>8</v>
      </c>
      <c r="V9" s="14">
        <v>7</v>
      </c>
      <c r="W9" s="14">
        <v>5</v>
      </c>
    </row>
    <row r="10" spans="1:23" x14ac:dyDescent="0.2">
      <c r="A10" s="14" t="s">
        <v>25</v>
      </c>
      <c r="B10" s="14">
        <v>5</v>
      </c>
      <c r="C10" s="14">
        <v>5</v>
      </c>
      <c r="D10" s="14">
        <v>5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O10" s="14" t="s">
        <v>25</v>
      </c>
      <c r="P10" s="14">
        <v>151</v>
      </c>
      <c r="Q10" s="14">
        <v>126</v>
      </c>
      <c r="R10" s="14">
        <v>125</v>
      </c>
      <c r="S10" s="14">
        <v>1</v>
      </c>
      <c r="T10" s="14">
        <v>0</v>
      </c>
      <c r="U10" s="14">
        <v>8</v>
      </c>
      <c r="V10" s="14">
        <v>7</v>
      </c>
      <c r="W10" s="14">
        <v>10</v>
      </c>
    </row>
    <row r="11" spans="1:23" x14ac:dyDescent="0.2">
      <c r="A11" s="14" t="s">
        <v>16</v>
      </c>
      <c r="B11" s="14">
        <v>5</v>
      </c>
      <c r="C11" s="14">
        <v>5</v>
      </c>
      <c r="D11" s="14">
        <v>5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O11" s="14" t="s">
        <v>16</v>
      </c>
      <c r="P11" s="14">
        <v>348</v>
      </c>
      <c r="Q11" s="14">
        <v>250</v>
      </c>
      <c r="R11" s="14">
        <v>246</v>
      </c>
      <c r="S11" s="14">
        <v>3</v>
      </c>
      <c r="T11" s="14">
        <v>1</v>
      </c>
      <c r="U11" s="14">
        <v>21</v>
      </c>
      <c r="V11" s="14">
        <v>20</v>
      </c>
      <c r="W11" s="14">
        <v>57</v>
      </c>
    </row>
    <row r="12" spans="1:23" x14ac:dyDescent="0.2">
      <c r="A12" s="14" t="s">
        <v>17</v>
      </c>
      <c r="B12" s="14">
        <v>15</v>
      </c>
      <c r="C12" s="14">
        <v>9</v>
      </c>
      <c r="D12" s="14">
        <v>8</v>
      </c>
      <c r="E12" s="14">
        <v>1</v>
      </c>
      <c r="F12" s="14">
        <v>0</v>
      </c>
      <c r="G12" s="14">
        <v>1</v>
      </c>
      <c r="H12" s="14">
        <v>2</v>
      </c>
      <c r="I12" s="14">
        <v>3</v>
      </c>
      <c r="O12" s="14" t="s">
        <v>17</v>
      </c>
      <c r="P12" s="14">
        <v>1065</v>
      </c>
      <c r="Q12" s="14">
        <v>725</v>
      </c>
      <c r="R12" s="14">
        <v>680</v>
      </c>
      <c r="S12" s="14">
        <v>43</v>
      </c>
      <c r="T12" s="14">
        <v>2</v>
      </c>
      <c r="U12" s="14">
        <v>159</v>
      </c>
      <c r="V12" s="14">
        <v>115</v>
      </c>
      <c r="W12" s="14">
        <v>66</v>
      </c>
    </row>
    <row r="13" spans="1:23" x14ac:dyDescent="0.2">
      <c r="A13" s="14" t="s">
        <v>26</v>
      </c>
      <c r="B13" s="14">
        <v>41</v>
      </c>
      <c r="C13" s="14">
        <v>22</v>
      </c>
      <c r="D13" s="14">
        <v>21</v>
      </c>
      <c r="E13" s="14">
        <v>1</v>
      </c>
      <c r="F13" s="14">
        <v>0</v>
      </c>
      <c r="G13" s="14">
        <v>5</v>
      </c>
      <c r="H13" s="14">
        <v>10</v>
      </c>
      <c r="I13" s="14">
        <v>4</v>
      </c>
      <c r="O13" s="14" t="s">
        <v>26</v>
      </c>
      <c r="P13" s="14">
        <v>1975</v>
      </c>
      <c r="Q13" s="14">
        <v>1435</v>
      </c>
      <c r="R13" s="14">
        <v>1321</v>
      </c>
      <c r="S13" s="14">
        <v>91</v>
      </c>
      <c r="T13" s="14">
        <v>23</v>
      </c>
      <c r="U13" s="14">
        <v>285</v>
      </c>
      <c r="V13" s="14">
        <v>163</v>
      </c>
      <c r="W13" s="14">
        <v>92</v>
      </c>
    </row>
    <row r="14" spans="1:23" x14ac:dyDescent="0.2">
      <c r="A14" s="14" t="s">
        <v>27</v>
      </c>
      <c r="B14" s="14">
        <v>71</v>
      </c>
      <c r="C14" s="14">
        <v>46</v>
      </c>
      <c r="D14" s="14">
        <v>44</v>
      </c>
      <c r="E14" s="14">
        <v>2</v>
      </c>
      <c r="F14" s="14">
        <v>0</v>
      </c>
      <c r="G14" s="14">
        <v>6</v>
      </c>
      <c r="H14" s="14">
        <v>11</v>
      </c>
      <c r="I14" s="14">
        <v>8</v>
      </c>
      <c r="O14" s="14" t="s">
        <v>27</v>
      </c>
      <c r="P14" s="14">
        <v>1836</v>
      </c>
      <c r="Q14" s="14">
        <v>1323</v>
      </c>
      <c r="R14" s="14">
        <v>1242</v>
      </c>
      <c r="S14" s="14">
        <v>56</v>
      </c>
      <c r="T14" s="14">
        <v>25</v>
      </c>
      <c r="U14" s="14">
        <v>268</v>
      </c>
      <c r="V14" s="14">
        <v>138</v>
      </c>
      <c r="W14" s="14">
        <v>107</v>
      </c>
    </row>
    <row r="15" spans="1:23" x14ac:dyDescent="0.2">
      <c r="A15" s="14" t="s">
        <v>28</v>
      </c>
      <c r="B15" s="14">
        <v>43</v>
      </c>
      <c r="C15" s="14">
        <v>33</v>
      </c>
      <c r="D15" s="14">
        <v>30</v>
      </c>
      <c r="E15" s="14">
        <v>1</v>
      </c>
      <c r="F15" s="14">
        <v>2</v>
      </c>
      <c r="G15" s="14">
        <v>1</v>
      </c>
      <c r="H15" s="14">
        <v>6</v>
      </c>
      <c r="I15" s="14">
        <v>3</v>
      </c>
      <c r="O15" s="14" t="s">
        <v>28</v>
      </c>
      <c r="P15" s="14">
        <v>754</v>
      </c>
      <c r="Q15" s="14">
        <v>602</v>
      </c>
      <c r="R15" s="14">
        <v>577</v>
      </c>
      <c r="S15" s="14">
        <v>21</v>
      </c>
      <c r="T15" s="14">
        <v>4</v>
      </c>
      <c r="U15" s="14">
        <v>82</v>
      </c>
      <c r="V15" s="14">
        <v>35</v>
      </c>
      <c r="W15" s="14">
        <v>35</v>
      </c>
    </row>
    <row r="16" spans="1:23" x14ac:dyDescent="0.2">
      <c r="A16" s="14" t="s">
        <v>18</v>
      </c>
      <c r="B16" s="14">
        <v>81</v>
      </c>
      <c r="C16" s="14">
        <v>67</v>
      </c>
      <c r="D16" s="14">
        <v>65</v>
      </c>
      <c r="E16" s="14">
        <v>0</v>
      </c>
      <c r="F16" s="14">
        <v>2</v>
      </c>
      <c r="G16" s="14">
        <v>6</v>
      </c>
      <c r="H16" s="14">
        <v>6</v>
      </c>
      <c r="I16" s="14">
        <v>2</v>
      </c>
      <c r="O16" s="14" t="s">
        <v>18</v>
      </c>
      <c r="P16" s="14">
        <v>942</v>
      </c>
      <c r="Q16" s="14">
        <v>826</v>
      </c>
      <c r="R16" s="14">
        <v>801</v>
      </c>
      <c r="S16" s="14">
        <v>19</v>
      </c>
      <c r="T16" s="14">
        <v>6</v>
      </c>
      <c r="U16" s="14">
        <v>79</v>
      </c>
      <c r="V16" s="14">
        <v>26</v>
      </c>
      <c r="W16" s="14">
        <v>11</v>
      </c>
    </row>
    <row r="17" spans="1:23" ht="30" customHeight="1" x14ac:dyDescent="0.2">
      <c r="A17" s="14" t="s">
        <v>45</v>
      </c>
      <c r="B17" s="14">
        <v>66</v>
      </c>
      <c r="C17" s="14">
        <v>60</v>
      </c>
      <c r="D17" s="14">
        <v>56</v>
      </c>
      <c r="E17" s="14">
        <v>2</v>
      </c>
      <c r="F17" s="14">
        <v>2</v>
      </c>
      <c r="G17" s="14">
        <v>3</v>
      </c>
      <c r="H17" s="14">
        <v>2</v>
      </c>
      <c r="I17" s="14">
        <v>1</v>
      </c>
      <c r="O17" s="14" t="s">
        <v>45</v>
      </c>
      <c r="P17" s="14">
        <v>840</v>
      </c>
      <c r="Q17" s="14">
        <v>762</v>
      </c>
      <c r="R17" s="14">
        <v>752</v>
      </c>
      <c r="S17" s="14">
        <v>7</v>
      </c>
      <c r="T17" s="14">
        <v>3</v>
      </c>
      <c r="U17" s="14">
        <v>70</v>
      </c>
      <c r="V17" s="14">
        <v>6</v>
      </c>
      <c r="W17" s="14">
        <v>2</v>
      </c>
    </row>
    <row r="18" spans="1:23" ht="30.75" customHeight="1" x14ac:dyDescent="0.2">
      <c r="A18" s="14" t="s">
        <v>19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O18" s="14" t="s">
        <v>19</v>
      </c>
      <c r="P18" s="14">
        <v>3</v>
      </c>
      <c r="Q18" s="14">
        <v>3</v>
      </c>
      <c r="R18" s="14">
        <v>3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</row>
    <row r="19" spans="1:23" x14ac:dyDescent="0.2">
      <c r="O19" s="14" t="s">
        <v>55</v>
      </c>
      <c r="P19" s="14">
        <v>487</v>
      </c>
      <c r="Q19" s="14">
        <v>428</v>
      </c>
      <c r="R19" s="14">
        <v>0</v>
      </c>
      <c r="S19" s="14">
        <v>0</v>
      </c>
      <c r="T19" s="14">
        <v>428</v>
      </c>
      <c r="U19" s="14">
        <v>44</v>
      </c>
      <c r="V19" s="14">
        <v>7</v>
      </c>
      <c r="W19" s="14">
        <v>8</v>
      </c>
    </row>
    <row r="21" spans="1:23" x14ac:dyDescent="0.2">
      <c r="A21" s="14" t="s">
        <v>3</v>
      </c>
      <c r="O21" s="14" t="s">
        <v>3</v>
      </c>
    </row>
    <row r="22" spans="1:23" x14ac:dyDescent="0.2">
      <c r="A22" s="14" t="s">
        <v>13</v>
      </c>
      <c r="O22" s="14" t="s">
        <v>13</v>
      </c>
    </row>
    <row r="24" spans="1:23" x14ac:dyDescent="0.2">
      <c r="B24" s="14" t="s">
        <v>73</v>
      </c>
      <c r="P24" s="14" t="s">
        <v>10</v>
      </c>
    </row>
    <row r="25" spans="1:23" x14ac:dyDescent="0.2">
      <c r="A25" s="14" t="s">
        <v>29</v>
      </c>
      <c r="B25" s="14" t="s">
        <v>0</v>
      </c>
      <c r="C25" s="14" t="s">
        <v>20</v>
      </c>
      <c r="D25" s="14" t="s">
        <v>74</v>
      </c>
      <c r="E25" s="14" t="s">
        <v>75</v>
      </c>
      <c r="F25" s="14" t="s">
        <v>76</v>
      </c>
      <c r="G25" s="14" t="s">
        <v>1</v>
      </c>
      <c r="H25" s="14" t="s">
        <v>9</v>
      </c>
      <c r="I25" s="14" t="s">
        <v>2</v>
      </c>
      <c r="O25" s="14" t="s">
        <v>29</v>
      </c>
      <c r="P25" s="14" t="s">
        <v>0</v>
      </c>
      <c r="Q25" s="14" t="s">
        <v>20</v>
      </c>
      <c r="R25" s="14" t="s">
        <v>77</v>
      </c>
      <c r="S25" s="14" t="s">
        <v>78</v>
      </c>
      <c r="T25" s="14" t="s">
        <v>79</v>
      </c>
      <c r="U25" s="14" t="s">
        <v>1</v>
      </c>
      <c r="V25" s="14" t="s">
        <v>9</v>
      </c>
      <c r="W25" s="14" t="s">
        <v>2</v>
      </c>
    </row>
    <row r="26" spans="1:23" x14ac:dyDescent="0.2">
      <c r="A26" s="14" t="s">
        <v>0</v>
      </c>
      <c r="B26" s="14">
        <v>193</v>
      </c>
      <c r="C26" s="14">
        <v>135</v>
      </c>
      <c r="D26" s="14">
        <v>126</v>
      </c>
      <c r="E26" s="14">
        <v>6</v>
      </c>
      <c r="F26" s="14">
        <v>3</v>
      </c>
      <c r="G26" s="14">
        <v>12</v>
      </c>
      <c r="H26" s="14">
        <v>28</v>
      </c>
      <c r="I26" s="14">
        <v>18</v>
      </c>
      <c r="O26" s="14" t="s">
        <v>0</v>
      </c>
      <c r="P26" s="14">
        <v>4659</v>
      </c>
      <c r="Q26" s="14">
        <v>3288</v>
      </c>
      <c r="R26" s="14">
        <v>3075</v>
      </c>
      <c r="S26" s="14">
        <v>165</v>
      </c>
      <c r="T26" s="14">
        <v>48</v>
      </c>
      <c r="U26" s="14">
        <v>657</v>
      </c>
      <c r="V26" s="14">
        <v>387</v>
      </c>
      <c r="W26" s="14">
        <v>327</v>
      </c>
    </row>
    <row r="27" spans="1:23" x14ac:dyDescent="0.2">
      <c r="A27" s="14" t="s">
        <v>15</v>
      </c>
      <c r="B27" s="14">
        <v>2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2</v>
      </c>
      <c r="I27" s="14">
        <v>0</v>
      </c>
      <c r="O27" s="14" t="s">
        <v>15</v>
      </c>
      <c r="P27" s="14">
        <v>104</v>
      </c>
      <c r="Q27" s="14">
        <v>76</v>
      </c>
      <c r="R27" s="14">
        <v>70</v>
      </c>
      <c r="S27" s="14">
        <v>3</v>
      </c>
      <c r="T27" s="14">
        <v>3</v>
      </c>
      <c r="U27" s="14">
        <v>11</v>
      </c>
      <c r="V27" s="14">
        <v>9</v>
      </c>
      <c r="W27" s="14">
        <v>8</v>
      </c>
    </row>
    <row r="28" spans="1:23" x14ac:dyDescent="0.2">
      <c r="A28" s="14" t="s">
        <v>24</v>
      </c>
      <c r="B28" s="14">
        <v>3</v>
      </c>
      <c r="C28" s="14">
        <v>3</v>
      </c>
      <c r="D28" s="14">
        <v>3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O28" s="14" t="s">
        <v>24</v>
      </c>
      <c r="P28" s="14">
        <v>137</v>
      </c>
      <c r="Q28" s="14">
        <v>128</v>
      </c>
      <c r="R28" s="14">
        <v>122</v>
      </c>
      <c r="S28" s="14">
        <v>6</v>
      </c>
      <c r="T28" s="14">
        <v>0</v>
      </c>
      <c r="U28" s="14">
        <v>3</v>
      </c>
      <c r="V28" s="14">
        <v>4</v>
      </c>
      <c r="W28" s="14">
        <v>2</v>
      </c>
    </row>
    <row r="29" spans="1:23" x14ac:dyDescent="0.2">
      <c r="A29" s="14" t="s">
        <v>25</v>
      </c>
      <c r="B29" s="14">
        <v>3</v>
      </c>
      <c r="C29" s="14">
        <v>3</v>
      </c>
      <c r="D29" s="14">
        <v>3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O29" s="14" t="s">
        <v>25</v>
      </c>
      <c r="P29" s="14">
        <v>82</v>
      </c>
      <c r="Q29" s="14">
        <v>65</v>
      </c>
      <c r="R29" s="14">
        <v>64</v>
      </c>
      <c r="S29" s="14">
        <v>1</v>
      </c>
      <c r="T29" s="14">
        <v>0</v>
      </c>
      <c r="U29" s="14">
        <v>5</v>
      </c>
      <c r="V29" s="14">
        <v>2</v>
      </c>
      <c r="W29" s="14">
        <v>10</v>
      </c>
    </row>
    <row r="30" spans="1:23" x14ac:dyDescent="0.2">
      <c r="A30" s="14" t="s">
        <v>16</v>
      </c>
      <c r="B30" s="14">
        <v>3</v>
      </c>
      <c r="C30" s="14">
        <v>3</v>
      </c>
      <c r="D30" s="14">
        <v>3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O30" s="14" t="s">
        <v>16</v>
      </c>
      <c r="P30" s="14">
        <v>207</v>
      </c>
      <c r="Q30" s="14">
        <v>130</v>
      </c>
      <c r="R30" s="14">
        <v>128</v>
      </c>
      <c r="S30" s="14">
        <v>2</v>
      </c>
      <c r="T30" s="14">
        <v>0</v>
      </c>
      <c r="U30" s="14">
        <v>16</v>
      </c>
      <c r="V30" s="14">
        <v>16</v>
      </c>
      <c r="W30" s="14">
        <v>45</v>
      </c>
    </row>
    <row r="31" spans="1:23" x14ac:dyDescent="0.2">
      <c r="A31" s="14" t="s">
        <v>17</v>
      </c>
      <c r="B31" s="14">
        <v>12</v>
      </c>
      <c r="C31" s="14">
        <v>6</v>
      </c>
      <c r="D31" s="14">
        <v>5</v>
      </c>
      <c r="E31" s="14">
        <v>1</v>
      </c>
      <c r="F31" s="14">
        <v>0</v>
      </c>
      <c r="G31" s="14">
        <v>1</v>
      </c>
      <c r="H31" s="14">
        <v>2</v>
      </c>
      <c r="I31" s="14">
        <v>3</v>
      </c>
      <c r="O31" s="14" t="s">
        <v>17</v>
      </c>
      <c r="P31" s="14">
        <v>609</v>
      </c>
      <c r="Q31" s="14">
        <v>363</v>
      </c>
      <c r="R31" s="14">
        <v>337</v>
      </c>
      <c r="S31" s="14">
        <v>24</v>
      </c>
      <c r="T31" s="14">
        <v>2</v>
      </c>
      <c r="U31" s="14">
        <v>106</v>
      </c>
      <c r="V31" s="14">
        <v>85</v>
      </c>
      <c r="W31" s="14">
        <v>55</v>
      </c>
    </row>
    <row r="32" spans="1:23" x14ac:dyDescent="0.2">
      <c r="A32" s="14" t="s">
        <v>26</v>
      </c>
      <c r="B32" s="14">
        <v>24</v>
      </c>
      <c r="C32" s="14">
        <v>11</v>
      </c>
      <c r="D32" s="14">
        <v>10</v>
      </c>
      <c r="E32" s="14">
        <v>1</v>
      </c>
      <c r="F32" s="14">
        <v>0</v>
      </c>
      <c r="G32" s="14">
        <v>2</v>
      </c>
      <c r="H32" s="14">
        <v>7</v>
      </c>
      <c r="I32" s="14">
        <v>4</v>
      </c>
      <c r="O32" s="14" t="s">
        <v>26</v>
      </c>
      <c r="P32" s="14">
        <v>1169</v>
      </c>
      <c r="Q32" s="14">
        <v>768</v>
      </c>
      <c r="R32" s="14">
        <v>692</v>
      </c>
      <c r="S32" s="14">
        <v>59</v>
      </c>
      <c r="T32" s="14">
        <v>17</v>
      </c>
      <c r="U32" s="14">
        <v>205</v>
      </c>
      <c r="V32" s="14">
        <v>121</v>
      </c>
      <c r="W32" s="14">
        <v>75</v>
      </c>
    </row>
    <row r="33" spans="1:23" x14ac:dyDescent="0.2">
      <c r="A33" s="14" t="s">
        <v>27</v>
      </c>
      <c r="B33" s="14">
        <v>39</v>
      </c>
      <c r="C33" s="14">
        <v>24</v>
      </c>
      <c r="D33" s="14">
        <v>22</v>
      </c>
      <c r="E33" s="14">
        <v>2</v>
      </c>
      <c r="F33" s="14">
        <v>0</v>
      </c>
      <c r="G33" s="14">
        <v>4</v>
      </c>
      <c r="H33" s="14">
        <v>6</v>
      </c>
      <c r="I33" s="14">
        <v>5</v>
      </c>
      <c r="O33" s="14" t="s">
        <v>27</v>
      </c>
      <c r="P33" s="14">
        <v>1127</v>
      </c>
      <c r="Q33" s="14">
        <v>745</v>
      </c>
      <c r="R33" s="14">
        <v>689</v>
      </c>
      <c r="S33" s="14">
        <v>38</v>
      </c>
      <c r="T33" s="14">
        <v>18</v>
      </c>
      <c r="U33" s="14">
        <v>187</v>
      </c>
      <c r="V33" s="14">
        <v>102</v>
      </c>
      <c r="W33" s="14">
        <v>93</v>
      </c>
    </row>
    <row r="34" spans="1:23" x14ac:dyDescent="0.2">
      <c r="A34" s="14" t="s">
        <v>28</v>
      </c>
      <c r="B34" s="14">
        <v>30</v>
      </c>
      <c r="C34" s="14">
        <v>20</v>
      </c>
      <c r="D34" s="14">
        <v>18</v>
      </c>
      <c r="E34" s="14">
        <v>1</v>
      </c>
      <c r="F34" s="14">
        <v>1</v>
      </c>
      <c r="G34" s="14">
        <v>1</v>
      </c>
      <c r="H34" s="14">
        <v>6</v>
      </c>
      <c r="I34" s="14">
        <v>3</v>
      </c>
      <c r="O34" s="14" t="s">
        <v>28</v>
      </c>
      <c r="P34" s="14">
        <v>463</v>
      </c>
      <c r="Q34" s="14">
        <v>350</v>
      </c>
      <c r="R34" s="14">
        <v>330</v>
      </c>
      <c r="S34" s="14">
        <v>16</v>
      </c>
      <c r="T34" s="14">
        <v>4</v>
      </c>
      <c r="U34" s="14">
        <v>58</v>
      </c>
      <c r="V34" s="14">
        <v>26</v>
      </c>
      <c r="W34" s="14">
        <v>29</v>
      </c>
    </row>
    <row r="35" spans="1:23" x14ac:dyDescent="0.2">
      <c r="A35" s="14" t="s">
        <v>18</v>
      </c>
      <c r="B35" s="14">
        <v>47</v>
      </c>
      <c r="C35" s="14">
        <v>39</v>
      </c>
      <c r="D35" s="14">
        <v>38</v>
      </c>
      <c r="E35" s="14">
        <v>0</v>
      </c>
      <c r="F35" s="14">
        <v>1</v>
      </c>
      <c r="G35" s="14">
        <v>3</v>
      </c>
      <c r="H35" s="14">
        <v>3</v>
      </c>
      <c r="I35" s="14">
        <v>2</v>
      </c>
      <c r="O35" s="14" t="s">
        <v>18</v>
      </c>
      <c r="P35" s="14">
        <v>492</v>
      </c>
      <c r="Q35" s="14">
        <v>419</v>
      </c>
      <c r="R35" s="14">
        <v>403</v>
      </c>
      <c r="S35" s="14">
        <v>14</v>
      </c>
      <c r="T35" s="14">
        <v>2</v>
      </c>
      <c r="U35" s="14">
        <v>45</v>
      </c>
      <c r="V35" s="14">
        <v>19</v>
      </c>
      <c r="W35" s="14">
        <v>9</v>
      </c>
    </row>
    <row r="36" spans="1:23" x14ac:dyDescent="0.2">
      <c r="A36" s="14" t="s">
        <v>45</v>
      </c>
      <c r="B36" s="14">
        <v>30</v>
      </c>
      <c r="C36" s="14">
        <v>26</v>
      </c>
      <c r="D36" s="14">
        <v>24</v>
      </c>
      <c r="E36" s="14">
        <v>1</v>
      </c>
      <c r="F36" s="14">
        <v>1</v>
      </c>
      <c r="G36" s="14">
        <v>1</v>
      </c>
      <c r="H36" s="14">
        <v>2</v>
      </c>
      <c r="I36" s="14">
        <v>1</v>
      </c>
      <c r="O36" s="14" t="s">
        <v>45</v>
      </c>
      <c r="P36" s="14">
        <v>267</v>
      </c>
      <c r="Q36" s="14">
        <v>242</v>
      </c>
      <c r="R36" s="14">
        <v>238</v>
      </c>
      <c r="S36" s="14">
        <v>2</v>
      </c>
      <c r="T36" s="14">
        <v>2</v>
      </c>
      <c r="U36" s="14">
        <v>21</v>
      </c>
      <c r="V36" s="14">
        <v>3</v>
      </c>
      <c r="W36" s="14">
        <v>1</v>
      </c>
    </row>
    <row r="37" spans="1:23" x14ac:dyDescent="0.2">
      <c r="A37" s="14" t="s">
        <v>19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O37" s="14" t="s">
        <v>19</v>
      </c>
      <c r="P37" s="14">
        <v>2</v>
      </c>
      <c r="Q37" s="14">
        <v>2</v>
      </c>
      <c r="R37" s="14">
        <v>2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</row>
    <row r="40" spans="1:23" x14ac:dyDescent="0.2">
      <c r="A40" s="14" t="s">
        <v>3</v>
      </c>
      <c r="O40" s="14" t="s">
        <v>3</v>
      </c>
    </row>
    <row r="41" spans="1:23" x14ac:dyDescent="0.2">
      <c r="A41" s="14" t="s">
        <v>12</v>
      </c>
      <c r="O41" s="14" t="s">
        <v>12</v>
      </c>
    </row>
    <row r="43" spans="1:23" x14ac:dyDescent="0.2">
      <c r="B43" s="14" t="s">
        <v>73</v>
      </c>
      <c r="P43" s="14" t="s">
        <v>10</v>
      </c>
    </row>
    <row r="44" spans="1:23" x14ac:dyDescent="0.2">
      <c r="A44" s="14" t="s">
        <v>29</v>
      </c>
      <c r="B44" s="14" t="s">
        <v>0</v>
      </c>
      <c r="C44" s="14" t="s">
        <v>20</v>
      </c>
      <c r="D44" s="14" t="s">
        <v>74</v>
      </c>
      <c r="E44" s="14" t="s">
        <v>75</v>
      </c>
      <c r="F44" s="14" t="s">
        <v>76</v>
      </c>
      <c r="G44" s="14" t="s">
        <v>1</v>
      </c>
      <c r="H44" s="14" t="s">
        <v>9</v>
      </c>
      <c r="I44" s="14" t="s">
        <v>2</v>
      </c>
      <c r="O44" s="14" t="s">
        <v>29</v>
      </c>
      <c r="P44" s="14" t="s">
        <v>0</v>
      </c>
      <c r="Q44" s="14" t="s">
        <v>20</v>
      </c>
      <c r="R44" s="14" t="s">
        <v>77</v>
      </c>
      <c r="S44" s="14" t="s">
        <v>78</v>
      </c>
      <c r="T44" s="14" t="s">
        <v>79</v>
      </c>
      <c r="U44" s="14" t="s">
        <v>1</v>
      </c>
      <c r="V44" s="14" t="s">
        <v>9</v>
      </c>
      <c r="W44" s="14" t="s">
        <v>2</v>
      </c>
    </row>
    <row r="45" spans="1:23" x14ac:dyDescent="0.2">
      <c r="A45" s="14" t="s">
        <v>0</v>
      </c>
      <c r="B45" s="14">
        <v>145</v>
      </c>
      <c r="C45" s="14">
        <v>121</v>
      </c>
      <c r="D45" s="14">
        <v>117</v>
      </c>
      <c r="E45" s="14">
        <v>1</v>
      </c>
      <c r="F45" s="14">
        <v>3</v>
      </c>
      <c r="G45" s="14">
        <v>10</v>
      </c>
      <c r="H45" s="14">
        <v>11</v>
      </c>
      <c r="I45" s="14">
        <v>3</v>
      </c>
      <c r="O45" s="14" t="s">
        <v>0</v>
      </c>
      <c r="P45" s="14">
        <v>3683</v>
      </c>
      <c r="Q45" s="14">
        <v>3130</v>
      </c>
      <c r="R45" s="14">
        <v>3022</v>
      </c>
      <c r="S45" s="14">
        <v>89</v>
      </c>
      <c r="T45" s="14">
        <v>19</v>
      </c>
      <c r="U45" s="14">
        <v>345</v>
      </c>
      <c r="V45" s="14">
        <v>139</v>
      </c>
      <c r="W45" s="14">
        <v>69</v>
      </c>
    </row>
    <row r="46" spans="1:23" x14ac:dyDescent="0.2">
      <c r="A46" s="14" t="s">
        <v>15</v>
      </c>
      <c r="B46" s="14">
        <v>3</v>
      </c>
      <c r="C46" s="14">
        <v>3</v>
      </c>
      <c r="D46" s="14">
        <v>3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O46" s="14" t="s">
        <v>15</v>
      </c>
      <c r="P46" s="14">
        <v>65</v>
      </c>
      <c r="Q46" s="14">
        <v>45</v>
      </c>
      <c r="R46" s="14">
        <v>44</v>
      </c>
      <c r="S46" s="14">
        <v>1</v>
      </c>
      <c r="T46" s="14">
        <v>0</v>
      </c>
      <c r="U46" s="14">
        <v>14</v>
      </c>
      <c r="V46" s="14">
        <v>3</v>
      </c>
      <c r="W46" s="14">
        <v>3</v>
      </c>
    </row>
    <row r="47" spans="1:23" x14ac:dyDescent="0.2">
      <c r="A47" s="14" t="s">
        <v>24</v>
      </c>
      <c r="B47" s="14">
        <v>3</v>
      </c>
      <c r="C47" s="14">
        <v>3</v>
      </c>
      <c r="D47" s="14">
        <v>3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O47" s="14" t="s">
        <v>24</v>
      </c>
      <c r="P47" s="14">
        <v>134</v>
      </c>
      <c r="Q47" s="14">
        <v>124</v>
      </c>
      <c r="R47" s="14">
        <v>121</v>
      </c>
      <c r="S47" s="14">
        <v>3</v>
      </c>
      <c r="T47" s="14">
        <v>0</v>
      </c>
      <c r="U47" s="14">
        <v>5</v>
      </c>
      <c r="V47" s="14">
        <v>2</v>
      </c>
      <c r="W47" s="14">
        <v>3</v>
      </c>
    </row>
    <row r="48" spans="1:23" x14ac:dyDescent="0.2">
      <c r="A48" s="14" t="s">
        <v>25</v>
      </c>
      <c r="B48" s="14">
        <v>2</v>
      </c>
      <c r="C48" s="14">
        <v>2</v>
      </c>
      <c r="D48" s="14">
        <v>2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O48" s="14" t="s">
        <v>25</v>
      </c>
      <c r="P48" s="14">
        <v>69</v>
      </c>
      <c r="Q48" s="14">
        <v>61</v>
      </c>
      <c r="R48" s="14">
        <v>61</v>
      </c>
      <c r="S48" s="14">
        <v>0</v>
      </c>
      <c r="T48" s="14">
        <v>0</v>
      </c>
      <c r="U48" s="14">
        <v>3</v>
      </c>
      <c r="V48" s="14">
        <v>5</v>
      </c>
      <c r="W48" s="14">
        <v>0</v>
      </c>
    </row>
    <row r="49" spans="1:23" x14ac:dyDescent="0.2">
      <c r="A49" s="14" t="s">
        <v>16</v>
      </c>
      <c r="B49" s="14">
        <v>2</v>
      </c>
      <c r="C49" s="14">
        <v>2</v>
      </c>
      <c r="D49" s="14">
        <v>2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O49" s="14" t="s">
        <v>16</v>
      </c>
      <c r="P49" s="14">
        <v>141</v>
      </c>
      <c r="Q49" s="14">
        <v>120</v>
      </c>
      <c r="R49" s="14">
        <v>118</v>
      </c>
      <c r="S49" s="14">
        <v>1</v>
      </c>
      <c r="T49" s="14">
        <v>1</v>
      </c>
      <c r="U49" s="14">
        <v>5</v>
      </c>
      <c r="V49" s="14">
        <v>4</v>
      </c>
      <c r="W49" s="14">
        <v>12</v>
      </c>
    </row>
    <row r="50" spans="1:23" x14ac:dyDescent="0.2">
      <c r="A50" s="14" t="s">
        <v>17</v>
      </c>
      <c r="B50" s="14">
        <v>3</v>
      </c>
      <c r="C50" s="14">
        <v>3</v>
      </c>
      <c r="D50" s="14">
        <v>3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O50" s="14" t="s">
        <v>17</v>
      </c>
      <c r="P50" s="14">
        <v>456</v>
      </c>
      <c r="Q50" s="14">
        <v>362</v>
      </c>
      <c r="R50" s="14">
        <v>343</v>
      </c>
      <c r="S50" s="14">
        <v>19</v>
      </c>
      <c r="T50" s="14">
        <v>0</v>
      </c>
      <c r="U50" s="14">
        <v>53</v>
      </c>
      <c r="V50" s="14">
        <v>30</v>
      </c>
      <c r="W50" s="14">
        <v>11</v>
      </c>
    </row>
    <row r="51" spans="1:23" x14ac:dyDescent="0.2">
      <c r="A51" s="14" t="s">
        <v>26</v>
      </c>
      <c r="B51" s="14">
        <v>17</v>
      </c>
      <c r="C51" s="14">
        <v>11</v>
      </c>
      <c r="D51" s="14">
        <v>11</v>
      </c>
      <c r="E51" s="14">
        <v>0</v>
      </c>
      <c r="F51" s="14">
        <v>0</v>
      </c>
      <c r="G51" s="14">
        <v>3</v>
      </c>
      <c r="H51" s="14">
        <v>3</v>
      </c>
      <c r="I51" s="14">
        <v>0</v>
      </c>
      <c r="O51" s="14" t="s">
        <v>26</v>
      </c>
      <c r="P51" s="14">
        <v>802</v>
      </c>
      <c r="Q51" s="14">
        <v>665</v>
      </c>
      <c r="R51" s="14">
        <v>627</v>
      </c>
      <c r="S51" s="14">
        <v>32</v>
      </c>
      <c r="T51" s="14">
        <v>6</v>
      </c>
      <c r="U51" s="14">
        <v>80</v>
      </c>
      <c r="V51" s="14">
        <v>40</v>
      </c>
      <c r="W51" s="14">
        <v>17</v>
      </c>
    </row>
    <row r="52" spans="1:23" x14ac:dyDescent="0.2">
      <c r="A52" s="14" t="s">
        <v>27</v>
      </c>
      <c r="B52" s="14">
        <v>32</v>
      </c>
      <c r="C52" s="14">
        <v>22</v>
      </c>
      <c r="D52" s="14">
        <v>22</v>
      </c>
      <c r="E52" s="14">
        <v>0</v>
      </c>
      <c r="F52" s="14">
        <v>0</v>
      </c>
      <c r="G52" s="14">
        <v>2</v>
      </c>
      <c r="H52" s="14">
        <v>5</v>
      </c>
      <c r="I52" s="14">
        <v>3</v>
      </c>
      <c r="O52" s="14" t="s">
        <v>27</v>
      </c>
      <c r="P52" s="14">
        <v>706</v>
      </c>
      <c r="Q52" s="14">
        <v>576</v>
      </c>
      <c r="R52" s="14">
        <v>551</v>
      </c>
      <c r="S52" s="14">
        <v>18</v>
      </c>
      <c r="T52" s="14">
        <v>7</v>
      </c>
      <c r="U52" s="14">
        <v>80</v>
      </c>
      <c r="V52" s="14">
        <v>36</v>
      </c>
      <c r="W52" s="14">
        <v>14</v>
      </c>
    </row>
    <row r="53" spans="1:23" x14ac:dyDescent="0.2">
      <c r="A53" s="14" t="s">
        <v>28</v>
      </c>
      <c r="B53" s="14">
        <v>13</v>
      </c>
      <c r="C53" s="14">
        <v>13</v>
      </c>
      <c r="D53" s="14">
        <v>12</v>
      </c>
      <c r="E53" s="14">
        <v>0</v>
      </c>
      <c r="F53" s="14">
        <v>1</v>
      </c>
      <c r="G53" s="14">
        <v>0</v>
      </c>
      <c r="H53" s="14">
        <v>0</v>
      </c>
      <c r="I53" s="14">
        <v>0</v>
      </c>
      <c r="O53" s="14" t="s">
        <v>28</v>
      </c>
      <c r="P53" s="14">
        <v>290</v>
      </c>
      <c r="Q53" s="14">
        <v>252</v>
      </c>
      <c r="R53" s="14">
        <v>247</v>
      </c>
      <c r="S53" s="14">
        <v>5</v>
      </c>
      <c r="T53" s="14">
        <v>0</v>
      </c>
      <c r="U53" s="14">
        <v>23</v>
      </c>
      <c r="V53" s="14">
        <v>9</v>
      </c>
      <c r="W53" s="14">
        <v>6</v>
      </c>
    </row>
    <row r="54" spans="1:23" x14ac:dyDescent="0.2">
      <c r="A54" s="14" t="s">
        <v>18</v>
      </c>
      <c r="B54" s="14">
        <v>34</v>
      </c>
      <c r="C54" s="14">
        <v>28</v>
      </c>
      <c r="D54" s="14">
        <v>27</v>
      </c>
      <c r="E54" s="14">
        <v>0</v>
      </c>
      <c r="F54" s="14">
        <v>1</v>
      </c>
      <c r="G54" s="14">
        <v>3</v>
      </c>
      <c r="H54" s="14">
        <v>3</v>
      </c>
      <c r="I54" s="14">
        <v>0</v>
      </c>
      <c r="O54" s="14" t="s">
        <v>18</v>
      </c>
      <c r="P54" s="14">
        <v>450</v>
      </c>
      <c r="Q54" s="14">
        <v>407</v>
      </c>
      <c r="R54" s="14">
        <v>398</v>
      </c>
      <c r="S54" s="14">
        <v>5</v>
      </c>
      <c r="T54" s="14">
        <v>4</v>
      </c>
      <c r="U54" s="14">
        <v>34</v>
      </c>
      <c r="V54" s="14">
        <v>7</v>
      </c>
      <c r="W54" s="14">
        <v>2</v>
      </c>
    </row>
    <row r="55" spans="1:23" ht="30" customHeight="1" x14ac:dyDescent="0.2">
      <c r="A55" s="14" t="s">
        <v>45</v>
      </c>
      <c r="B55" s="14">
        <v>36</v>
      </c>
      <c r="C55" s="14">
        <v>34</v>
      </c>
      <c r="D55" s="14">
        <v>32</v>
      </c>
      <c r="E55" s="14">
        <v>1</v>
      </c>
      <c r="F55" s="14">
        <v>1</v>
      </c>
      <c r="G55" s="14">
        <v>2</v>
      </c>
      <c r="H55" s="14">
        <v>0</v>
      </c>
      <c r="I55" s="14">
        <v>0</v>
      </c>
      <c r="O55" s="14" t="s">
        <v>45</v>
      </c>
      <c r="P55" s="14">
        <v>569</v>
      </c>
      <c r="Q55" s="14">
        <v>517</v>
      </c>
      <c r="R55" s="14">
        <v>511</v>
      </c>
      <c r="S55" s="14">
        <v>5</v>
      </c>
      <c r="T55" s="14">
        <v>1</v>
      </c>
      <c r="U55" s="14">
        <v>48</v>
      </c>
      <c r="V55" s="14">
        <v>3</v>
      </c>
      <c r="W55" s="14">
        <v>1</v>
      </c>
    </row>
    <row r="56" spans="1:23" ht="30.75" customHeight="1" x14ac:dyDescent="0.2">
      <c r="A56" s="14" t="s">
        <v>19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O56" s="14" t="s">
        <v>19</v>
      </c>
      <c r="P56" s="14">
        <v>1</v>
      </c>
      <c r="Q56" s="14">
        <v>1</v>
      </c>
      <c r="R56" s="14">
        <v>1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</row>
    <row r="59" spans="1:23" x14ac:dyDescent="0.2">
      <c r="A59" s="14" t="s">
        <v>3</v>
      </c>
      <c r="O59" s="14" t="s">
        <v>3</v>
      </c>
    </row>
    <row r="60" spans="1:23" x14ac:dyDescent="0.2">
      <c r="A60" s="14" t="s">
        <v>40</v>
      </c>
      <c r="O60" s="14" t="s">
        <v>14</v>
      </c>
    </row>
    <row r="62" spans="1:23" x14ac:dyDescent="0.2">
      <c r="B62" s="14" t="s">
        <v>73</v>
      </c>
      <c r="P62" s="14" t="s">
        <v>10</v>
      </c>
    </row>
    <row r="63" spans="1:23" x14ac:dyDescent="0.2">
      <c r="A63" s="14" t="s">
        <v>29</v>
      </c>
      <c r="B63" s="14" t="s">
        <v>0</v>
      </c>
      <c r="C63" s="14" t="s">
        <v>20</v>
      </c>
      <c r="D63" s="14" t="s">
        <v>74</v>
      </c>
      <c r="E63" s="14" t="s">
        <v>75</v>
      </c>
      <c r="F63" s="14" t="s">
        <v>76</v>
      </c>
      <c r="G63" s="14" t="s">
        <v>1</v>
      </c>
      <c r="H63" s="14" t="s">
        <v>9</v>
      </c>
      <c r="I63" s="14" t="s">
        <v>2</v>
      </c>
      <c r="O63" s="14" t="s">
        <v>29</v>
      </c>
      <c r="P63" s="14" t="s">
        <v>0</v>
      </c>
      <c r="Q63" s="14" t="s">
        <v>20</v>
      </c>
      <c r="R63" s="14" t="s">
        <v>77</v>
      </c>
      <c r="S63" s="14" t="s">
        <v>78</v>
      </c>
      <c r="T63" s="14" t="s">
        <v>79</v>
      </c>
      <c r="U63" s="14" t="s">
        <v>1</v>
      </c>
      <c r="V63" s="14" t="s">
        <v>9</v>
      </c>
      <c r="W63" s="14" t="s">
        <v>2</v>
      </c>
    </row>
    <row r="64" spans="1:23" x14ac:dyDescent="0.2">
      <c r="A64" s="14" t="s">
        <v>0</v>
      </c>
      <c r="B64" s="14">
        <v>2</v>
      </c>
      <c r="C64" s="14">
        <v>1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O64" s="14" t="s">
        <v>0</v>
      </c>
      <c r="P64" s="14">
        <v>35</v>
      </c>
      <c r="Q64" s="14">
        <v>17</v>
      </c>
      <c r="R64" s="14">
        <v>17</v>
      </c>
      <c r="S64" s="14">
        <v>0</v>
      </c>
      <c r="T64" s="14">
        <v>0</v>
      </c>
      <c r="U64" s="14">
        <v>8</v>
      </c>
      <c r="V64" s="14">
        <v>8</v>
      </c>
      <c r="W64" s="14">
        <v>2</v>
      </c>
    </row>
    <row r="65" spans="1:23" x14ac:dyDescent="0.2">
      <c r="A65" s="14" t="s">
        <v>15</v>
      </c>
      <c r="B65" s="14">
        <v>2</v>
      </c>
      <c r="C65" s="14">
        <v>1</v>
      </c>
      <c r="D65" s="14">
        <v>1</v>
      </c>
      <c r="E65" s="14">
        <v>0</v>
      </c>
      <c r="F65" s="14">
        <v>0</v>
      </c>
      <c r="G65" s="14">
        <v>0</v>
      </c>
      <c r="H65" s="14">
        <v>1</v>
      </c>
      <c r="I65" s="14">
        <v>0</v>
      </c>
      <c r="O65" s="14" t="s">
        <v>15</v>
      </c>
      <c r="P65" s="14">
        <v>21</v>
      </c>
      <c r="Q65" s="14">
        <v>9</v>
      </c>
      <c r="R65" s="14">
        <v>9</v>
      </c>
      <c r="S65" s="14">
        <v>0</v>
      </c>
      <c r="T65" s="14">
        <v>0</v>
      </c>
      <c r="U65" s="14">
        <v>5</v>
      </c>
      <c r="V65" s="14">
        <v>5</v>
      </c>
      <c r="W65" s="14">
        <v>2</v>
      </c>
    </row>
    <row r="66" spans="1:23" x14ac:dyDescent="0.2">
      <c r="A66" s="14" t="s">
        <v>24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O66" s="14" t="s">
        <v>24</v>
      </c>
      <c r="P66" s="14">
        <v>2</v>
      </c>
      <c r="Q66" s="14">
        <v>1</v>
      </c>
      <c r="R66" s="14">
        <v>1</v>
      </c>
      <c r="S66" s="14">
        <v>0</v>
      </c>
      <c r="T66" s="14">
        <v>0</v>
      </c>
      <c r="U66" s="14">
        <v>0</v>
      </c>
      <c r="V66" s="14">
        <v>1</v>
      </c>
      <c r="W66" s="14">
        <v>0</v>
      </c>
    </row>
    <row r="67" spans="1:23" x14ac:dyDescent="0.2">
      <c r="A67" s="14" t="s">
        <v>25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O67" s="14" t="s">
        <v>25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</row>
    <row r="68" spans="1:23" x14ac:dyDescent="0.2">
      <c r="A68" s="14" t="s">
        <v>16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O68" s="14" t="s">
        <v>16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</row>
    <row r="69" spans="1:23" x14ac:dyDescent="0.2">
      <c r="A69" s="14" t="s">
        <v>17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O69" s="14" t="s">
        <v>17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</row>
    <row r="70" spans="1:23" x14ac:dyDescent="0.2">
      <c r="A70" s="14" t="s">
        <v>26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O70" s="14" t="s">
        <v>26</v>
      </c>
      <c r="P70" s="14">
        <v>4</v>
      </c>
      <c r="Q70" s="14">
        <v>2</v>
      </c>
      <c r="R70" s="14">
        <v>2</v>
      </c>
      <c r="S70" s="14">
        <v>0</v>
      </c>
      <c r="T70" s="14">
        <v>0</v>
      </c>
      <c r="U70" s="14">
        <v>0</v>
      </c>
      <c r="V70" s="14">
        <v>2</v>
      </c>
      <c r="W70" s="14">
        <v>0</v>
      </c>
    </row>
    <row r="71" spans="1:23" x14ac:dyDescent="0.2">
      <c r="A71" s="14" t="s">
        <v>27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O71" s="14" t="s">
        <v>27</v>
      </c>
      <c r="P71" s="14">
        <v>3</v>
      </c>
      <c r="Q71" s="14">
        <v>2</v>
      </c>
      <c r="R71" s="14">
        <v>2</v>
      </c>
      <c r="S71" s="14">
        <v>0</v>
      </c>
      <c r="T71" s="14">
        <v>0</v>
      </c>
      <c r="U71" s="14">
        <v>1</v>
      </c>
      <c r="V71" s="14">
        <v>0</v>
      </c>
      <c r="W71" s="14">
        <v>0</v>
      </c>
    </row>
    <row r="72" spans="1:23" x14ac:dyDescent="0.2">
      <c r="A72" s="14" t="s">
        <v>28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O72" s="14" t="s">
        <v>28</v>
      </c>
      <c r="P72" s="14">
        <v>1</v>
      </c>
      <c r="Q72" s="14">
        <v>0</v>
      </c>
      <c r="R72" s="14">
        <v>0</v>
      </c>
      <c r="S72" s="14">
        <v>0</v>
      </c>
      <c r="T72" s="14">
        <v>0</v>
      </c>
      <c r="U72" s="14">
        <v>1</v>
      </c>
      <c r="V72" s="14">
        <v>0</v>
      </c>
      <c r="W72" s="14">
        <v>0</v>
      </c>
    </row>
    <row r="73" spans="1:23" x14ac:dyDescent="0.2">
      <c r="A73" s="14" t="s">
        <v>18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O73" s="14" t="s">
        <v>18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</row>
    <row r="74" spans="1:23" x14ac:dyDescent="0.2">
      <c r="A74" s="14" t="s">
        <v>45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O74" s="14" t="s">
        <v>45</v>
      </c>
      <c r="P74" s="14">
        <v>4</v>
      </c>
      <c r="Q74" s="14">
        <v>3</v>
      </c>
      <c r="R74" s="14">
        <v>3</v>
      </c>
      <c r="S74" s="14">
        <v>0</v>
      </c>
      <c r="T74" s="14">
        <v>0</v>
      </c>
      <c r="U74" s="14">
        <v>1</v>
      </c>
      <c r="V74" s="14">
        <v>0</v>
      </c>
      <c r="W74" s="14">
        <v>0</v>
      </c>
    </row>
    <row r="75" spans="1:23" x14ac:dyDescent="0.2">
      <c r="A75" s="14" t="s">
        <v>19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O75" s="14" t="s">
        <v>19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</row>
    <row r="88" spans="3:3" x14ac:dyDescent="0.2">
      <c r="C88" s="15"/>
    </row>
    <row r="90" spans="3:3" x14ac:dyDescent="0.2">
      <c r="C90" s="15"/>
    </row>
    <row r="91" spans="3:3" x14ac:dyDescent="0.2">
      <c r="C91" s="15"/>
    </row>
    <row r="92" spans="3:3" x14ac:dyDescent="0.2">
      <c r="C92" s="15"/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07FEB-13D9-455F-B596-ADFC8048853A}">
  <sheetPr codeName="Sheet3"/>
  <dimension ref="A1:L28"/>
  <sheetViews>
    <sheetView showGridLines="0" zoomScaleNormal="100" workbookViewId="0"/>
  </sheetViews>
  <sheetFormatPr defaultRowHeight="15.75" customHeight="1" x14ac:dyDescent="0.2"/>
  <cols>
    <col min="1" max="16384" width="9.140625" style="14"/>
  </cols>
  <sheetData>
    <row r="1" spans="1:12" ht="15.75" customHeight="1" x14ac:dyDescent="0.25">
      <c r="A1" s="13" t="s">
        <v>243</v>
      </c>
    </row>
    <row r="2" spans="1:12" ht="31.5" customHeight="1" x14ac:dyDescent="0.25">
      <c r="A2" s="13" t="s">
        <v>244</v>
      </c>
    </row>
    <row r="3" spans="1:12" ht="15.75" customHeight="1" x14ac:dyDescent="0.2">
      <c r="A3" s="16" t="s">
        <v>50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ht="15.75" customHeight="1" x14ac:dyDescent="0.2">
      <c r="A4" s="16" t="s">
        <v>42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2" ht="15.75" customHeight="1" x14ac:dyDescent="0.2">
      <c r="A5" s="16" t="s">
        <v>41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2" ht="15.75" customHeight="1" x14ac:dyDescent="0.2">
      <c r="A6" s="16" t="s">
        <v>43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15.75" customHeight="1" x14ac:dyDescent="0.2">
      <c r="A7" s="17" t="s">
        <v>286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1:12" ht="15.75" customHeight="1" x14ac:dyDescent="0.2">
      <c r="A8" s="18" t="s">
        <v>38</v>
      </c>
      <c r="B8" s="18"/>
      <c r="C8" s="18"/>
      <c r="D8" s="18"/>
      <c r="E8" s="18"/>
      <c r="F8" s="18"/>
      <c r="G8" s="18"/>
      <c r="H8" s="18"/>
      <c r="I8" s="18"/>
      <c r="J8" s="19"/>
      <c r="K8" s="19"/>
      <c r="L8" s="19"/>
    </row>
    <row r="9" spans="1:12" ht="31.5" customHeight="1" x14ac:dyDescent="0.25">
      <c r="A9" s="13" t="s">
        <v>245</v>
      </c>
    </row>
    <row r="10" spans="1:12" ht="15.75" customHeight="1" x14ac:dyDescent="0.2">
      <c r="A10" s="16" t="s">
        <v>46</v>
      </c>
    </row>
    <row r="11" spans="1:12" ht="15.75" customHeight="1" x14ac:dyDescent="0.2">
      <c r="A11" s="16" t="s">
        <v>47</v>
      </c>
    </row>
    <row r="12" spans="1:12" ht="15.75" customHeight="1" x14ac:dyDescent="0.2">
      <c r="A12" s="16" t="s">
        <v>48</v>
      </c>
    </row>
    <row r="13" spans="1:12" ht="15.75" customHeight="1" x14ac:dyDescent="0.2">
      <c r="A13" s="17" t="s">
        <v>51</v>
      </c>
    </row>
    <row r="14" spans="1:12" ht="15.75" customHeight="1" x14ac:dyDescent="0.2">
      <c r="A14" s="18" t="s">
        <v>38</v>
      </c>
    </row>
    <row r="15" spans="1:12" ht="31.5" customHeight="1" x14ac:dyDescent="0.25">
      <c r="A15" s="20" t="s">
        <v>32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ht="15.75" customHeight="1" x14ac:dyDescent="0.2">
      <c r="A16" s="17" t="s">
        <v>246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7" spans="1:1" ht="15.75" customHeight="1" x14ac:dyDescent="0.2">
      <c r="A17" s="14" t="s">
        <v>247</v>
      </c>
    </row>
    <row r="18" spans="1:1" ht="15.75" customHeight="1" x14ac:dyDescent="0.2">
      <c r="A18" s="14" t="s">
        <v>248</v>
      </c>
    </row>
    <row r="19" spans="1:1" ht="31.5" customHeight="1" x14ac:dyDescent="0.25">
      <c r="A19" s="20" t="s">
        <v>30</v>
      </c>
    </row>
    <row r="20" spans="1:1" ht="15.75" customHeight="1" x14ac:dyDescent="0.2">
      <c r="A20" s="16" t="s">
        <v>249</v>
      </c>
    </row>
    <row r="21" spans="1:1" ht="15.75" customHeight="1" x14ac:dyDescent="0.2">
      <c r="A21" s="17" t="s">
        <v>250</v>
      </c>
    </row>
    <row r="22" spans="1:1" ht="31.5" customHeight="1" x14ac:dyDescent="0.2">
      <c r="A22" s="21" t="s">
        <v>86</v>
      </c>
    </row>
    <row r="23" spans="1:1" ht="31.5" customHeight="1" x14ac:dyDescent="0.2">
      <c r="A23" s="16" t="str">
        <f>_xlfn.CONCAT("The data in this table are consistent with records that reached FaRDaP by ",config!B3,".")</f>
        <v>The data in this table are consistent with records that reached FaRDaP by 12 May 2026.</v>
      </c>
    </row>
    <row r="24" spans="1:1" ht="31.5" customHeight="1" x14ac:dyDescent="0.2">
      <c r="A24" s="16" t="s">
        <v>31</v>
      </c>
    </row>
    <row r="25" spans="1:1" ht="15.75" customHeight="1" x14ac:dyDescent="0.2">
      <c r="A25" s="22" t="s">
        <v>33</v>
      </c>
    </row>
    <row r="26" spans="1:1" ht="15.75" customHeight="1" x14ac:dyDescent="0.2">
      <c r="A26" s="22" t="s">
        <v>160</v>
      </c>
    </row>
    <row r="27" spans="1:1" ht="31.5" customHeight="1" x14ac:dyDescent="0.2">
      <c r="A27" s="16" t="s">
        <v>251</v>
      </c>
    </row>
    <row r="28" spans="1:1" ht="15.75" customHeight="1" x14ac:dyDescent="0.2">
      <c r="A28" s="22" t="s">
        <v>252</v>
      </c>
    </row>
  </sheetData>
  <hyperlinks>
    <hyperlink ref="A8" r:id="rId1" xr:uid="{C384D4D0-BA76-4F97-AF06-822E2AC8EA76}"/>
    <hyperlink ref="A14" r:id="rId2" xr:uid="{7A0E5A4A-5F09-40FD-AD46-19F9F41D8663}"/>
    <hyperlink ref="A28" r:id="rId3" xr:uid="{80A166E0-3E3B-47AB-B18F-93DD7EE75FCE}"/>
    <hyperlink ref="A25" r:id="rId4" xr:uid="{5A93CFBA-48B9-45E7-AA89-E6213BED89C5}"/>
    <hyperlink ref="A26" r:id="rId5" display="The statistics in this table are National Statistics." xr:uid="{3D0F0628-9F8B-45D2-926A-8FB953885F67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AI97"/>
  <sheetViews>
    <sheetView showGridLines="0" zoomScaleNormal="100" workbookViewId="0">
      <pane ySplit="1" topLeftCell="A2" activePane="bottomLeft" state="frozen"/>
      <selection pane="bottomLeft"/>
    </sheetView>
  </sheetViews>
  <sheetFormatPr defaultColWidth="9.140625" defaultRowHeight="15" x14ac:dyDescent="0.2"/>
  <cols>
    <col min="1" max="1" width="21.42578125" style="14" bestFit="1" customWidth="1"/>
    <col min="2" max="2" width="32.140625" style="14" bestFit="1" customWidth="1"/>
    <col min="3" max="3" width="38.5703125" style="14" bestFit="1" customWidth="1"/>
    <col min="4" max="4" width="41.5703125" style="14" bestFit="1" customWidth="1"/>
    <col min="5" max="5" width="47.5703125" style="14" bestFit="1" customWidth="1"/>
    <col min="6" max="6" width="34.42578125" style="14" bestFit="1" customWidth="1"/>
    <col min="7" max="7" width="37.42578125" style="14" bestFit="1" customWidth="1"/>
    <col min="8" max="8" width="43.42578125" style="14" bestFit="1" customWidth="1"/>
    <col min="9" max="9" width="35.7109375" style="14" bestFit="1" customWidth="1"/>
    <col min="10" max="10" width="38.85546875" style="14" bestFit="1" customWidth="1"/>
    <col min="11" max="11" width="44.7109375" style="14" bestFit="1" customWidth="1"/>
    <col min="12" max="12" width="37" style="14" bestFit="1" customWidth="1"/>
    <col min="13" max="13" width="40.140625" style="14" bestFit="1" customWidth="1"/>
    <col min="14" max="14" width="46" style="14" bestFit="1" customWidth="1"/>
    <col min="15" max="15" width="37" style="14" bestFit="1" customWidth="1"/>
    <col min="16" max="16" width="40.140625" style="14" bestFit="1" customWidth="1"/>
    <col min="17" max="17" width="46" style="14" bestFit="1" customWidth="1"/>
    <col min="18" max="18" width="37" style="14" bestFit="1" customWidth="1"/>
    <col min="19" max="19" width="40.140625" style="14" bestFit="1" customWidth="1"/>
    <col min="20" max="20" width="46" style="14" bestFit="1" customWidth="1"/>
    <col min="21" max="21" width="37" style="14" bestFit="1" customWidth="1"/>
    <col min="22" max="22" width="40.140625" style="14" bestFit="1" customWidth="1"/>
    <col min="23" max="23" width="46" style="14" bestFit="1" customWidth="1"/>
    <col min="24" max="24" width="37" style="14" bestFit="1" customWidth="1"/>
    <col min="25" max="25" width="40.140625" style="14" bestFit="1" customWidth="1"/>
    <col min="26" max="26" width="46" style="14" bestFit="1" customWidth="1"/>
    <col min="27" max="27" width="37" style="14" bestFit="1" customWidth="1"/>
    <col min="28" max="28" width="40.140625" style="14" bestFit="1" customWidth="1"/>
    <col min="29" max="29" width="46" style="14" bestFit="1" customWidth="1"/>
    <col min="30" max="30" width="37.5703125" style="14" bestFit="1" customWidth="1"/>
    <col min="31" max="31" width="40.7109375" style="14" bestFit="1" customWidth="1"/>
    <col min="32" max="32" width="46.7109375" style="14" bestFit="1" customWidth="1"/>
    <col min="33" max="33" width="44.140625" style="14" bestFit="1" customWidth="1"/>
    <col min="34" max="34" width="47.28515625" style="14" bestFit="1" customWidth="1"/>
    <col min="35" max="35" width="53.140625" style="14" bestFit="1" customWidth="1"/>
    <col min="36" max="16384" width="9.140625" style="14"/>
  </cols>
  <sheetData>
    <row r="1" spans="1:35" s="13" customFormat="1" ht="15.75" x14ac:dyDescent="0.25">
      <c r="A1" s="13" t="s">
        <v>11</v>
      </c>
      <c r="B1" s="13" t="s">
        <v>89</v>
      </c>
      <c r="C1" s="13" t="s">
        <v>90</v>
      </c>
      <c r="D1" s="13" t="s">
        <v>91</v>
      </c>
      <c r="E1" s="13" t="s">
        <v>92</v>
      </c>
      <c r="F1" s="13" t="s">
        <v>93</v>
      </c>
      <c r="G1" s="13" t="s">
        <v>94</v>
      </c>
      <c r="H1" s="13" t="s">
        <v>95</v>
      </c>
      <c r="I1" s="13" t="s">
        <v>96</v>
      </c>
      <c r="J1" s="13" t="s">
        <v>97</v>
      </c>
      <c r="K1" s="13" t="s">
        <v>98</v>
      </c>
      <c r="L1" s="13" t="s">
        <v>99</v>
      </c>
      <c r="M1" s="13" t="s">
        <v>100</v>
      </c>
      <c r="N1" s="13" t="s">
        <v>101</v>
      </c>
      <c r="O1" s="13" t="s">
        <v>102</v>
      </c>
      <c r="P1" s="13" t="s">
        <v>103</v>
      </c>
      <c r="Q1" s="13" t="s">
        <v>104</v>
      </c>
      <c r="R1" s="13" t="s">
        <v>105</v>
      </c>
      <c r="S1" s="13" t="s">
        <v>106</v>
      </c>
      <c r="T1" s="13" t="s">
        <v>107</v>
      </c>
      <c r="U1" s="13" t="s">
        <v>108</v>
      </c>
      <c r="V1" s="13" t="s">
        <v>109</v>
      </c>
      <c r="W1" s="13" t="s">
        <v>110</v>
      </c>
      <c r="X1" s="13" t="s">
        <v>111</v>
      </c>
      <c r="Y1" s="13" t="s">
        <v>112</v>
      </c>
      <c r="Z1" s="13" t="s">
        <v>113</v>
      </c>
      <c r="AA1" s="13" t="s">
        <v>114</v>
      </c>
      <c r="AB1" s="13" t="s">
        <v>115</v>
      </c>
      <c r="AC1" s="13" t="s">
        <v>116</v>
      </c>
      <c r="AD1" s="13" t="s">
        <v>117</v>
      </c>
      <c r="AE1" s="13" t="s">
        <v>118</v>
      </c>
      <c r="AF1" s="13" t="s">
        <v>119</v>
      </c>
      <c r="AG1" s="13" t="s">
        <v>120</v>
      </c>
      <c r="AH1" s="13" t="s">
        <v>121</v>
      </c>
      <c r="AI1" s="13" t="s">
        <v>122</v>
      </c>
    </row>
    <row r="2" spans="1:35" x14ac:dyDescent="0.2">
      <c r="A2" s="71" t="s">
        <v>4</v>
      </c>
      <c r="B2" s="71" t="s">
        <v>22</v>
      </c>
      <c r="C2" s="71">
        <v>0</v>
      </c>
      <c r="D2" s="71">
        <v>0</v>
      </c>
      <c r="E2" s="71">
        <v>0</v>
      </c>
      <c r="F2" s="71">
        <v>0</v>
      </c>
      <c r="G2" s="71">
        <v>0</v>
      </c>
      <c r="H2" s="71">
        <v>0</v>
      </c>
      <c r="I2" s="71">
        <v>0</v>
      </c>
      <c r="J2" s="71">
        <v>0</v>
      </c>
      <c r="K2" s="71">
        <v>0</v>
      </c>
      <c r="L2" s="71">
        <v>0</v>
      </c>
      <c r="M2" s="71">
        <v>0</v>
      </c>
      <c r="N2" s="71">
        <v>0</v>
      </c>
      <c r="O2" s="71">
        <v>0</v>
      </c>
      <c r="P2" s="71">
        <v>0</v>
      </c>
      <c r="Q2" s="71">
        <v>0</v>
      </c>
      <c r="R2" s="71">
        <v>1</v>
      </c>
      <c r="S2" s="71">
        <v>0</v>
      </c>
      <c r="T2" s="71">
        <v>0</v>
      </c>
      <c r="U2" s="71">
        <v>3</v>
      </c>
      <c r="V2" s="71">
        <v>0</v>
      </c>
      <c r="W2" s="71">
        <v>0</v>
      </c>
      <c r="X2" s="71">
        <v>1</v>
      </c>
      <c r="Y2" s="71">
        <v>1</v>
      </c>
      <c r="Z2" s="71">
        <v>0</v>
      </c>
      <c r="AA2" s="71">
        <v>3</v>
      </c>
      <c r="AB2" s="71">
        <v>0</v>
      </c>
      <c r="AC2" s="71">
        <v>0</v>
      </c>
      <c r="AD2" s="71">
        <v>0</v>
      </c>
      <c r="AE2" s="71">
        <v>0</v>
      </c>
      <c r="AF2" s="71">
        <v>0</v>
      </c>
      <c r="AG2" s="71">
        <v>0</v>
      </c>
      <c r="AH2" s="71">
        <v>0</v>
      </c>
      <c r="AI2" s="71">
        <v>0</v>
      </c>
    </row>
    <row r="3" spans="1:35" x14ac:dyDescent="0.2">
      <c r="A3" s="71" t="s">
        <v>4</v>
      </c>
      <c r="B3" s="71" t="s">
        <v>23</v>
      </c>
      <c r="C3" s="71">
        <v>0</v>
      </c>
      <c r="D3" s="71">
        <v>0</v>
      </c>
      <c r="E3" s="71">
        <v>0</v>
      </c>
      <c r="F3" s="71">
        <v>0</v>
      </c>
      <c r="G3" s="71">
        <v>0</v>
      </c>
      <c r="H3" s="71">
        <v>0</v>
      </c>
      <c r="I3" s="71">
        <v>0</v>
      </c>
      <c r="J3" s="71">
        <v>0</v>
      </c>
      <c r="K3" s="71">
        <v>0</v>
      </c>
      <c r="L3" s="71">
        <v>0</v>
      </c>
      <c r="M3" s="71">
        <v>0</v>
      </c>
      <c r="N3" s="71">
        <v>0</v>
      </c>
      <c r="O3" s="71">
        <v>1</v>
      </c>
      <c r="P3" s="71">
        <v>0</v>
      </c>
      <c r="Q3" s="71">
        <v>0</v>
      </c>
      <c r="R3" s="71">
        <v>0</v>
      </c>
      <c r="S3" s="71">
        <v>1</v>
      </c>
      <c r="T3" s="71">
        <v>0</v>
      </c>
      <c r="U3" s="71">
        <v>1</v>
      </c>
      <c r="V3" s="71">
        <v>0</v>
      </c>
      <c r="W3" s="71">
        <v>0</v>
      </c>
      <c r="X3" s="71">
        <v>0</v>
      </c>
      <c r="Y3" s="71">
        <v>0</v>
      </c>
      <c r="Z3" s="71">
        <v>0</v>
      </c>
      <c r="AA3" s="71">
        <v>0</v>
      </c>
      <c r="AB3" s="71">
        <v>1</v>
      </c>
      <c r="AC3" s="71">
        <v>0</v>
      </c>
      <c r="AD3" s="71">
        <v>1</v>
      </c>
      <c r="AE3" s="71">
        <v>1</v>
      </c>
      <c r="AF3" s="71">
        <v>0</v>
      </c>
      <c r="AG3" s="71">
        <v>0</v>
      </c>
      <c r="AH3" s="71">
        <v>0</v>
      </c>
      <c r="AI3" s="71">
        <v>0</v>
      </c>
    </row>
    <row r="4" spans="1:35" x14ac:dyDescent="0.2">
      <c r="A4" s="71" t="s">
        <v>4</v>
      </c>
      <c r="B4" s="71" t="s">
        <v>21</v>
      </c>
      <c r="C4" s="71">
        <v>0</v>
      </c>
      <c r="D4" s="71">
        <v>0</v>
      </c>
      <c r="E4" s="71">
        <v>0</v>
      </c>
      <c r="F4" s="71">
        <v>5</v>
      </c>
      <c r="G4" s="71">
        <v>4</v>
      </c>
      <c r="H4" s="71">
        <v>0</v>
      </c>
      <c r="I4" s="71">
        <v>5</v>
      </c>
      <c r="J4" s="71">
        <v>2</v>
      </c>
      <c r="K4" s="71">
        <v>0</v>
      </c>
      <c r="L4" s="71">
        <v>0</v>
      </c>
      <c r="M4" s="71">
        <v>0</v>
      </c>
      <c r="N4" s="71">
        <v>0</v>
      </c>
      <c r="O4" s="71">
        <v>3</v>
      </c>
      <c r="P4" s="71">
        <v>2</v>
      </c>
      <c r="Q4" s="71">
        <v>0</v>
      </c>
      <c r="R4" s="71">
        <v>20</v>
      </c>
      <c r="S4" s="71">
        <v>7</v>
      </c>
      <c r="T4" s="71">
        <v>0</v>
      </c>
      <c r="U4" s="71">
        <v>23</v>
      </c>
      <c r="V4" s="71">
        <v>25</v>
      </c>
      <c r="W4" s="71">
        <v>0</v>
      </c>
      <c r="X4" s="71">
        <v>19</v>
      </c>
      <c r="Y4" s="71">
        <v>16</v>
      </c>
      <c r="Z4" s="71">
        <v>0</v>
      </c>
      <c r="AA4" s="71">
        <v>27</v>
      </c>
      <c r="AB4" s="71">
        <v>22</v>
      </c>
      <c r="AC4" s="71">
        <v>0</v>
      </c>
      <c r="AD4" s="71">
        <v>25</v>
      </c>
      <c r="AE4" s="71">
        <v>34</v>
      </c>
      <c r="AF4" s="71">
        <v>0</v>
      </c>
      <c r="AG4" s="71">
        <v>0</v>
      </c>
      <c r="AH4" s="71">
        <v>0</v>
      </c>
      <c r="AI4" s="71">
        <v>0</v>
      </c>
    </row>
    <row r="5" spans="1:35" x14ac:dyDescent="0.2">
      <c r="A5" s="71" t="s">
        <v>4</v>
      </c>
      <c r="B5" s="71" t="s">
        <v>1</v>
      </c>
      <c r="C5" s="71">
        <v>0</v>
      </c>
      <c r="D5" s="71">
        <v>0</v>
      </c>
      <c r="E5" s="71">
        <v>0</v>
      </c>
      <c r="F5" s="71">
        <v>0</v>
      </c>
      <c r="G5" s="71">
        <v>0</v>
      </c>
      <c r="H5" s="71">
        <v>0</v>
      </c>
      <c r="I5" s="71">
        <v>0</v>
      </c>
      <c r="J5" s="71">
        <v>0</v>
      </c>
      <c r="K5" s="71">
        <v>0</v>
      </c>
      <c r="L5" s="71">
        <v>0</v>
      </c>
      <c r="M5" s="71">
        <v>0</v>
      </c>
      <c r="N5" s="71">
        <v>0</v>
      </c>
      <c r="O5" s="71">
        <v>2</v>
      </c>
      <c r="P5" s="71">
        <v>0</v>
      </c>
      <c r="Q5" s="71">
        <v>0</v>
      </c>
      <c r="R5" s="71">
        <v>4</v>
      </c>
      <c r="S5" s="71">
        <v>0</v>
      </c>
      <c r="T5" s="71">
        <v>0</v>
      </c>
      <c r="U5" s="71">
        <v>6</v>
      </c>
      <c r="V5" s="71">
        <v>0</v>
      </c>
      <c r="W5" s="71">
        <v>0</v>
      </c>
      <c r="X5" s="71">
        <v>1</v>
      </c>
      <c r="Y5" s="71">
        <v>1</v>
      </c>
      <c r="Z5" s="71">
        <v>0</v>
      </c>
      <c r="AA5" s="71">
        <v>1</v>
      </c>
      <c r="AB5" s="71">
        <v>0</v>
      </c>
      <c r="AC5" s="71">
        <v>0</v>
      </c>
      <c r="AD5" s="71">
        <v>0</v>
      </c>
      <c r="AE5" s="71">
        <v>1</v>
      </c>
      <c r="AF5" s="71">
        <v>0</v>
      </c>
      <c r="AG5" s="71">
        <v>2</v>
      </c>
      <c r="AH5" s="71">
        <v>0</v>
      </c>
      <c r="AI5" s="71">
        <v>0</v>
      </c>
    </row>
    <row r="6" spans="1:35" x14ac:dyDescent="0.2">
      <c r="A6" s="71" t="s">
        <v>4</v>
      </c>
      <c r="B6" s="71" t="s">
        <v>2</v>
      </c>
      <c r="C6" s="71">
        <v>0</v>
      </c>
      <c r="D6" s="71">
        <v>0</v>
      </c>
      <c r="E6" s="71">
        <v>0</v>
      </c>
      <c r="F6" s="71">
        <v>0</v>
      </c>
      <c r="G6" s="71">
        <v>0</v>
      </c>
      <c r="H6" s="71">
        <v>0</v>
      </c>
      <c r="I6" s="71">
        <v>0</v>
      </c>
      <c r="J6" s="71">
        <v>0</v>
      </c>
      <c r="K6" s="71">
        <v>0</v>
      </c>
      <c r="L6" s="71">
        <v>0</v>
      </c>
      <c r="M6" s="71">
        <v>0</v>
      </c>
      <c r="N6" s="71">
        <v>0</v>
      </c>
      <c r="O6" s="71">
        <v>0</v>
      </c>
      <c r="P6" s="71">
        <v>1</v>
      </c>
      <c r="Q6" s="71">
        <v>0</v>
      </c>
      <c r="R6" s="71">
        <v>4</v>
      </c>
      <c r="S6" s="71">
        <v>0</v>
      </c>
      <c r="T6" s="71">
        <v>1</v>
      </c>
      <c r="U6" s="71">
        <v>4</v>
      </c>
      <c r="V6" s="71">
        <v>1</v>
      </c>
      <c r="W6" s="71">
        <v>0</v>
      </c>
      <c r="X6" s="71">
        <v>6</v>
      </c>
      <c r="Y6" s="71">
        <v>1</v>
      </c>
      <c r="Z6" s="71">
        <v>0</v>
      </c>
      <c r="AA6" s="71">
        <v>1</v>
      </c>
      <c r="AB6" s="71">
        <v>0</v>
      </c>
      <c r="AC6" s="71">
        <v>0</v>
      </c>
      <c r="AD6" s="71">
        <v>2</v>
      </c>
      <c r="AE6" s="71">
        <v>0</v>
      </c>
      <c r="AF6" s="71">
        <v>0</v>
      </c>
      <c r="AG6" s="71">
        <v>0</v>
      </c>
      <c r="AH6" s="71">
        <v>0</v>
      </c>
      <c r="AI6" s="71">
        <v>0</v>
      </c>
    </row>
    <row r="7" spans="1:35" x14ac:dyDescent="0.2">
      <c r="A7" s="71" t="s">
        <v>4</v>
      </c>
      <c r="B7" s="71" t="s">
        <v>9</v>
      </c>
      <c r="C7" s="71">
        <v>0</v>
      </c>
      <c r="D7" s="71">
        <v>0</v>
      </c>
      <c r="E7" s="71">
        <v>0</v>
      </c>
      <c r="F7" s="71">
        <v>0</v>
      </c>
      <c r="G7" s="71">
        <v>0</v>
      </c>
      <c r="H7" s="71">
        <v>0</v>
      </c>
      <c r="I7" s="71">
        <v>0</v>
      </c>
      <c r="J7" s="71">
        <v>0</v>
      </c>
      <c r="K7" s="71">
        <v>0</v>
      </c>
      <c r="L7" s="71">
        <v>0</v>
      </c>
      <c r="M7" s="71">
        <v>0</v>
      </c>
      <c r="N7" s="71">
        <v>0</v>
      </c>
      <c r="O7" s="71">
        <v>3</v>
      </c>
      <c r="P7" s="71">
        <v>2</v>
      </c>
      <c r="Q7" s="71">
        <v>0</v>
      </c>
      <c r="R7" s="71">
        <v>4</v>
      </c>
      <c r="S7" s="71">
        <v>2</v>
      </c>
      <c r="T7" s="71">
        <v>1</v>
      </c>
      <c r="U7" s="71">
        <v>12</v>
      </c>
      <c r="V7" s="71">
        <v>2</v>
      </c>
      <c r="W7" s="71">
        <v>1</v>
      </c>
      <c r="X7" s="71">
        <v>5</v>
      </c>
      <c r="Y7" s="71">
        <v>2</v>
      </c>
      <c r="Z7" s="71">
        <v>0</v>
      </c>
      <c r="AA7" s="71">
        <v>3</v>
      </c>
      <c r="AB7" s="71">
        <v>0</v>
      </c>
      <c r="AC7" s="71">
        <v>0</v>
      </c>
      <c r="AD7" s="71">
        <v>1</v>
      </c>
      <c r="AE7" s="71">
        <v>0</v>
      </c>
      <c r="AF7" s="71">
        <v>0</v>
      </c>
      <c r="AG7" s="71">
        <v>2</v>
      </c>
      <c r="AH7" s="71">
        <v>1</v>
      </c>
      <c r="AI7" s="71">
        <v>0</v>
      </c>
    </row>
    <row r="8" spans="1:35" x14ac:dyDescent="0.2">
      <c r="A8" s="71" t="s">
        <v>5</v>
      </c>
      <c r="B8" s="71" t="s">
        <v>22</v>
      </c>
      <c r="C8" s="71">
        <v>0</v>
      </c>
      <c r="D8" s="71">
        <v>0</v>
      </c>
      <c r="E8" s="71">
        <v>0</v>
      </c>
      <c r="F8" s="71">
        <v>0</v>
      </c>
      <c r="G8" s="71">
        <v>0</v>
      </c>
      <c r="H8" s="71">
        <v>0</v>
      </c>
      <c r="I8" s="71">
        <v>0</v>
      </c>
      <c r="J8" s="71">
        <v>0</v>
      </c>
      <c r="K8" s="71">
        <v>0</v>
      </c>
      <c r="L8" s="71">
        <v>0</v>
      </c>
      <c r="M8" s="71">
        <v>0</v>
      </c>
      <c r="N8" s="71">
        <v>0</v>
      </c>
      <c r="O8" s="71">
        <v>1</v>
      </c>
      <c r="P8" s="71">
        <v>0</v>
      </c>
      <c r="Q8" s="71">
        <v>0</v>
      </c>
      <c r="R8" s="71">
        <v>2</v>
      </c>
      <c r="S8" s="71">
        <v>0</v>
      </c>
      <c r="T8" s="71">
        <v>0</v>
      </c>
      <c r="U8" s="71">
        <v>1</v>
      </c>
      <c r="V8" s="71">
        <v>0</v>
      </c>
      <c r="W8" s="71">
        <v>0</v>
      </c>
      <c r="X8" s="71">
        <v>3</v>
      </c>
      <c r="Y8" s="71">
        <v>0</v>
      </c>
      <c r="Z8" s="71">
        <v>0</v>
      </c>
      <c r="AA8" s="71">
        <v>1</v>
      </c>
      <c r="AB8" s="71">
        <v>0</v>
      </c>
      <c r="AC8" s="71">
        <v>0</v>
      </c>
      <c r="AD8" s="71">
        <v>0</v>
      </c>
      <c r="AE8" s="71">
        <v>0</v>
      </c>
      <c r="AF8" s="71">
        <v>0</v>
      </c>
      <c r="AG8" s="71">
        <v>0</v>
      </c>
      <c r="AH8" s="71">
        <v>0</v>
      </c>
      <c r="AI8" s="71">
        <v>0</v>
      </c>
    </row>
    <row r="9" spans="1:35" x14ac:dyDescent="0.2">
      <c r="A9" s="71" t="s">
        <v>5</v>
      </c>
      <c r="B9" s="71" t="s">
        <v>23</v>
      </c>
      <c r="C9" s="71">
        <v>0</v>
      </c>
      <c r="D9" s="71">
        <v>0</v>
      </c>
      <c r="E9" s="71">
        <v>0</v>
      </c>
      <c r="F9" s="71">
        <v>0</v>
      </c>
      <c r="G9" s="71">
        <v>0</v>
      </c>
      <c r="H9" s="71">
        <v>0</v>
      </c>
      <c r="I9" s="71">
        <v>0</v>
      </c>
      <c r="J9" s="71">
        <v>0</v>
      </c>
      <c r="K9" s="71">
        <v>0</v>
      </c>
      <c r="L9" s="71">
        <v>0</v>
      </c>
      <c r="M9" s="71">
        <v>0</v>
      </c>
      <c r="N9" s="71">
        <v>0</v>
      </c>
      <c r="O9" s="71">
        <v>0</v>
      </c>
      <c r="P9" s="71">
        <v>0</v>
      </c>
      <c r="Q9" s="71">
        <v>0</v>
      </c>
      <c r="R9" s="71">
        <v>0</v>
      </c>
      <c r="S9" s="71">
        <v>0</v>
      </c>
      <c r="T9" s="71">
        <v>0</v>
      </c>
      <c r="U9" s="71">
        <v>2</v>
      </c>
      <c r="V9" s="71">
        <v>1</v>
      </c>
      <c r="W9" s="71">
        <v>0</v>
      </c>
      <c r="X9" s="71">
        <v>0</v>
      </c>
      <c r="Y9" s="71">
        <v>0</v>
      </c>
      <c r="Z9" s="71">
        <v>0</v>
      </c>
      <c r="AA9" s="71">
        <v>0</v>
      </c>
      <c r="AB9" s="71">
        <v>0</v>
      </c>
      <c r="AC9" s="71">
        <v>0</v>
      </c>
      <c r="AD9" s="71">
        <v>0</v>
      </c>
      <c r="AE9" s="71">
        <v>2</v>
      </c>
      <c r="AF9" s="71">
        <v>0</v>
      </c>
      <c r="AG9" s="71">
        <v>0</v>
      </c>
      <c r="AH9" s="71">
        <v>0</v>
      </c>
      <c r="AI9" s="71">
        <v>0</v>
      </c>
    </row>
    <row r="10" spans="1:35" x14ac:dyDescent="0.2">
      <c r="A10" s="71" t="s">
        <v>5</v>
      </c>
      <c r="B10" s="71" t="s">
        <v>21</v>
      </c>
      <c r="C10" s="71">
        <v>0</v>
      </c>
      <c r="D10" s="71">
        <v>0</v>
      </c>
      <c r="E10" s="71">
        <v>0</v>
      </c>
      <c r="F10" s="71">
        <v>4</v>
      </c>
      <c r="G10" s="71">
        <v>4</v>
      </c>
      <c r="H10" s="71">
        <v>0</v>
      </c>
      <c r="I10" s="71">
        <v>0</v>
      </c>
      <c r="J10" s="71">
        <v>3</v>
      </c>
      <c r="K10" s="71">
        <v>0</v>
      </c>
      <c r="L10" s="71">
        <v>1</v>
      </c>
      <c r="M10" s="71">
        <v>2</v>
      </c>
      <c r="N10" s="71">
        <v>0</v>
      </c>
      <c r="O10" s="71">
        <v>3</v>
      </c>
      <c r="P10" s="71">
        <v>2</v>
      </c>
      <c r="Q10" s="71">
        <v>0</v>
      </c>
      <c r="R10" s="71">
        <v>12</v>
      </c>
      <c r="S10" s="71">
        <v>5</v>
      </c>
      <c r="T10" s="71">
        <v>0</v>
      </c>
      <c r="U10" s="71">
        <v>28</v>
      </c>
      <c r="V10" s="71">
        <v>14</v>
      </c>
      <c r="W10" s="71">
        <v>0</v>
      </c>
      <c r="X10" s="71">
        <v>18</v>
      </c>
      <c r="Y10" s="71">
        <v>12</v>
      </c>
      <c r="Z10" s="71">
        <v>0</v>
      </c>
      <c r="AA10" s="71">
        <v>28</v>
      </c>
      <c r="AB10" s="71">
        <v>21</v>
      </c>
      <c r="AC10" s="71">
        <v>0</v>
      </c>
      <c r="AD10" s="71">
        <v>21</v>
      </c>
      <c r="AE10" s="71">
        <v>40</v>
      </c>
      <c r="AF10" s="71">
        <v>0</v>
      </c>
      <c r="AG10" s="71">
        <v>1</v>
      </c>
      <c r="AH10" s="71">
        <v>0</v>
      </c>
      <c r="AI10" s="71">
        <v>0</v>
      </c>
    </row>
    <row r="11" spans="1:35" x14ac:dyDescent="0.2">
      <c r="A11" s="71" t="s">
        <v>5</v>
      </c>
      <c r="B11" s="71" t="s">
        <v>1</v>
      </c>
      <c r="C11" s="71">
        <v>0</v>
      </c>
      <c r="D11" s="71">
        <v>0</v>
      </c>
      <c r="E11" s="71">
        <v>0</v>
      </c>
      <c r="F11" s="71">
        <v>0</v>
      </c>
      <c r="G11" s="71">
        <v>1</v>
      </c>
      <c r="H11" s="71">
        <v>0</v>
      </c>
      <c r="I11" s="71">
        <v>0</v>
      </c>
      <c r="J11" s="71">
        <v>0</v>
      </c>
      <c r="K11" s="71">
        <v>0</v>
      </c>
      <c r="L11" s="71">
        <v>0</v>
      </c>
      <c r="M11" s="71">
        <v>0</v>
      </c>
      <c r="N11" s="71">
        <v>0</v>
      </c>
      <c r="O11" s="71">
        <v>3</v>
      </c>
      <c r="P11" s="71">
        <v>0</v>
      </c>
      <c r="Q11" s="71">
        <v>0</v>
      </c>
      <c r="R11" s="71">
        <v>6</v>
      </c>
      <c r="S11" s="71">
        <v>0</v>
      </c>
      <c r="T11" s="71">
        <v>0</v>
      </c>
      <c r="U11" s="71">
        <v>4</v>
      </c>
      <c r="V11" s="71">
        <v>0</v>
      </c>
      <c r="W11" s="71">
        <v>1</v>
      </c>
      <c r="X11" s="71">
        <v>1</v>
      </c>
      <c r="Y11" s="71">
        <v>0</v>
      </c>
      <c r="Z11" s="71">
        <v>0</v>
      </c>
      <c r="AA11" s="71">
        <v>1</v>
      </c>
      <c r="AB11" s="71">
        <v>1</v>
      </c>
      <c r="AC11" s="71">
        <v>0</v>
      </c>
      <c r="AD11" s="71">
        <v>0</v>
      </c>
      <c r="AE11" s="71">
        <v>1</v>
      </c>
      <c r="AF11" s="71">
        <v>0</v>
      </c>
      <c r="AG11" s="71">
        <v>0</v>
      </c>
      <c r="AH11" s="71">
        <v>0</v>
      </c>
      <c r="AI11" s="71">
        <v>0</v>
      </c>
    </row>
    <row r="12" spans="1:35" x14ac:dyDescent="0.2">
      <c r="A12" s="71" t="s">
        <v>5</v>
      </c>
      <c r="B12" s="71" t="s">
        <v>2</v>
      </c>
      <c r="C12" s="71">
        <v>0</v>
      </c>
      <c r="D12" s="71">
        <v>0</v>
      </c>
      <c r="E12" s="71">
        <v>0</v>
      </c>
      <c r="F12" s="71">
        <v>0</v>
      </c>
      <c r="G12" s="71">
        <v>0</v>
      </c>
      <c r="H12" s="71">
        <v>0</v>
      </c>
      <c r="I12" s="71">
        <v>0</v>
      </c>
      <c r="J12" s="71">
        <v>0</v>
      </c>
      <c r="K12" s="71">
        <v>0</v>
      </c>
      <c r="L12" s="71">
        <v>0</v>
      </c>
      <c r="M12" s="71">
        <v>0</v>
      </c>
      <c r="N12" s="71">
        <v>0</v>
      </c>
      <c r="O12" s="71">
        <v>0</v>
      </c>
      <c r="P12" s="71">
        <v>0</v>
      </c>
      <c r="Q12" s="71">
        <v>0</v>
      </c>
      <c r="R12" s="71">
        <v>3</v>
      </c>
      <c r="S12" s="71">
        <v>0</v>
      </c>
      <c r="T12" s="71">
        <v>0</v>
      </c>
      <c r="U12" s="71">
        <v>4</v>
      </c>
      <c r="V12" s="71">
        <v>8</v>
      </c>
      <c r="W12" s="71">
        <v>0</v>
      </c>
      <c r="X12" s="71">
        <v>5</v>
      </c>
      <c r="Y12" s="71">
        <v>0</v>
      </c>
      <c r="Z12" s="71">
        <v>0</v>
      </c>
      <c r="AA12" s="71">
        <v>6</v>
      </c>
      <c r="AB12" s="71">
        <v>0</v>
      </c>
      <c r="AC12" s="71">
        <v>0</v>
      </c>
      <c r="AD12" s="71">
        <v>2</v>
      </c>
      <c r="AE12" s="71">
        <v>1</v>
      </c>
      <c r="AF12" s="71">
        <v>0</v>
      </c>
      <c r="AG12" s="71">
        <v>0</v>
      </c>
      <c r="AH12" s="71">
        <v>0</v>
      </c>
      <c r="AI12" s="71">
        <v>0</v>
      </c>
    </row>
    <row r="13" spans="1:35" x14ac:dyDescent="0.2">
      <c r="A13" s="71" t="s">
        <v>5</v>
      </c>
      <c r="B13" s="71" t="s">
        <v>9</v>
      </c>
      <c r="C13" s="71">
        <v>0</v>
      </c>
      <c r="D13" s="71">
        <v>0</v>
      </c>
      <c r="E13" s="71">
        <v>0</v>
      </c>
      <c r="F13" s="71">
        <v>0</v>
      </c>
      <c r="G13" s="71">
        <v>0</v>
      </c>
      <c r="H13" s="71">
        <v>0</v>
      </c>
      <c r="I13" s="71">
        <v>0</v>
      </c>
      <c r="J13" s="71">
        <v>0</v>
      </c>
      <c r="K13" s="71">
        <v>0</v>
      </c>
      <c r="L13" s="71">
        <v>0</v>
      </c>
      <c r="M13" s="71">
        <v>0</v>
      </c>
      <c r="N13" s="71">
        <v>0</v>
      </c>
      <c r="O13" s="71">
        <v>3</v>
      </c>
      <c r="P13" s="71">
        <v>0</v>
      </c>
      <c r="Q13" s="71">
        <v>1</v>
      </c>
      <c r="R13" s="71">
        <v>5</v>
      </c>
      <c r="S13" s="71">
        <v>3</v>
      </c>
      <c r="T13" s="71">
        <v>0</v>
      </c>
      <c r="U13" s="71">
        <v>6</v>
      </c>
      <c r="V13" s="71">
        <v>4</v>
      </c>
      <c r="W13" s="71">
        <v>0</v>
      </c>
      <c r="X13" s="71">
        <v>8</v>
      </c>
      <c r="Y13" s="71">
        <v>0</v>
      </c>
      <c r="Z13" s="71">
        <v>0</v>
      </c>
      <c r="AA13" s="71">
        <v>2</v>
      </c>
      <c r="AB13" s="71">
        <v>1</v>
      </c>
      <c r="AC13" s="71">
        <v>0</v>
      </c>
      <c r="AD13" s="71">
        <v>0</v>
      </c>
      <c r="AE13" s="71">
        <v>0</v>
      </c>
      <c r="AF13" s="71">
        <v>0</v>
      </c>
      <c r="AG13" s="71">
        <v>0</v>
      </c>
      <c r="AH13" s="71">
        <v>0</v>
      </c>
      <c r="AI13" s="71">
        <v>0</v>
      </c>
    </row>
    <row r="14" spans="1:35" x14ac:dyDescent="0.2">
      <c r="A14" s="71" t="s">
        <v>6</v>
      </c>
      <c r="B14" s="71" t="s">
        <v>22</v>
      </c>
      <c r="C14" s="71">
        <v>0</v>
      </c>
      <c r="D14" s="71">
        <v>0</v>
      </c>
      <c r="E14" s="71">
        <v>0</v>
      </c>
      <c r="F14" s="71">
        <v>0</v>
      </c>
      <c r="G14" s="71">
        <v>0</v>
      </c>
      <c r="H14" s="71">
        <v>0</v>
      </c>
      <c r="I14" s="71">
        <v>0</v>
      </c>
      <c r="J14" s="71">
        <v>0</v>
      </c>
      <c r="K14" s="71">
        <v>0</v>
      </c>
      <c r="L14" s="71">
        <v>0</v>
      </c>
      <c r="M14" s="71">
        <v>0</v>
      </c>
      <c r="N14" s="71">
        <v>0</v>
      </c>
      <c r="O14" s="71">
        <v>0</v>
      </c>
      <c r="P14" s="71">
        <v>0</v>
      </c>
      <c r="Q14" s="71">
        <v>0</v>
      </c>
      <c r="R14" s="71">
        <v>1</v>
      </c>
      <c r="S14" s="71">
        <v>0</v>
      </c>
      <c r="T14" s="71">
        <v>0</v>
      </c>
      <c r="U14" s="71">
        <v>0</v>
      </c>
      <c r="V14" s="71">
        <v>1</v>
      </c>
      <c r="W14" s="71">
        <v>0</v>
      </c>
      <c r="X14" s="71">
        <v>2</v>
      </c>
      <c r="Y14" s="71">
        <v>0</v>
      </c>
      <c r="Z14" s="71">
        <v>0</v>
      </c>
      <c r="AA14" s="71">
        <v>0</v>
      </c>
      <c r="AB14" s="71">
        <v>0</v>
      </c>
      <c r="AC14" s="71">
        <v>0</v>
      </c>
      <c r="AD14" s="71">
        <v>0</v>
      </c>
      <c r="AE14" s="71">
        <v>1</v>
      </c>
      <c r="AF14" s="71">
        <v>0</v>
      </c>
      <c r="AG14" s="71">
        <v>0</v>
      </c>
      <c r="AH14" s="71">
        <v>0</v>
      </c>
      <c r="AI14" s="71">
        <v>0</v>
      </c>
    </row>
    <row r="15" spans="1:35" x14ac:dyDescent="0.2">
      <c r="A15" s="71" t="s">
        <v>6</v>
      </c>
      <c r="B15" s="71" t="s">
        <v>23</v>
      </c>
      <c r="C15" s="71">
        <v>0</v>
      </c>
      <c r="D15" s="71">
        <v>0</v>
      </c>
      <c r="E15" s="71">
        <v>0</v>
      </c>
      <c r="F15" s="71">
        <v>0</v>
      </c>
      <c r="G15" s="71">
        <v>0</v>
      </c>
      <c r="H15" s="71">
        <v>0</v>
      </c>
      <c r="I15" s="71">
        <v>0</v>
      </c>
      <c r="J15" s="71">
        <v>0</v>
      </c>
      <c r="K15" s="71">
        <v>0</v>
      </c>
      <c r="L15" s="71">
        <v>0</v>
      </c>
      <c r="M15" s="71">
        <v>0</v>
      </c>
      <c r="N15" s="71">
        <v>0</v>
      </c>
      <c r="O15" s="71">
        <v>0</v>
      </c>
      <c r="P15" s="71">
        <v>0</v>
      </c>
      <c r="Q15" s="71">
        <v>0</v>
      </c>
      <c r="R15" s="71">
        <v>1</v>
      </c>
      <c r="S15" s="71">
        <v>1</v>
      </c>
      <c r="T15" s="71">
        <v>0</v>
      </c>
      <c r="U15" s="71">
        <v>1</v>
      </c>
      <c r="V15" s="71">
        <v>1</v>
      </c>
      <c r="W15" s="71">
        <v>0</v>
      </c>
      <c r="X15" s="71">
        <v>2</v>
      </c>
      <c r="Y15" s="71">
        <v>0</v>
      </c>
      <c r="Z15" s="71">
        <v>0</v>
      </c>
      <c r="AA15" s="71">
        <v>2</v>
      </c>
      <c r="AB15" s="71">
        <v>0</v>
      </c>
      <c r="AC15" s="71">
        <v>0</v>
      </c>
      <c r="AD15" s="71">
        <v>0</v>
      </c>
      <c r="AE15" s="71">
        <v>0</v>
      </c>
      <c r="AF15" s="71">
        <v>0</v>
      </c>
      <c r="AG15" s="71">
        <v>0</v>
      </c>
      <c r="AH15" s="71">
        <v>0</v>
      </c>
      <c r="AI15" s="71">
        <v>0</v>
      </c>
    </row>
    <row r="16" spans="1:35" x14ac:dyDescent="0.2">
      <c r="A16" s="71" t="s">
        <v>6</v>
      </c>
      <c r="B16" s="71" t="s">
        <v>21</v>
      </c>
      <c r="C16" s="71">
        <v>1</v>
      </c>
      <c r="D16" s="71">
        <v>0</v>
      </c>
      <c r="E16" s="71">
        <v>0</v>
      </c>
      <c r="F16" s="71">
        <v>2</v>
      </c>
      <c r="G16" s="71">
        <v>2</v>
      </c>
      <c r="H16" s="71">
        <v>0</v>
      </c>
      <c r="I16" s="71">
        <v>6</v>
      </c>
      <c r="J16" s="71">
        <v>1</v>
      </c>
      <c r="K16" s="71">
        <v>0</v>
      </c>
      <c r="L16" s="71">
        <v>2</v>
      </c>
      <c r="M16" s="71">
        <v>1</v>
      </c>
      <c r="N16" s="71">
        <v>0</v>
      </c>
      <c r="O16" s="71">
        <v>2</v>
      </c>
      <c r="P16" s="71">
        <v>1</v>
      </c>
      <c r="Q16" s="71">
        <v>0</v>
      </c>
      <c r="R16" s="71">
        <v>8</v>
      </c>
      <c r="S16" s="71">
        <v>6</v>
      </c>
      <c r="T16" s="71">
        <v>0</v>
      </c>
      <c r="U16" s="71">
        <v>17</v>
      </c>
      <c r="V16" s="71">
        <v>14</v>
      </c>
      <c r="W16" s="71">
        <v>0</v>
      </c>
      <c r="X16" s="71">
        <v>15</v>
      </c>
      <c r="Y16" s="71">
        <v>7</v>
      </c>
      <c r="Z16" s="71">
        <v>0</v>
      </c>
      <c r="AA16" s="71">
        <v>27</v>
      </c>
      <c r="AB16" s="71">
        <v>25</v>
      </c>
      <c r="AC16" s="71">
        <v>0</v>
      </c>
      <c r="AD16" s="71">
        <v>24</v>
      </c>
      <c r="AE16" s="71">
        <v>36</v>
      </c>
      <c r="AF16" s="71">
        <v>0</v>
      </c>
      <c r="AG16" s="71">
        <v>2</v>
      </c>
      <c r="AH16" s="71">
        <v>0</v>
      </c>
      <c r="AI16" s="71">
        <v>0</v>
      </c>
    </row>
    <row r="17" spans="1:35" x14ac:dyDescent="0.2">
      <c r="A17" s="71" t="s">
        <v>6</v>
      </c>
      <c r="B17" s="71" t="s">
        <v>1</v>
      </c>
      <c r="C17" s="71">
        <v>0</v>
      </c>
      <c r="D17" s="71">
        <v>0</v>
      </c>
      <c r="E17" s="71">
        <v>0</v>
      </c>
      <c r="F17" s="71">
        <v>0</v>
      </c>
      <c r="G17" s="71">
        <v>0</v>
      </c>
      <c r="H17" s="71">
        <v>0</v>
      </c>
      <c r="I17" s="71">
        <v>0</v>
      </c>
      <c r="J17" s="71">
        <v>0</v>
      </c>
      <c r="K17" s="71">
        <v>0</v>
      </c>
      <c r="L17" s="71">
        <v>0</v>
      </c>
      <c r="M17" s="71">
        <v>0</v>
      </c>
      <c r="N17" s="71">
        <v>0</v>
      </c>
      <c r="O17" s="71">
        <v>0</v>
      </c>
      <c r="P17" s="71">
        <v>1</v>
      </c>
      <c r="Q17" s="71">
        <v>0</v>
      </c>
      <c r="R17" s="71">
        <v>5</v>
      </c>
      <c r="S17" s="71">
        <v>0</v>
      </c>
      <c r="T17" s="71">
        <v>0</v>
      </c>
      <c r="U17" s="71">
        <v>3</v>
      </c>
      <c r="V17" s="71">
        <v>2</v>
      </c>
      <c r="W17" s="71">
        <v>0</v>
      </c>
      <c r="X17" s="71">
        <v>2</v>
      </c>
      <c r="Y17" s="71">
        <v>1</v>
      </c>
      <c r="Z17" s="71">
        <v>0</v>
      </c>
      <c r="AA17" s="71">
        <v>1</v>
      </c>
      <c r="AB17" s="71">
        <v>0</v>
      </c>
      <c r="AC17" s="71">
        <v>0</v>
      </c>
      <c r="AD17" s="71">
        <v>0</v>
      </c>
      <c r="AE17" s="71">
        <v>0</v>
      </c>
      <c r="AF17" s="71">
        <v>0</v>
      </c>
      <c r="AG17" s="71">
        <v>0</v>
      </c>
      <c r="AH17" s="71">
        <v>0</v>
      </c>
      <c r="AI17" s="71">
        <v>0</v>
      </c>
    </row>
    <row r="18" spans="1:35" x14ac:dyDescent="0.2">
      <c r="A18" s="71" t="s">
        <v>6</v>
      </c>
      <c r="B18" s="71" t="s">
        <v>2</v>
      </c>
      <c r="C18" s="71">
        <v>0</v>
      </c>
      <c r="D18" s="71">
        <v>0</v>
      </c>
      <c r="E18" s="71">
        <v>0</v>
      </c>
      <c r="F18" s="71">
        <v>0</v>
      </c>
      <c r="G18" s="71">
        <v>0</v>
      </c>
      <c r="H18" s="71">
        <v>0</v>
      </c>
      <c r="I18" s="71">
        <v>0</v>
      </c>
      <c r="J18" s="71">
        <v>0</v>
      </c>
      <c r="K18" s="71">
        <v>0</v>
      </c>
      <c r="L18" s="71">
        <v>0</v>
      </c>
      <c r="M18" s="71">
        <v>0</v>
      </c>
      <c r="N18" s="71">
        <v>0</v>
      </c>
      <c r="O18" s="71">
        <v>2</v>
      </c>
      <c r="P18" s="71">
        <v>0</v>
      </c>
      <c r="Q18" s="71">
        <v>0</v>
      </c>
      <c r="R18" s="71">
        <v>7</v>
      </c>
      <c r="S18" s="71">
        <v>1</v>
      </c>
      <c r="T18" s="71">
        <v>0</v>
      </c>
      <c r="U18" s="71">
        <v>6</v>
      </c>
      <c r="V18" s="71">
        <v>3</v>
      </c>
      <c r="W18" s="71">
        <v>0</v>
      </c>
      <c r="X18" s="71">
        <v>1</v>
      </c>
      <c r="Y18" s="71">
        <v>0</v>
      </c>
      <c r="Z18" s="71">
        <v>0</v>
      </c>
      <c r="AA18" s="71">
        <v>1</v>
      </c>
      <c r="AB18" s="71">
        <v>2</v>
      </c>
      <c r="AC18" s="71">
        <v>0</v>
      </c>
      <c r="AD18" s="71">
        <v>0</v>
      </c>
      <c r="AE18" s="71">
        <v>0</v>
      </c>
      <c r="AF18" s="71">
        <v>0</v>
      </c>
      <c r="AG18" s="71">
        <v>1</v>
      </c>
      <c r="AH18" s="71">
        <v>1</v>
      </c>
      <c r="AI18" s="71">
        <v>0</v>
      </c>
    </row>
    <row r="19" spans="1:35" x14ac:dyDescent="0.2">
      <c r="A19" s="71" t="s">
        <v>6</v>
      </c>
      <c r="B19" s="71" t="s">
        <v>9</v>
      </c>
      <c r="C19" s="71">
        <v>1</v>
      </c>
      <c r="D19" s="71">
        <v>0</v>
      </c>
      <c r="E19" s="71">
        <v>0</v>
      </c>
      <c r="F19" s="71">
        <v>0</v>
      </c>
      <c r="G19" s="71">
        <v>0</v>
      </c>
      <c r="H19" s="71">
        <v>0</v>
      </c>
      <c r="I19" s="71">
        <v>0</v>
      </c>
      <c r="J19" s="71">
        <v>0</v>
      </c>
      <c r="K19" s="71">
        <v>0</v>
      </c>
      <c r="L19" s="71">
        <v>0</v>
      </c>
      <c r="M19" s="71">
        <v>0</v>
      </c>
      <c r="N19" s="71">
        <v>0</v>
      </c>
      <c r="O19" s="71">
        <v>3</v>
      </c>
      <c r="P19" s="71">
        <v>1</v>
      </c>
      <c r="Q19" s="71">
        <v>0</v>
      </c>
      <c r="R19" s="71">
        <v>4</v>
      </c>
      <c r="S19" s="71">
        <v>2</v>
      </c>
      <c r="T19" s="71">
        <v>0</v>
      </c>
      <c r="U19" s="71">
        <v>8</v>
      </c>
      <c r="V19" s="71">
        <v>2</v>
      </c>
      <c r="W19" s="71">
        <v>1</v>
      </c>
      <c r="X19" s="71">
        <v>2</v>
      </c>
      <c r="Y19" s="71">
        <v>2</v>
      </c>
      <c r="Z19" s="71">
        <v>0</v>
      </c>
      <c r="AA19" s="71">
        <v>1</v>
      </c>
      <c r="AB19" s="71">
        <v>0</v>
      </c>
      <c r="AC19" s="71">
        <v>0</v>
      </c>
      <c r="AD19" s="71">
        <v>0</v>
      </c>
      <c r="AE19" s="71">
        <v>0</v>
      </c>
      <c r="AF19" s="71">
        <v>0</v>
      </c>
      <c r="AG19" s="71">
        <v>7</v>
      </c>
      <c r="AH19" s="71">
        <v>0</v>
      </c>
      <c r="AI19" s="71">
        <v>1</v>
      </c>
    </row>
    <row r="20" spans="1:35" x14ac:dyDescent="0.2">
      <c r="A20" s="71" t="s">
        <v>7</v>
      </c>
      <c r="B20" s="71" t="s">
        <v>22</v>
      </c>
      <c r="C20" s="71">
        <v>0</v>
      </c>
      <c r="D20" s="71">
        <v>0</v>
      </c>
      <c r="E20" s="71">
        <v>0</v>
      </c>
      <c r="F20" s="71">
        <v>0</v>
      </c>
      <c r="G20" s="71">
        <v>0</v>
      </c>
      <c r="H20" s="71">
        <v>0</v>
      </c>
      <c r="I20" s="71">
        <v>0</v>
      </c>
      <c r="J20" s="71">
        <v>0</v>
      </c>
      <c r="K20" s="71">
        <v>0</v>
      </c>
      <c r="L20" s="71">
        <v>0</v>
      </c>
      <c r="M20" s="71">
        <v>0</v>
      </c>
      <c r="N20" s="71">
        <v>0</v>
      </c>
      <c r="O20" s="71">
        <v>0</v>
      </c>
      <c r="P20" s="71">
        <v>0</v>
      </c>
      <c r="Q20" s="71">
        <v>0</v>
      </c>
      <c r="R20" s="71">
        <v>0</v>
      </c>
      <c r="S20" s="71">
        <v>0</v>
      </c>
      <c r="T20" s="71">
        <v>0</v>
      </c>
      <c r="U20" s="71">
        <v>1</v>
      </c>
      <c r="V20" s="71">
        <v>1</v>
      </c>
      <c r="W20" s="71">
        <v>0</v>
      </c>
      <c r="X20" s="71">
        <v>1</v>
      </c>
      <c r="Y20" s="71">
        <v>0</v>
      </c>
      <c r="Z20" s="71">
        <v>0</v>
      </c>
      <c r="AA20" s="71">
        <v>1</v>
      </c>
      <c r="AB20" s="71">
        <v>0</v>
      </c>
      <c r="AC20" s="71">
        <v>0</v>
      </c>
      <c r="AD20" s="71">
        <v>0</v>
      </c>
      <c r="AE20" s="71">
        <v>0</v>
      </c>
      <c r="AF20" s="71">
        <v>0</v>
      </c>
      <c r="AG20" s="71">
        <v>0</v>
      </c>
      <c r="AH20" s="71">
        <v>0</v>
      </c>
      <c r="AI20" s="71">
        <v>0</v>
      </c>
    </row>
    <row r="21" spans="1:35" x14ac:dyDescent="0.2">
      <c r="A21" s="71" t="s">
        <v>7</v>
      </c>
      <c r="B21" s="71" t="s">
        <v>23</v>
      </c>
      <c r="C21" s="71">
        <v>0</v>
      </c>
      <c r="D21" s="71">
        <v>0</v>
      </c>
      <c r="E21" s="71">
        <v>0</v>
      </c>
      <c r="F21" s="71">
        <v>0</v>
      </c>
      <c r="G21" s="71">
        <v>0</v>
      </c>
      <c r="H21" s="71">
        <v>0</v>
      </c>
      <c r="I21" s="71">
        <v>0</v>
      </c>
      <c r="J21" s="71">
        <v>0</v>
      </c>
      <c r="K21" s="71">
        <v>0</v>
      </c>
      <c r="L21" s="71">
        <v>0</v>
      </c>
      <c r="M21" s="71">
        <v>0</v>
      </c>
      <c r="N21" s="71">
        <v>0</v>
      </c>
      <c r="O21" s="71">
        <v>0</v>
      </c>
      <c r="P21" s="71">
        <v>0</v>
      </c>
      <c r="Q21" s="71">
        <v>0</v>
      </c>
      <c r="R21" s="71">
        <v>1</v>
      </c>
      <c r="S21" s="71">
        <v>0</v>
      </c>
      <c r="T21" s="71">
        <v>0</v>
      </c>
      <c r="U21" s="71">
        <v>1</v>
      </c>
      <c r="V21" s="71">
        <v>0</v>
      </c>
      <c r="W21" s="71">
        <v>0</v>
      </c>
      <c r="X21" s="71">
        <v>2</v>
      </c>
      <c r="Y21" s="71">
        <v>0</v>
      </c>
      <c r="Z21" s="71">
        <v>0</v>
      </c>
      <c r="AA21" s="71">
        <v>0</v>
      </c>
      <c r="AB21" s="71">
        <v>1</v>
      </c>
      <c r="AC21" s="71">
        <v>0</v>
      </c>
      <c r="AD21" s="71">
        <v>1</v>
      </c>
      <c r="AE21" s="71">
        <v>0</v>
      </c>
      <c r="AF21" s="71">
        <v>0</v>
      </c>
      <c r="AG21" s="71">
        <v>1</v>
      </c>
      <c r="AH21" s="71">
        <v>0</v>
      </c>
      <c r="AI21" s="71">
        <v>0</v>
      </c>
    </row>
    <row r="22" spans="1:35" x14ac:dyDescent="0.2">
      <c r="A22" s="71" t="s">
        <v>7</v>
      </c>
      <c r="B22" s="71" t="s">
        <v>21</v>
      </c>
      <c r="C22" s="71">
        <v>0</v>
      </c>
      <c r="D22" s="71">
        <v>0</v>
      </c>
      <c r="E22" s="71">
        <v>0</v>
      </c>
      <c r="F22" s="71">
        <v>1</v>
      </c>
      <c r="G22" s="71">
        <v>2</v>
      </c>
      <c r="H22" s="71">
        <v>0</v>
      </c>
      <c r="I22" s="71">
        <v>1</v>
      </c>
      <c r="J22" s="71">
        <v>0</v>
      </c>
      <c r="K22" s="71">
        <v>0</v>
      </c>
      <c r="L22" s="71">
        <v>2</v>
      </c>
      <c r="M22" s="71">
        <v>0</v>
      </c>
      <c r="N22" s="71">
        <v>0</v>
      </c>
      <c r="O22" s="71">
        <v>6</v>
      </c>
      <c r="P22" s="71">
        <v>5</v>
      </c>
      <c r="Q22" s="71">
        <v>0</v>
      </c>
      <c r="R22" s="71">
        <v>10</v>
      </c>
      <c r="S22" s="71">
        <v>10</v>
      </c>
      <c r="T22" s="71">
        <v>0</v>
      </c>
      <c r="U22" s="71">
        <v>24</v>
      </c>
      <c r="V22" s="71">
        <v>16</v>
      </c>
      <c r="W22" s="71">
        <v>0</v>
      </c>
      <c r="X22" s="71">
        <v>18</v>
      </c>
      <c r="Y22" s="71">
        <v>6</v>
      </c>
      <c r="Z22" s="71">
        <v>0</v>
      </c>
      <c r="AA22" s="71">
        <v>27</v>
      </c>
      <c r="AB22" s="71">
        <v>21</v>
      </c>
      <c r="AC22" s="71">
        <v>0</v>
      </c>
      <c r="AD22" s="71">
        <v>30</v>
      </c>
      <c r="AE22" s="71">
        <v>22</v>
      </c>
      <c r="AF22" s="71">
        <v>0</v>
      </c>
      <c r="AG22" s="71">
        <v>2</v>
      </c>
      <c r="AH22" s="71">
        <v>1</v>
      </c>
      <c r="AI22" s="71">
        <v>0</v>
      </c>
    </row>
    <row r="23" spans="1:35" x14ac:dyDescent="0.2">
      <c r="A23" s="71" t="s">
        <v>7</v>
      </c>
      <c r="B23" s="71" t="s">
        <v>1</v>
      </c>
      <c r="C23" s="71">
        <v>0</v>
      </c>
      <c r="D23" s="71">
        <v>0</v>
      </c>
      <c r="E23" s="71">
        <v>0</v>
      </c>
      <c r="F23" s="71">
        <v>0</v>
      </c>
      <c r="G23" s="71">
        <v>0</v>
      </c>
      <c r="H23" s="71">
        <v>0</v>
      </c>
      <c r="I23" s="71">
        <v>0</v>
      </c>
      <c r="J23" s="71">
        <v>0</v>
      </c>
      <c r="K23" s="71">
        <v>0</v>
      </c>
      <c r="L23" s="71">
        <v>0</v>
      </c>
      <c r="M23" s="71">
        <v>0</v>
      </c>
      <c r="N23" s="71">
        <v>0</v>
      </c>
      <c r="O23" s="71">
        <v>0</v>
      </c>
      <c r="P23" s="71">
        <v>0</v>
      </c>
      <c r="Q23" s="71">
        <v>0</v>
      </c>
      <c r="R23" s="71">
        <v>4</v>
      </c>
      <c r="S23" s="71">
        <v>0</v>
      </c>
      <c r="T23" s="71">
        <v>0</v>
      </c>
      <c r="U23" s="71">
        <v>2</v>
      </c>
      <c r="V23" s="71">
        <v>2</v>
      </c>
      <c r="W23" s="71">
        <v>0</v>
      </c>
      <c r="X23" s="71">
        <v>2</v>
      </c>
      <c r="Y23" s="71">
        <v>0</v>
      </c>
      <c r="Z23" s="71">
        <v>0</v>
      </c>
      <c r="AA23" s="71">
        <v>2</v>
      </c>
      <c r="AB23" s="71">
        <v>2</v>
      </c>
      <c r="AC23" s="71">
        <v>0</v>
      </c>
      <c r="AD23" s="71">
        <v>0</v>
      </c>
      <c r="AE23" s="71">
        <v>1</v>
      </c>
      <c r="AF23" s="71">
        <v>0</v>
      </c>
      <c r="AG23" s="71">
        <v>1</v>
      </c>
      <c r="AH23" s="71">
        <v>0</v>
      </c>
      <c r="AI23" s="71">
        <v>0</v>
      </c>
    </row>
    <row r="24" spans="1:35" x14ac:dyDescent="0.2">
      <c r="A24" s="71" t="s">
        <v>7</v>
      </c>
      <c r="B24" s="71" t="s">
        <v>2</v>
      </c>
      <c r="C24" s="71">
        <v>0</v>
      </c>
      <c r="D24" s="71">
        <v>1</v>
      </c>
      <c r="E24" s="71">
        <v>0</v>
      </c>
      <c r="F24" s="71">
        <v>0</v>
      </c>
      <c r="G24" s="71">
        <v>0</v>
      </c>
      <c r="H24" s="71">
        <v>0</v>
      </c>
      <c r="I24" s="71">
        <v>0</v>
      </c>
      <c r="J24" s="71">
        <v>0</v>
      </c>
      <c r="K24" s="71">
        <v>0</v>
      </c>
      <c r="L24" s="71">
        <v>0</v>
      </c>
      <c r="M24" s="71">
        <v>0</v>
      </c>
      <c r="N24" s="71">
        <v>0</v>
      </c>
      <c r="O24" s="71">
        <v>1</v>
      </c>
      <c r="P24" s="71">
        <v>1</v>
      </c>
      <c r="Q24" s="71">
        <v>0</v>
      </c>
      <c r="R24" s="71">
        <v>1</v>
      </c>
      <c r="S24" s="71">
        <v>0</v>
      </c>
      <c r="T24" s="71">
        <v>0</v>
      </c>
      <c r="U24" s="71">
        <v>3</v>
      </c>
      <c r="V24" s="71">
        <v>1</v>
      </c>
      <c r="W24" s="71">
        <v>0</v>
      </c>
      <c r="X24" s="71">
        <v>1</v>
      </c>
      <c r="Y24" s="71">
        <v>1</v>
      </c>
      <c r="Z24" s="71">
        <v>0</v>
      </c>
      <c r="AA24" s="71">
        <v>0</v>
      </c>
      <c r="AB24" s="71">
        <v>0</v>
      </c>
      <c r="AC24" s="71">
        <v>0</v>
      </c>
      <c r="AD24" s="71">
        <v>0</v>
      </c>
      <c r="AE24" s="71">
        <v>0</v>
      </c>
      <c r="AF24" s="71">
        <v>0</v>
      </c>
      <c r="AG24" s="71">
        <v>2</v>
      </c>
      <c r="AH24" s="71">
        <v>0</v>
      </c>
      <c r="AI24" s="71">
        <v>2</v>
      </c>
    </row>
    <row r="25" spans="1:35" x14ac:dyDescent="0.2">
      <c r="A25" s="71" t="s">
        <v>7</v>
      </c>
      <c r="B25" s="71" t="s">
        <v>9</v>
      </c>
      <c r="C25" s="71">
        <v>0</v>
      </c>
      <c r="D25" s="71">
        <v>0</v>
      </c>
      <c r="E25" s="71">
        <v>0</v>
      </c>
      <c r="F25" s="71">
        <v>0</v>
      </c>
      <c r="G25" s="71">
        <v>0</v>
      </c>
      <c r="H25" s="71">
        <v>0</v>
      </c>
      <c r="I25" s="71">
        <v>0</v>
      </c>
      <c r="J25" s="71">
        <v>0</v>
      </c>
      <c r="K25" s="71">
        <v>0</v>
      </c>
      <c r="L25" s="71">
        <v>1</v>
      </c>
      <c r="M25" s="71">
        <v>0</v>
      </c>
      <c r="N25" s="71">
        <v>0</v>
      </c>
      <c r="O25" s="71">
        <v>2</v>
      </c>
      <c r="P25" s="71">
        <v>3</v>
      </c>
      <c r="Q25" s="71">
        <v>0</v>
      </c>
      <c r="R25" s="71">
        <v>6</v>
      </c>
      <c r="S25" s="71">
        <v>0</v>
      </c>
      <c r="T25" s="71">
        <v>0</v>
      </c>
      <c r="U25" s="71">
        <v>7</v>
      </c>
      <c r="V25" s="71">
        <v>2</v>
      </c>
      <c r="W25" s="71">
        <v>0</v>
      </c>
      <c r="X25" s="71">
        <v>2</v>
      </c>
      <c r="Y25" s="71">
        <v>0</v>
      </c>
      <c r="Z25" s="71">
        <v>0</v>
      </c>
      <c r="AA25" s="71">
        <v>1</v>
      </c>
      <c r="AB25" s="71">
        <v>1</v>
      </c>
      <c r="AC25" s="71">
        <v>0</v>
      </c>
      <c r="AD25" s="71">
        <v>1</v>
      </c>
      <c r="AE25" s="71">
        <v>1</v>
      </c>
      <c r="AF25" s="71">
        <v>0</v>
      </c>
      <c r="AG25" s="71">
        <v>4</v>
      </c>
      <c r="AH25" s="71">
        <v>0</v>
      </c>
      <c r="AI25" s="71">
        <v>0</v>
      </c>
    </row>
    <row r="26" spans="1:35" x14ac:dyDescent="0.2">
      <c r="A26" s="71" t="s">
        <v>8</v>
      </c>
      <c r="B26" s="71" t="s">
        <v>22</v>
      </c>
      <c r="C26" s="71">
        <v>0</v>
      </c>
      <c r="D26" s="71">
        <v>0</v>
      </c>
      <c r="E26" s="71">
        <v>0</v>
      </c>
      <c r="F26" s="71">
        <v>0</v>
      </c>
      <c r="G26" s="71">
        <v>0</v>
      </c>
      <c r="H26" s="71">
        <v>0</v>
      </c>
      <c r="I26" s="71">
        <v>0</v>
      </c>
      <c r="J26" s="71">
        <v>0</v>
      </c>
      <c r="K26" s="71">
        <v>0</v>
      </c>
      <c r="L26" s="71">
        <v>0</v>
      </c>
      <c r="M26" s="71">
        <v>0</v>
      </c>
      <c r="N26" s="71">
        <v>0</v>
      </c>
      <c r="O26" s="71">
        <v>0</v>
      </c>
      <c r="P26" s="71">
        <v>0</v>
      </c>
      <c r="Q26" s="71">
        <v>0</v>
      </c>
      <c r="R26" s="71">
        <v>0</v>
      </c>
      <c r="S26" s="71">
        <v>0</v>
      </c>
      <c r="T26" s="71">
        <v>0</v>
      </c>
      <c r="U26" s="71">
        <v>1</v>
      </c>
      <c r="V26" s="71">
        <v>0</v>
      </c>
      <c r="W26" s="71">
        <v>0</v>
      </c>
      <c r="X26" s="71">
        <v>3</v>
      </c>
      <c r="Y26" s="71">
        <v>0</v>
      </c>
      <c r="Z26" s="71">
        <v>0</v>
      </c>
      <c r="AA26" s="71">
        <v>0</v>
      </c>
      <c r="AB26" s="71">
        <v>0</v>
      </c>
      <c r="AC26" s="71">
        <v>0</v>
      </c>
      <c r="AD26" s="71">
        <v>0</v>
      </c>
      <c r="AE26" s="71">
        <v>0</v>
      </c>
      <c r="AF26" s="71">
        <v>0</v>
      </c>
      <c r="AG26" s="71">
        <v>0</v>
      </c>
      <c r="AH26" s="71">
        <v>0</v>
      </c>
      <c r="AI26" s="71">
        <v>0</v>
      </c>
    </row>
    <row r="27" spans="1:35" x14ac:dyDescent="0.2">
      <c r="A27" s="71" t="s">
        <v>8</v>
      </c>
      <c r="B27" s="71" t="s">
        <v>23</v>
      </c>
      <c r="C27" s="71">
        <v>0</v>
      </c>
      <c r="D27" s="71">
        <v>0</v>
      </c>
      <c r="E27" s="71">
        <v>0</v>
      </c>
      <c r="F27" s="71">
        <v>1</v>
      </c>
      <c r="G27" s="71">
        <v>0</v>
      </c>
      <c r="H27" s="71">
        <v>0</v>
      </c>
      <c r="I27" s="71">
        <v>1</v>
      </c>
      <c r="J27" s="71">
        <v>0</v>
      </c>
      <c r="K27" s="71">
        <v>0</v>
      </c>
      <c r="L27" s="71">
        <v>0</v>
      </c>
      <c r="M27" s="71">
        <v>0</v>
      </c>
      <c r="N27" s="71">
        <v>0</v>
      </c>
      <c r="O27" s="71">
        <v>0</v>
      </c>
      <c r="P27" s="71">
        <v>0</v>
      </c>
      <c r="Q27" s="71">
        <v>0</v>
      </c>
      <c r="R27" s="71">
        <v>0</v>
      </c>
      <c r="S27" s="71">
        <v>1</v>
      </c>
      <c r="T27" s="71">
        <v>0</v>
      </c>
      <c r="U27" s="71">
        <v>2</v>
      </c>
      <c r="V27" s="71">
        <v>0</v>
      </c>
      <c r="W27" s="71">
        <v>0</v>
      </c>
      <c r="X27" s="71">
        <v>0</v>
      </c>
      <c r="Y27" s="71">
        <v>2</v>
      </c>
      <c r="Z27" s="71">
        <v>0</v>
      </c>
      <c r="AA27" s="71">
        <v>0</v>
      </c>
      <c r="AB27" s="71">
        <v>1</v>
      </c>
      <c r="AC27" s="71">
        <v>0</v>
      </c>
      <c r="AD27" s="71">
        <v>0</v>
      </c>
      <c r="AE27" s="71">
        <v>0</v>
      </c>
      <c r="AF27" s="71">
        <v>0</v>
      </c>
      <c r="AG27" s="71">
        <v>1</v>
      </c>
      <c r="AH27" s="71">
        <v>0</v>
      </c>
      <c r="AI27" s="71">
        <v>0</v>
      </c>
    </row>
    <row r="28" spans="1:35" x14ac:dyDescent="0.2">
      <c r="A28" s="71" t="s">
        <v>8</v>
      </c>
      <c r="B28" s="71" t="s">
        <v>21</v>
      </c>
      <c r="C28" s="71">
        <v>0</v>
      </c>
      <c r="D28" s="71">
        <v>1</v>
      </c>
      <c r="E28" s="71">
        <v>0</v>
      </c>
      <c r="F28" s="71">
        <v>2</v>
      </c>
      <c r="G28" s="71">
        <v>1</v>
      </c>
      <c r="H28" s="71">
        <v>0</v>
      </c>
      <c r="I28" s="71">
        <v>3</v>
      </c>
      <c r="J28" s="71">
        <v>0</v>
      </c>
      <c r="K28" s="71">
        <v>0</v>
      </c>
      <c r="L28" s="71">
        <v>1</v>
      </c>
      <c r="M28" s="71">
        <v>0</v>
      </c>
      <c r="N28" s="71">
        <v>0</v>
      </c>
      <c r="O28" s="71">
        <v>1</v>
      </c>
      <c r="P28" s="71">
        <v>3</v>
      </c>
      <c r="Q28" s="71">
        <v>0</v>
      </c>
      <c r="R28" s="71">
        <v>4</v>
      </c>
      <c r="S28" s="71">
        <v>5</v>
      </c>
      <c r="T28" s="71">
        <v>0</v>
      </c>
      <c r="U28" s="71">
        <v>25</v>
      </c>
      <c r="V28" s="71">
        <v>13</v>
      </c>
      <c r="W28" s="71">
        <v>0</v>
      </c>
      <c r="X28" s="71">
        <v>17</v>
      </c>
      <c r="Y28" s="71">
        <v>8</v>
      </c>
      <c r="Z28" s="71">
        <v>0</v>
      </c>
      <c r="AA28" s="71">
        <v>28</v>
      </c>
      <c r="AB28" s="71">
        <v>19</v>
      </c>
      <c r="AC28" s="71">
        <v>0</v>
      </c>
      <c r="AD28" s="71">
        <v>24</v>
      </c>
      <c r="AE28" s="71">
        <v>21</v>
      </c>
      <c r="AF28" s="71">
        <v>0</v>
      </c>
      <c r="AG28" s="71">
        <v>3</v>
      </c>
      <c r="AH28" s="71">
        <v>2</v>
      </c>
      <c r="AI28" s="71">
        <v>0</v>
      </c>
    </row>
    <row r="29" spans="1:35" x14ac:dyDescent="0.2">
      <c r="A29" s="71" t="s">
        <v>8</v>
      </c>
      <c r="B29" s="71" t="s">
        <v>1</v>
      </c>
      <c r="C29" s="71">
        <v>0</v>
      </c>
      <c r="D29" s="71">
        <v>0</v>
      </c>
      <c r="E29" s="71">
        <v>0</v>
      </c>
      <c r="F29" s="71">
        <v>0</v>
      </c>
      <c r="G29" s="71">
        <v>0</v>
      </c>
      <c r="H29" s="71">
        <v>0</v>
      </c>
      <c r="I29" s="71">
        <v>0</v>
      </c>
      <c r="J29" s="71">
        <v>0</v>
      </c>
      <c r="K29" s="71">
        <v>0</v>
      </c>
      <c r="L29" s="71">
        <v>0</v>
      </c>
      <c r="M29" s="71">
        <v>0</v>
      </c>
      <c r="N29" s="71">
        <v>0</v>
      </c>
      <c r="O29" s="71">
        <v>1</v>
      </c>
      <c r="P29" s="71">
        <v>0</v>
      </c>
      <c r="Q29" s="71">
        <v>0</v>
      </c>
      <c r="R29" s="71">
        <v>0</v>
      </c>
      <c r="S29" s="71">
        <v>0</v>
      </c>
      <c r="T29" s="71">
        <v>0</v>
      </c>
      <c r="U29" s="71">
        <v>4</v>
      </c>
      <c r="V29" s="71">
        <v>1</v>
      </c>
      <c r="W29" s="71">
        <v>0</v>
      </c>
      <c r="X29" s="71">
        <v>3</v>
      </c>
      <c r="Y29" s="71">
        <v>1</v>
      </c>
      <c r="Z29" s="71">
        <v>0</v>
      </c>
      <c r="AA29" s="71">
        <v>4</v>
      </c>
      <c r="AB29" s="71">
        <v>1</v>
      </c>
      <c r="AC29" s="71">
        <v>0</v>
      </c>
      <c r="AD29" s="71">
        <v>1</v>
      </c>
      <c r="AE29" s="71">
        <v>0</v>
      </c>
      <c r="AF29" s="71">
        <v>0</v>
      </c>
      <c r="AG29" s="71">
        <v>2</v>
      </c>
      <c r="AH29" s="71">
        <v>0</v>
      </c>
      <c r="AI29" s="71">
        <v>1</v>
      </c>
    </row>
    <row r="30" spans="1:35" x14ac:dyDescent="0.2">
      <c r="A30" s="71" t="s">
        <v>8</v>
      </c>
      <c r="B30" s="71" t="s">
        <v>2</v>
      </c>
      <c r="C30" s="71">
        <v>0</v>
      </c>
      <c r="D30" s="71">
        <v>0</v>
      </c>
      <c r="E30" s="71">
        <v>0</v>
      </c>
      <c r="F30" s="71">
        <v>0</v>
      </c>
      <c r="G30" s="71">
        <v>0</v>
      </c>
      <c r="H30" s="71">
        <v>0</v>
      </c>
      <c r="I30" s="71">
        <v>0</v>
      </c>
      <c r="J30" s="71">
        <v>0</v>
      </c>
      <c r="K30" s="71">
        <v>0</v>
      </c>
      <c r="L30" s="71">
        <v>0</v>
      </c>
      <c r="M30" s="71">
        <v>1</v>
      </c>
      <c r="N30" s="71">
        <v>0</v>
      </c>
      <c r="O30" s="71">
        <v>1</v>
      </c>
      <c r="P30" s="71">
        <v>1</v>
      </c>
      <c r="Q30" s="71">
        <v>0</v>
      </c>
      <c r="R30" s="71">
        <v>4</v>
      </c>
      <c r="S30" s="71">
        <v>0</v>
      </c>
      <c r="T30" s="71">
        <v>0</v>
      </c>
      <c r="U30" s="71">
        <v>5</v>
      </c>
      <c r="V30" s="71">
        <v>0</v>
      </c>
      <c r="W30" s="71">
        <v>0</v>
      </c>
      <c r="X30" s="71">
        <v>0</v>
      </c>
      <c r="Y30" s="71">
        <v>2</v>
      </c>
      <c r="Z30" s="71">
        <v>0</v>
      </c>
      <c r="AA30" s="71">
        <v>1</v>
      </c>
      <c r="AB30" s="71">
        <v>0</v>
      </c>
      <c r="AC30" s="71">
        <v>0</v>
      </c>
      <c r="AD30" s="71">
        <v>0</v>
      </c>
      <c r="AE30" s="71">
        <v>0</v>
      </c>
      <c r="AF30" s="71">
        <v>0</v>
      </c>
      <c r="AG30" s="71">
        <v>0</v>
      </c>
      <c r="AH30" s="71">
        <v>0</v>
      </c>
      <c r="AI30" s="71">
        <v>0</v>
      </c>
    </row>
    <row r="31" spans="1:35" x14ac:dyDescent="0.2">
      <c r="A31" s="71" t="s">
        <v>8</v>
      </c>
      <c r="B31" s="71" t="s">
        <v>9</v>
      </c>
      <c r="C31" s="71">
        <v>1</v>
      </c>
      <c r="D31" s="71">
        <v>0</v>
      </c>
      <c r="E31" s="71">
        <v>1</v>
      </c>
      <c r="F31" s="71">
        <v>0</v>
      </c>
      <c r="G31" s="71">
        <v>0</v>
      </c>
      <c r="H31" s="71">
        <v>0</v>
      </c>
      <c r="I31" s="71">
        <v>0</v>
      </c>
      <c r="J31" s="71">
        <v>0</v>
      </c>
      <c r="K31" s="71">
        <v>0</v>
      </c>
      <c r="L31" s="71">
        <v>0</v>
      </c>
      <c r="M31" s="71">
        <v>0</v>
      </c>
      <c r="N31" s="71">
        <v>0</v>
      </c>
      <c r="O31" s="71">
        <v>2</v>
      </c>
      <c r="P31" s="71">
        <v>0</v>
      </c>
      <c r="Q31" s="71">
        <v>1</v>
      </c>
      <c r="R31" s="71">
        <v>6</v>
      </c>
      <c r="S31" s="71">
        <v>3</v>
      </c>
      <c r="T31" s="71">
        <v>0</v>
      </c>
      <c r="U31" s="71">
        <v>7</v>
      </c>
      <c r="V31" s="71">
        <v>4</v>
      </c>
      <c r="W31" s="71">
        <v>0</v>
      </c>
      <c r="X31" s="71">
        <v>2</v>
      </c>
      <c r="Y31" s="71">
        <v>0</v>
      </c>
      <c r="Z31" s="71">
        <v>0</v>
      </c>
      <c r="AA31" s="71">
        <v>1</v>
      </c>
      <c r="AB31" s="71">
        <v>0</v>
      </c>
      <c r="AC31" s="71">
        <v>0</v>
      </c>
      <c r="AD31" s="71">
        <v>0</v>
      </c>
      <c r="AE31" s="71">
        <v>0</v>
      </c>
      <c r="AF31" s="71">
        <v>0</v>
      </c>
      <c r="AG31" s="71">
        <v>6</v>
      </c>
      <c r="AH31" s="71">
        <v>1</v>
      </c>
      <c r="AI31" s="71">
        <v>1</v>
      </c>
    </row>
    <row r="32" spans="1:35" x14ac:dyDescent="0.2">
      <c r="A32" s="71" t="s">
        <v>39</v>
      </c>
      <c r="B32" s="71" t="s">
        <v>22</v>
      </c>
      <c r="C32" s="71">
        <v>0</v>
      </c>
      <c r="D32" s="71">
        <v>0</v>
      </c>
      <c r="E32" s="71">
        <v>0</v>
      </c>
      <c r="F32" s="71">
        <v>0</v>
      </c>
      <c r="G32" s="71">
        <v>0</v>
      </c>
      <c r="H32" s="71">
        <v>0</v>
      </c>
      <c r="I32" s="71">
        <v>0</v>
      </c>
      <c r="J32" s="71">
        <v>0</v>
      </c>
      <c r="K32" s="71">
        <v>0</v>
      </c>
      <c r="L32" s="71">
        <v>0</v>
      </c>
      <c r="M32" s="71">
        <v>0</v>
      </c>
      <c r="N32" s="71">
        <v>0</v>
      </c>
      <c r="O32" s="71">
        <v>0</v>
      </c>
      <c r="P32" s="71">
        <v>0</v>
      </c>
      <c r="Q32" s="71">
        <v>0</v>
      </c>
      <c r="R32" s="71">
        <v>0</v>
      </c>
      <c r="S32" s="71">
        <v>0</v>
      </c>
      <c r="T32" s="71">
        <v>0</v>
      </c>
      <c r="U32" s="71">
        <v>1</v>
      </c>
      <c r="V32" s="71">
        <v>0</v>
      </c>
      <c r="W32" s="71">
        <v>0</v>
      </c>
      <c r="X32" s="71">
        <v>3</v>
      </c>
      <c r="Y32" s="71">
        <v>0</v>
      </c>
      <c r="Z32" s="71">
        <v>0</v>
      </c>
      <c r="AA32" s="71">
        <v>0</v>
      </c>
      <c r="AB32" s="71">
        <v>1</v>
      </c>
      <c r="AC32" s="71">
        <v>0</v>
      </c>
      <c r="AD32" s="71">
        <v>0</v>
      </c>
      <c r="AE32" s="71">
        <v>0</v>
      </c>
      <c r="AF32" s="71">
        <v>0</v>
      </c>
      <c r="AG32" s="71">
        <v>0</v>
      </c>
      <c r="AH32" s="71">
        <v>0</v>
      </c>
      <c r="AI32" s="71">
        <v>0</v>
      </c>
    </row>
    <row r="33" spans="1:35" x14ac:dyDescent="0.2">
      <c r="A33" s="71" t="s">
        <v>39</v>
      </c>
      <c r="B33" s="71" t="s">
        <v>23</v>
      </c>
      <c r="C33" s="71">
        <v>0</v>
      </c>
      <c r="D33" s="71">
        <v>0</v>
      </c>
      <c r="E33" s="71">
        <v>0</v>
      </c>
      <c r="F33" s="71">
        <v>0</v>
      </c>
      <c r="G33" s="71">
        <v>0</v>
      </c>
      <c r="H33" s="71">
        <v>0</v>
      </c>
      <c r="I33" s="71">
        <v>0</v>
      </c>
      <c r="J33" s="71">
        <v>0</v>
      </c>
      <c r="K33" s="71">
        <v>0</v>
      </c>
      <c r="L33" s="71">
        <v>0</v>
      </c>
      <c r="M33" s="71">
        <v>0</v>
      </c>
      <c r="N33" s="71">
        <v>0</v>
      </c>
      <c r="O33" s="71">
        <v>0</v>
      </c>
      <c r="P33" s="71">
        <v>0</v>
      </c>
      <c r="Q33" s="71">
        <v>0</v>
      </c>
      <c r="R33" s="71">
        <v>0</v>
      </c>
      <c r="S33" s="71">
        <v>0</v>
      </c>
      <c r="T33" s="71">
        <v>0</v>
      </c>
      <c r="U33" s="71">
        <v>1</v>
      </c>
      <c r="V33" s="71">
        <v>1</v>
      </c>
      <c r="W33" s="71">
        <v>0</v>
      </c>
      <c r="X33" s="71">
        <v>0</v>
      </c>
      <c r="Y33" s="71">
        <v>0</v>
      </c>
      <c r="Z33" s="71">
        <v>0</v>
      </c>
      <c r="AA33" s="71">
        <v>2</v>
      </c>
      <c r="AB33" s="71">
        <v>1</v>
      </c>
      <c r="AC33" s="71">
        <v>0</v>
      </c>
      <c r="AD33" s="71">
        <v>0</v>
      </c>
      <c r="AE33" s="71">
        <v>2</v>
      </c>
      <c r="AF33" s="71">
        <v>0</v>
      </c>
      <c r="AG33" s="71">
        <v>0</v>
      </c>
      <c r="AH33" s="71">
        <v>1</v>
      </c>
      <c r="AI33" s="71">
        <v>0</v>
      </c>
    </row>
    <row r="34" spans="1:35" x14ac:dyDescent="0.2">
      <c r="A34" s="71" t="s">
        <v>39</v>
      </c>
      <c r="B34" s="71" t="s">
        <v>21</v>
      </c>
      <c r="C34" s="71">
        <v>0</v>
      </c>
      <c r="D34" s="71">
        <v>1</v>
      </c>
      <c r="E34" s="71">
        <v>0</v>
      </c>
      <c r="F34" s="71">
        <v>2</v>
      </c>
      <c r="G34" s="71">
        <v>0</v>
      </c>
      <c r="H34" s="71">
        <v>0</v>
      </c>
      <c r="I34" s="71">
        <v>0</v>
      </c>
      <c r="J34" s="71">
        <v>0</v>
      </c>
      <c r="K34" s="71">
        <v>0</v>
      </c>
      <c r="L34" s="71">
        <v>0</v>
      </c>
      <c r="M34" s="71">
        <v>0</v>
      </c>
      <c r="N34" s="71">
        <v>0</v>
      </c>
      <c r="O34" s="71">
        <v>4</v>
      </c>
      <c r="P34" s="71">
        <v>2</v>
      </c>
      <c r="Q34" s="71">
        <v>0</v>
      </c>
      <c r="R34" s="71">
        <v>7</v>
      </c>
      <c r="S34" s="71">
        <v>4</v>
      </c>
      <c r="T34" s="71">
        <v>0</v>
      </c>
      <c r="U34" s="71">
        <v>35</v>
      </c>
      <c r="V34" s="71">
        <v>13</v>
      </c>
      <c r="W34" s="71">
        <v>1</v>
      </c>
      <c r="X34" s="71">
        <v>18</v>
      </c>
      <c r="Y34" s="71">
        <v>5</v>
      </c>
      <c r="Z34" s="71">
        <v>0</v>
      </c>
      <c r="AA34" s="71">
        <v>42</v>
      </c>
      <c r="AB34" s="71">
        <v>26</v>
      </c>
      <c r="AC34" s="71">
        <v>0</v>
      </c>
      <c r="AD34" s="71">
        <v>29</v>
      </c>
      <c r="AE34" s="71">
        <v>17</v>
      </c>
      <c r="AF34" s="71">
        <v>0</v>
      </c>
      <c r="AG34" s="71">
        <v>6</v>
      </c>
      <c r="AH34" s="71">
        <v>3</v>
      </c>
      <c r="AI34" s="71">
        <v>0</v>
      </c>
    </row>
    <row r="35" spans="1:35" x14ac:dyDescent="0.2">
      <c r="A35" s="71" t="s">
        <v>39</v>
      </c>
      <c r="B35" s="71" t="s">
        <v>1</v>
      </c>
      <c r="C35" s="71">
        <v>0</v>
      </c>
      <c r="D35" s="71">
        <v>0</v>
      </c>
      <c r="E35" s="71">
        <v>0</v>
      </c>
      <c r="F35" s="71">
        <v>0</v>
      </c>
      <c r="G35" s="71">
        <v>0</v>
      </c>
      <c r="H35" s="71">
        <v>0</v>
      </c>
      <c r="I35" s="71">
        <v>0</v>
      </c>
      <c r="J35" s="71">
        <v>0</v>
      </c>
      <c r="K35" s="71">
        <v>0</v>
      </c>
      <c r="L35" s="71">
        <v>0</v>
      </c>
      <c r="M35" s="71">
        <v>0</v>
      </c>
      <c r="N35" s="71">
        <v>0</v>
      </c>
      <c r="O35" s="71">
        <v>1</v>
      </c>
      <c r="P35" s="71">
        <v>0</v>
      </c>
      <c r="Q35" s="71">
        <v>0</v>
      </c>
      <c r="R35" s="71">
        <v>2</v>
      </c>
      <c r="S35" s="71">
        <v>0</v>
      </c>
      <c r="T35" s="71">
        <v>0</v>
      </c>
      <c r="U35" s="71">
        <v>4</v>
      </c>
      <c r="V35" s="71">
        <v>0</v>
      </c>
      <c r="W35" s="71">
        <v>0</v>
      </c>
      <c r="X35" s="71">
        <v>2</v>
      </c>
      <c r="Y35" s="71">
        <v>2</v>
      </c>
      <c r="Z35" s="71">
        <v>0</v>
      </c>
      <c r="AA35" s="71">
        <v>4</v>
      </c>
      <c r="AB35" s="71">
        <v>2</v>
      </c>
      <c r="AC35" s="71">
        <v>0</v>
      </c>
      <c r="AD35" s="71">
        <v>3</v>
      </c>
      <c r="AE35" s="71">
        <v>0</v>
      </c>
      <c r="AF35" s="71">
        <v>0</v>
      </c>
      <c r="AG35" s="71">
        <v>2</v>
      </c>
      <c r="AH35" s="71">
        <v>1</v>
      </c>
      <c r="AI35" s="71">
        <v>0</v>
      </c>
    </row>
    <row r="36" spans="1:35" x14ac:dyDescent="0.2">
      <c r="A36" s="71" t="s">
        <v>39</v>
      </c>
      <c r="B36" s="71" t="s">
        <v>2</v>
      </c>
      <c r="C36" s="71">
        <v>0</v>
      </c>
      <c r="D36" s="71">
        <v>0</v>
      </c>
      <c r="E36" s="71">
        <v>0</v>
      </c>
      <c r="F36" s="71">
        <v>0</v>
      </c>
      <c r="G36" s="71">
        <v>0</v>
      </c>
      <c r="H36" s="71">
        <v>0</v>
      </c>
      <c r="I36" s="71">
        <v>0</v>
      </c>
      <c r="J36" s="71">
        <v>0</v>
      </c>
      <c r="K36" s="71">
        <v>0</v>
      </c>
      <c r="L36" s="71">
        <v>0</v>
      </c>
      <c r="M36" s="71">
        <v>0</v>
      </c>
      <c r="N36" s="71">
        <v>0</v>
      </c>
      <c r="O36" s="71">
        <v>5</v>
      </c>
      <c r="P36" s="71">
        <v>0</v>
      </c>
      <c r="Q36" s="71">
        <v>0</v>
      </c>
      <c r="R36" s="71">
        <v>2</v>
      </c>
      <c r="S36" s="71">
        <v>0</v>
      </c>
      <c r="T36" s="71">
        <v>0</v>
      </c>
      <c r="U36" s="71">
        <v>8</v>
      </c>
      <c r="V36" s="71">
        <v>0</v>
      </c>
      <c r="W36" s="71">
        <v>0</v>
      </c>
      <c r="X36" s="71">
        <v>1</v>
      </c>
      <c r="Y36" s="71">
        <v>0</v>
      </c>
      <c r="Z36" s="71">
        <v>0</v>
      </c>
      <c r="AA36" s="71">
        <v>4</v>
      </c>
      <c r="AB36" s="71">
        <v>0</v>
      </c>
      <c r="AC36" s="71">
        <v>0</v>
      </c>
      <c r="AD36" s="71">
        <v>0</v>
      </c>
      <c r="AE36" s="71">
        <v>0</v>
      </c>
      <c r="AF36" s="71">
        <v>0</v>
      </c>
      <c r="AG36" s="71">
        <v>6</v>
      </c>
      <c r="AH36" s="71">
        <v>2</v>
      </c>
      <c r="AI36" s="71">
        <v>0</v>
      </c>
    </row>
    <row r="37" spans="1:35" x14ac:dyDescent="0.2">
      <c r="A37" s="71" t="s">
        <v>39</v>
      </c>
      <c r="B37" s="71" t="s">
        <v>9</v>
      </c>
      <c r="C37" s="71">
        <v>0</v>
      </c>
      <c r="D37" s="71">
        <v>0</v>
      </c>
      <c r="E37" s="71">
        <v>0</v>
      </c>
      <c r="F37" s="71">
        <v>0</v>
      </c>
      <c r="G37" s="71">
        <v>0</v>
      </c>
      <c r="H37" s="71">
        <v>0</v>
      </c>
      <c r="I37" s="71">
        <v>0</v>
      </c>
      <c r="J37" s="71">
        <v>0</v>
      </c>
      <c r="K37" s="71">
        <v>0</v>
      </c>
      <c r="L37" s="71">
        <v>1</v>
      </c>
      <c r="M37" s="71">
        <v>1</v>
      </c>
      <c r="N37" s="71">
        <v>0</v>
      </c>
      <c r="O37" s="71">
        <v>3</v>
      </c>
      <c r="P37" s="71">
        <v>0</v>
      </c>
      <c r="Q37" s="71">
        <v>0</v>
      </c>
      <c r="R37" s="71">
        <v>5</v>
      </c>
      <c r="S37" s="71">
        <v>1</v>
      </c>
      <c r="T37" s="71">
        <v>3</v>
      </c>
      <c r="U37" s="71">
        <v>3</v>
      </c>
      <c r="V37" s="71">
        <v>1</v>
      </c>
      <c r="W37" s="71">
        <v>0</v>
      </c>
      <c r="X37" s="71">
        <v>1</v>
      </c>
      <c r="Y37" s="71">
        <v>1</v>
      </c>
      <c r="Z37" s="71">
        <v>0</v>
      </c>
      <c r="AA37" s="71">
        <v>1</v>
      </c>
      <c r="AB37" s="71">
        <v>0</v>
      </c>
      <c r="AC37" s="71">
        <v>0</v>
      </c>
      <c r="AD37" s="71">
        <v>1</v>
      </c>
      <c r="AE37" s="71">
        <v>0</v>
      </c>
      <c r="AF37" s="71">
        <v>0</v>
      </c>
      <c r="AG37" s="71">
        <v>0</v>
      </c>
      <c r="AH37" s="71">
        <v>1</v>
      </c>
      <c r="AI37" s="71">
        <v>3</v>
      </c>
    </row>
    <row r="38" spans="1:35" x14ac:dyDescent="0.2">
      <c r="A38" s="71" t="s">
        <v>44</v>
      </c>
      <c r="B38" s="71" t="s">
        <v>22</v>
      </c>
      <c r="C38" s="71">
        <v>0</v>
      </c>
      <c r="D38" s="71">
        <v>0</v>
      </c>
      <c r="E38" s="71">
        <v>0</v>
      </c>
      <c r="F38" s="71">
        <v>0</v>
      </c>
      <c r="G38" s="71">
        <v>0</v>
      </c>
      <c r="H38" s="71">
        <v>0</v>
      </c>
      <c r="I38" s="71">
        <v>0</v>
      </c>
      <c r="J38" s="71">
        <v>0</v>
      </c>
      <c r="K38" s="71">
        <v>0</v>
      </c>
      <c r="L38" s="71">
        <v>0</v>
      </c>
      <c r="M38" s="71">
        <v>0</v>
      </c>
      <c r="N38" s="71">
        <v>0</v>
      </c>
      <c r="O38" s="71">
        <v>0</v>
      </c>
      <c r="P38" s="71">
        <v>0</v>
      </c>
      <c r="Q38" s="71">
        <v>0</v>
      </c>
      <c r="R38" s="71">
        <v>1</v>
      </c>
      <c r="S38" s="71">
        <v>0</v>
      </c>
      <c r="T38" s="71">
        <v>0</v>
      </c>
      <c r="U38" s="71">
        <v>2</v>
      </c>
      <c r="V38" s="71">
        <v>0</v>
      </c>
      <c r="W38" s="71">
        <v>0</v>
      </c>
      <c r="X38" s="71">
        <v>0</v>
      </c>
      <c r="Y38" s="71">
        <v>0</v>
      </c>
      <c r="Z38" s="71">
        <v>0</v>
      </c>
      <c r="AA38" s="71">
        <v>0</v>
      </c>
      <c r="AB38" s="71">
        <v>0</v>
      </c>
      <c r="AC38" s="71">
        <v>0</v>
      </c>
      <c r="AD38" s="71">
        <v>0</v>
      </c>
      <c r="AE38" s="71">
        <v>0</v>
      </c>
      <c r="AF38" s="71">
        <v>0</v>
      </c>
      <c r="AG38" s="71">
        <v>0</v>
      </c>
      <c r="AH38" s="71">
        <v>0</v>
      </c>
      <c r="AI38" s="71">
        <v>0</v>
      </c>
    </row>
    <row r="39" spans="1:35" x14ac:dyDescent="0.2">
      <c r="A39" s="71" t="s">
        <v>44</v>
      </c>
      <c r="B39" s="71" t="s">
        <v>23</v>
      </c>
      <c r="C39" s="71">
        <v>0</v>
      </c>
      <c r="D39" s="71">
        <v>0</v>
      </c>
      <c r="E39" s="71">
        <v>0</v>
      </c>
      <c r="F39" s="71">
        <v>0</v>
      </c>
      <c r="G39" s="71">
        <v>0</v>
      </c>
      <c r="H39" s="71">
        <v>0</v>
      </c>
      <c r="I39" s="71">
        <v>0</v>
      </c>
      <c r="J39" s="71">
        <v>0</v>
      </c>
      <c r="K39" s="71">
        <v>0</v>
      </c>
      <c r="L39" s="71">
        <v>0</v>
      </c>
      <c r="M39" s="71">
        <v>0</v>
      </c>
      <c r="N39" s="71">
        <v>0</v>
      </c>
      <c r="O39" s="71">
        <v>0</v>
      </c>
      <c r="P39" s="71">
        <v>0</v>
      </c>
      <c r="Q39" s="71">
        <v>0</v>
      </c>
      <c r="R39" s="71">
        <v>1</v>
      </c>
      <c r="S39" s="71">
        <v>0</v>
      </c>
      <c r="T39" s="71">
        <v>0</v>
      </c>
      <c r="U39" s="71">
        <v>1</v>
      </c>
      <c r="V39" s="71">
        <v>0</v>
      </c>
      <c r="W39" s="71">
        <v>0</v>
      </c>
      <c r="X39" s="71">
        <v>0</v>
      </c>
      <c r="Y39" s="71">
        <v>0</v>
      </c>
      <c r="Z39" s="71">
        <v>0</v>
      </c>
      <c r="AA39" s="71">
        <v>2</v>
      </c>
      <c r="AB39" s="71">
        <v>1</v>
      </c>
      <c r="AC39" s="71">
        <v>0</v>
      </c>
      <c r="AD39" s="71">
        <v>0</v>
      </c>
      <c r="AE39" s="71">
        <v>0</v>
      </c>
      <c r="AF39" s="71">
        <v>0</v>
      </c>
      <c r="AG39" s="71">
        <v>0</v>
      </c>
      <c r="AH39" s="71">
        <v>0</v>
      </c>
      <c r="AI39" s="71">
        <v>1</v>
      </c>
    </row>
    <row r="40" spans="1:35" x14ac:dyDescent="0.2">
      <c r="A40" s="71" t="s">
        <v>44</v>
      </c>
      <c r="B40" s="71" t="s">
        <v>21</v>
      </c>
      <c r="C40" s="71">
        <v>0</v>
      </c>
      <c r="D40" s="71">
        <v>1</v>
      </c>
      <c r="E40" s="71">
        <v>0</v>
      </c>
      <c r="F40" s="71">
        <v>0</v>
      </c>
      <c r="G40" s="71">
        <v>0</v>
      </c>
      <c r="H40" s="71">
        <v>0</v>
      </c>
      <c r="I40" s="71">
        <v>2</v>
      </c>
      <c r="J40" s="71">
        <v>2</v>
      </c>
      <c r="K40" s="71">
        <v>0</v>
      </c>
      <c r="L40" s="71">
        <v>1</v>
      </c>
      <c r="M40" s="71">
        <v>1</v>
      </c>
      <c r="N40" s="71">
        <v>0</v>
      </c>
      <c r="O40" s="71">
        <v>1</v>
      </c>
      <c r="P40" s="71">
        <v>0</v>
      </c>
      <c r="Q40" s="71">
        <v>0</v>
      </c>
      <c r="R40" s="71">
        <v>10</v>
      </c>
      <c r="S40" s="71">
        <v>6</v>
      </c>
      <c r="T40" s="71">
        <v>0</v>
      </c>
      <c r="U40" s="71">
        <v>23</v>
      </c>
      <c r="V40" s="71">
        <v>17</v>
      </c>
      <c r="W40" s="71">
        <v>0</v>
      </c>
      <c r="X40" s="71">
        <v>15</v>
      </c>
      <c r="Y40" s="71">
        <v>11</v>
      </c>
      <c r="Z40" s="71">
        <v>0</v>
      </c>
      <c r="AA40" s="71">
        <v>38</v>
      </c>
      <c r="AB40" s="71">
        <v>23</v>
      </c>
      <c r="AC40" s="71">
        <v>0</v>
      </c>
      <c r="AD40" s="71">
        <v>29</v>
      </c>
      <c r="AE40" s="71">
        <v>23</v>
      </c>
      <c r="AF40" s="71">
        <v>0</v>
      </c>
      <c r="AG40" s="71">
        <v>3</v>
      </c>
      <c r="AH40" s="71">
        <v>2</v>
      </c>
      <c r="AI40" s="71">
        <v>0</v>
      </c>
    </row>
    <row r="41" spans="1:35" x14ac:dyDescent="0.2">
      <c r="A41" s="71" t="s">
        <v>44</v>
      </c>
      <c r="B41" s="71" t="s">
        <v>1</v>
      </c>
      <c r="C41" s="71">
        <v>0</v>
      </c>
      <c r="D41" s="71">
        <v>0</v>
      </c>
      <c r="E41" s="71">
        <v>0</v>
      </c>
      <c r="F41" s="71">
        <v>0</v>
      </c>
      <c r="G41" s="71">
        <v>0</v>
      </c>
      <c r="H41" s="71">
        <v>0</v>
      </c>
      <c r="I41" s="71">
        <v>0</v>
      </c>
      <c r="J41" s="71">
        <v>0</v>
      </c>
      <c r="K41" s="71">
        <v>0</v>
      </c>
      <c r="L41" s="71">
        <v>2</v>
      </c>
      <c r="M41" s="71">
        <v>0</v>
      </c>
      <c r="N41" s="71">
        <v>0</v>
      </c>
      <c r="O41" s="71">
        <v>1</v>
      </c>
      <c r="P41" s="71">
        <v>0</v>
      </c>
      <c r="Q41" s="71">
        <v>0</v>
      </c>
      <c r="R41" s="71">
        <v>2</v>
      </c>
      <c r="S41" s="71">
        <v>0</v>
      </c>
      <c r="T41" s="71">
        <v>0</v>
      </c>
      <c r="U41" s="71">
        <v>2</v>
      </c>
      <c r="V41" s="71">
        <v>1</v>
      </c>
      <c r="W41" s="71">
        <v>0</v>
      </c>
      <c r="X41" s="71">
        <v>2</v>
      </c>
      <c r="Y41" s="71">
        <v>2</v>
      </c>
      <c r="Z41" s="71">
        <v>0</v>
      </c>
      <c r="AA41" s="71">
        <v>4</v>
      </c>
      <c r="AB41" s="71">
        <v>0</v>
      </c>
      <c r="AC41" s="71">
        <v>0</v>
      </c>
      <c r="AD41" s="71">
        <v>0</v>
      </c>
      <c r="AE41" s="71">
        <v>0</v>
      </c>
      <c r="AF41" s="71">
        <v>0</v>
      </c>
      <c r="AG41" s="71">
        <v>1</v>
      </c>
      <c r="AH41" s="71">
        <v>0</v>
      </c>
      <c r="AI41" s="71">
        <v>0</v>
      </c>
    </row>
    <row r="42" spans="1:35" x14ac:dyDescent="0.2">
      <c r="A42" s="71" t="s">
        <v>44</v>
      </c>
      <c r="B42" s="71" t="s">
        <v>2</v>
      </c>
      <c r="C42" s="71">
        <v>0</v>
      </c>
      <c r="D42" s="71">
        <v>1</v>
      </c>
      <c r="E42" s="71">
        <v>0</v>
      </c>
      <c r="F42" s="71">
        <v>0</v>
      </c>
      <c r="G42" s="71">
        <v>0</v>
      </c>
      <c r="H42" s="71">
        <v>0</v>
      </c>
      <c r="I42" s="71">
        <v>0</v>
      </c>
      <c r="J42" s="71">
        <v>0</v>
      </c>
      <c r="K42" s="71">
        <v>0</v>
      </c>
      <c r="L42" s="71">
        <v>0</v>
      </c>
      <c r="M42" s="71">
        <v>0</v>
      </c>
      <c r="N42" s="71">
        <v>0</v>
      </c>
      <c r="O42" s="71">
        <v>0</v>
      </c>
      <c r="P42" s="71">
        <v>0</v>
      </c>
      <c r="Q42" s="71">
        <v>0</v>
      </c>
      <c r="R42" s="71">
        <v>1</v>
      </c>
      <c r="S42" s="71">
        <v>0</v>
      </c>
      <c r="T42" s="71">
        <v>0</v>
      </c>
      <c r="U42" s="71">
        <v>1</v>
      </c>
      <c r="V42" s="71">
        <v>0</v>
      </c>
      <c r="W42" s="71">
        <v>0</v>
      </c>
      <c r="X42" s="71">
        <v>4</v>
      </c>
      <c r="Y42" s="71">
        <v>0</v>
      </c>
      <c r="Z42" s="71">
        <v>0</v>
      </c>
      <c r="AA42" s="71">
        <v>1</v>
      </c>
      <c r="AB42" s="71">
        <v>0</v>
      </c>
      <c r="AC42" s="71">
        <v>0</v>
      </c>
      <c r="AD42" s="71">
        <v>0</v>
      </c>
      <c r="AE42" s="71">
        <v>1</v>
      </c>
      <c r="AF42" s="71">
        <v>0</v>
      </c>
      <c r="AG42" s="71">
        <v>1</v>
      </c>
      <c r="AH42" s="71">
        <v>0</v>
      </c>
      <c r="AI42" s="71">
        <v>1</v>
      </c>
    </row>
    <row r="43" spans="1:35" x14ac:dyDescent="0.2">
      <c r="A43" s="71" t="s">
        <v>44</v>
      </c>
      <c r="B43" s="71" t="s">
        <v>9</v>
      </c>
      <c r="C43" s="71">
        <v>1</v>
      </c>
      <c r="D43" s="71">
        <v>0</v>
      </c>
      <c r="E43" s="71">
        <v>0</v>
      </c>
      <c r="F43" s="71">
        <v>0</v>
      </c>
      <c r="G43" s="71">
        <v>0</v>
      </c>
      <c r="H43" s="71">
        <v>0</v>
      </c>
      <c r="I43" s="71">
        <v>0</v>
      </c>
      <c r="J43" s="71">
        <v>0</v>
      </c>
      <c r="K43" s="71">
        <v>0</v>
      </c>
      <c r="L43" s="71">
        <v>0</v>
      </c>
      <c r="M43" s="71">
        <v>0</v>
      </c>
      <c r="N43" s="71">
        <v>0</v>
      </c>
      <c r="O43" s="71">
        <v>1</v>
      </c>
      <c r="P43" s="71">
        <v>0</v>
      </c>
      <c r="Q43" s="71">
        <v>0</v>
      </c>
      <c r="R43" s="71">
        <v>2</v>
      </c>
      <c r="S43" s="71">
        <v>2</v>
      </c>
      <c r="T43" s="71">
        <v>0</v>
      </c>
      <c r="U43" s="71">
        <v>4</v>
      </c>
      <c r="V43" s="71">
        <v>1</v>
      </c>
      <c r="W43" s="71">
        <v>0</v>
      </c>
      <c r="X43" s="71">
        <v>0</v>
      </c>
      <c r="Y43" s="71">
        <v>0</v>
      </c>
      <c r="Z43" s="71">
        <v>0</v>
      </c>
      <c r="AA43" s="71">
        <v>2</v>
      </c>
      <c r="AB43" s="71">
        <v>0</v>
      </c>
      <c r="AC43" s="71">
        <v>0</v>
      </c>
      <c r="AD43" s="71">
        <v>1</v>
      </c>
      <c r="AE43" s="71">
        <v>0</v>
      </c>
      <c r="AF43" s="71">
        <v>0</v>
      </c>
      <c r="AG43" s="71">
        <v>4</v>
      </c>
      <c r="AH43" s="71">
        <v>0</v>
      </c>
      <c r="AI43" s="71">
        <v>2</v>
      </c>
    </row>
    <row r="44" spans="1:35" x14ac:dyDescent="0.2">
      <c r="A44" s="71" t="s">
        <v>49</v>
      </c>
      <c r="B44" s="71" t="s">
        <v>22</v>
      </c>
      <c r="C44" s="71">
        <v>0</v>
      </c>
      <c r="D44" s="71">
        <v>0</v>
      </c>
      <c r="E44" s="71">
        <v>0</v>
      </c>
      <c r="F44" s="71">
        <v>0</v>
      </c>
      <c r="G44" s="71">
        <v>0</v>
      </c>
      <c r="H44" s="71">
        <v>0</v>
      </c>
      <c r="I44" s="71">
        <v>0</v>
      </c>
      <c r="J44" s="71">
        <v>0</v>
      </c>
      <c r="K44" s="71">
        <v>0</v>
      </c>
      <c r="L44" s="71">
        <v>0</v>
      </c>
      <c r="M44" s="71">
        <v>0</v>
      </c>
      <c r="N44" s="71">
        <v>0</v>
      </c>
      <c r="O44" s="71">
        <v>0</v>
      </c>
      <c r="P44" s="71">
        <v>0</v>
      </c>
      <c r="Q44" s="71">
        <v>0</v>
      </c>
      <c r="R44" s="71">
        <v>0</v>
      </c>
      <c r="S44" s="71">
        <v>1</v>
      </c>
      <c r="T44" s="71">
        <v>0</v>
      </c>
      <c r="U44" s="71">
        <v>0</v>
      </c>
      <c r="V44" s="71">
        <v>0</v>
      </c>
      <c r="W44" s="71">
        <v>0</v>
      </c>
      <c r="X44" s="71">
        <v>2</v>
      </c>
      <c r="Y44" s="71">
        <v>0</v>
      </c>
      <c r="Z44" s="71">
        <v>0</v>
      </c>
      <c r="AA44" s="71">
        <v>1</v>
      </c>
      <c r="AB44" s="71">
        <v>0</v>
      </c>
      <c r="AC44" s="71">
        <v>0</v>
      </c>
      <c r="AD44" s="71">
        <v>0</v>
      </c>
      <c r="AE44" s="71">
        <v>0</v>
      </c>
      <c r="AF44" s="71">
        <v>0</v>
      </c>
      <c r="AG44" s="71">
        <v>0</v>
      </c>
      <c r="AH44" s="71">
        <v>0</v>
      </c>
      <c r="AI44" s="71">
        <v>0</v>
      </c>
    </row>
    <row r="45" spans="1:35" x14ac:dyDescent="0.2">
      <c r="A45" s="71" t="s">
        <v>49</v>
      </c>
      <c r="B45" s="71" t="s">
        <v>23</v>
      </c>
      <c r="C45" s="71">
        <v>0</v>
      </c>
      <c r="D45" s="71">
        <v>0</v>
      </c>
      <c r="E45" s="71">
        <v>0</v>
      </c>
      <c r="F45" s="71">
        <v>0</v>
      </c>
      <c r="G45" s="71">
        <v>0</v>
      </c>
      <c r="H45" s="71">
        <v>0</v>
      </c>
      <c r="I45" s="71">
        <v>0</v>
      </c>
      <c r="J45" s="71">
        <v>0</v>
      </c>
      <c r="K45" s="71">
        <v>0</v>
      </c>
      <c r="L45" s="71">
        <v>0</v>
      </c>
      <c r="M45" s="71">
        <v>0</v>
      </c>
      <c r="N45" s="71">
        <v>0</v>
      </c>
      <c r="O45" s="71">
        <v>0</v>
      </c>
      <c r="P45" s="71">
        <v>0</v>
      </c>
      <c r="Q45" s="71">
        <v>0</v>
      </c>
      <c r="R45" s="71">
        <v>0</v>
      </c>
      <c r="S45" s="71">
        <v>1</v>
      </c>
      <c r="T45" s="71">
        <v>0</v>
      </c>
      <c r="U45" s="71">
        <v>1</v>
      </c>
      <c r="V45" s="71">
        <v>0</v>
      </c>
      <c r="W45" s="71">
        <v>0</v>
      </c>
      <c r="X45" s="71">
        <v>0</v>
      </c>
      <c r="Y45" s="71">
        <v>1</v>
      </c>
      <c r="Z45" s="71">
        <v>0</v>
      </c>
      <c r="AA45" s="71">
        <v>0</v>
      </c>
      <c r="AB45" s="71">
        <v>0</v>
      </c>
      <c r="AC45" s="71">
        <v>0</v>
      </c>
      <c r="AD45" s="71">
        <v>1</v>
      </c>
      <c r="AE45" s="71">
        <v>0</v>
      </c>
      <c r="AF45" s="71">
        <v>0</v>
      </c>
      <c r="AG45" s="71">
        <v>0</v>
      </c>
      <c r="AH45" s="71">
        <v>0</v>
      </c>
      <c r="AI45" s="71">
        <v>0</v>
      </c>
    </row>
    <row r="46" spans="1:35" x14ac:dyDescent="0.2">
      <c r="A46" s="71" t="s">
        <v>49</v>
      </c>
      <c r="B46" s="71" t="s">
        <v>21</v>
      </c>
      <c r="C46" s="71">
        <v>2</v>
      </c>
      <c r="D46" s="71">
        <v>1</v>
      </c>
      <c r="E46" s="71">
        <v>0</v>
      </c>
      <c r="F46" s="71">
        <v>3</v>
      </c>
      <c r="G46" s="71">
        <v>6</v>
      </c>
      <c r="H46" s="71">
        <v>0</v>
      </c>
      <c r="I46" s="71">
        <v>5</v>
      </c>
      <c r="J46" s="71">
        <v>4</v>
      </c>
      <c r="K46" s="71">
        <v>0</v>
      </c>
      <c r="L46" s="71">
        <v>3</v>
      </c>
      <c r="M46" s="71">
        <v>5</v>
      </c>
      <c r="N46" s="71">
        <v>0</v>
      </c>
      <c r="O46" s="71">
        <v>4</v>
      </c>
      <c r="P46" s="71">
        <v>3</v>
      </c>
      <c r="Q46" s="71">
        <v>0</v>
      </c>
      <c r="R46" s="71">
        <v>16</v>
      </c>
      <c r="S46" s="71">
        <v>19</v>
      </c>
      <c r="T46" s="71">
        <v>0</v>
      </c>
      <c r="U46" s="71">
        <v>26</v>
      </c>
      <c r="V46" s="71">
        <v>13</v>
      </c>
      <c r="W46" s="71">
        <v>0</v>
      </c>
      <c r="X46" s="71">
        <v>28</v>
      </c>
      <c r="Y46" s="71">
        <v>14</v>
      </c>
      <c r="Z46" s="71">
        <v>0</v>
      </c>
      <c r="AA46" s="71">
        <v>29</v>
      </c>
      <c r="AB46" s="71">
        <v>24</v>
      </c>
      <c r="AC46" s="71">
        <v>0</v>
      </c>
      <c r="AD46" s="71">
        <v>23</v>
      </c>
      <c r="AE46" s="71">
        <v>25</v>
      </c>
      <c r="AF46" s="71">
        <v>0</v>
      </c>
      <c r="AG46" s="71">
        <v>1</v>
      </c>
      <c r="AH46" s="71">
        <v>1</v>
      </c>
      <c r="AI46" s="71">
        <v>0</v>
      </c>
    </row>
    <row r="47" spans="1:35" x14ac:dyDescent="0.2">
      <c r="A47" s="71" t="s">
        <v>49</v>
      </c>
      <c r="B47" s="71" t="s">
        <v>1</v>
      </c>
      <c r="C47" s="71">
        <v>0</v>
      </c>
      <c r="D47" s="71">
        <v>0</v>
      </c>
      <c r="E47" s="71">
        <v>0</v>
      </c>
      <c r="F47" s="71">
        <v>0</v>
      </c>
      <c r="G47" s="71">
        <v>0</v>
      </c>
      <c r="H47" s="71">
        <v>0</v>
      </c>
      <c r="I47" s="71">
        <v>0</v>
      </c>
      <c r="J47" s="71">
        <v>0</v>
      </c>
      <c r="K47" s="71">
        <v>0</v>
      </c>
      <c r="L47" s="71">
        <v>0</v>
      </c>
      <c r="M47" s="71">
        <v>0</v>
      </c>
      <c r="N47" s="71">
        <v>0</v>
      </c>
      <c r="O47" s="71">
        <v>2</v>
      </c>
      <c r="P47" s="71">
        <v>2</v>
      </c>
      <c r="Q47" s="71">
        <v>0</v>
      </c>
      <c r="R47" s="71">
        <v>2</v>
      </c>
      <c r="S47" s="71">
        <v>0</v>
      </c>
      <c r="T47" s="71">
        <v>0</v>
      </c>
      <c r="U47" s="71">
        <v>4</v>
      </c>
      <c r="V47" s="71">
        <v>1</v>
      </c>
      <c r="W47" s="71">
        <v>0</v>
      </c>
      <c r="X47" s="71">
        <v>1</v>
      </c>
      <c r="Y47" s="71">
        <v>0</v>
      </c>
      <c r="Z47" s="71">
        <v>0</v>
      </c>
      <c r="AA47" s="71">
        <v>1</v>
      </c>
      <c r="AB47" s="71">
        <v>2</v>
      </c>
      <c r="AC47" s="71">
        <v>0</v>
      </c>
      <c r="AD47" s="71">
        <v>3</v>
      </c>
      <c r="AE47" s="71">
        <v>0</v>
      </c>
      <c r="AF47" s="71">
        <v>2</v>
      </c>
      <c r="AG47" s="71">
        <v>0</v>
      </c>
      <c r="AH47" s="71">
        <v>0</v>
      </c>
      <c r="AI47" s="71">
        <v>0</v>
      </c>
    </row>
    <row r="48" spans="1:35" x14ac:dyDescent="0.2">
      <c r="A48" s="71" t="s">
        <v>49</v>
      </c>
      <c r="B48" s="71" t="s">
        <v>2</v>
      </c>
      <c r="C48" s="71">
        <v>0</v>
      </c>
      <c r="D48" s="71">
        <v>0</v>
      </c>
      <c r="E48" s="71">
        <v>0</v>
      </c>
      <c r="F48" s="71">
        <v>0</v>
      </c>
      <c r="G48" s="71">
        <v>0</v>
      </c>
      <c r="H48" s="71">
        <v>0</v>
      </c>
      <c r="I48" s="71">
        <v>0</v>
      </c>
      <c r="J48" s="71">
        <v>0</v>
      </c>
      <c r="K48" s="71">
        <v>0</v>
      </c>
      <c r="L48" s="71">
        <v>0</v>
      </c>
      <c r="M48" s="71">
        <v>0</v>
      </c>
      <c r="N48" s="71">
        <v>0</v>
      </c>
      <c r="O48" s="71">
        <v>0</v>
      </c>
      <c r="P48" s="71">
        <v>0</v>
      </c>
      <c r="Q48" s="71">
        <v>0</v>
      </c>
      <c r="R48" s="71">
        <v>3</v>
      </c>
      <c r="S48" s="71">
        <v>1</v>
      </c>
      <c r="T48" s="71">
        <v>0</v>
      </c>
      <c r="U48" s="71">
        <v>3</v>
      </c>
      <c r="V48" s="71">
        <v>1</v>
      </c>
      <c r="W48" s="71">
        <v>0</v>
      </c>
      <c r="X48" s="71">
        <v>5</v>
      </c>
      <c r="Y48" s="71">
        <v>0</v>
      </c>
      <c r="Z48" s="71">
        <v>0</v>
      </c>
      <c r="AA48" s="71">
        <v>5</v>
      </c>
      <c r="AB48" s="71">
        <v>0</v>
      </c>
      <c r="AC48" s="71">
        <v>0</v>
      </c>
      <c r="AD48" s="71">
        <v>2</v>
      </c>
      <c r="AE48" s="71">
        <v>0</v>
      </c>
      <c r="AF48" s="71">
        <v>0</v>
      </c>
      <c r="AG48" s="71">
        <v>5</v>
      </c>
      <c r="AH48" s="71">
        <v>0</v>
      </c>
      <c r="AI48" s="71">
        <v>0</v>
      </c>
    </row>
    <row r="49" spans="1:35" x14ac:dyDescent="0.2">
      <c r="A49" s="71" t="s">
        <v>49</v>
      </c>
      <c r="B49" s="71" t="s">
        <v>9</v>
      </c>
      <c r="C49" s="71">
        <v>1</v>
      </c>
      <c r="D49" s="71">
        <v>0</v>
      </c>
      <c r="E49" s="71">
        <v>0</v>
      </c>
      <c r="F49" s="71">
        <v>0</v>
      </c>
      <c r="G49" s="71">
        <v>0</v>
      </c>
      <c r="H49" s="71">
        <v>0</v>
      </c>
      <c r="I49" s="71">
        <v>0</v>
      </c>
      <c r="J49" s="71">
        <v>0</v>
      </c>
      <c r="K49" s="71">
        <v>0</v>
      </c>
      <c r="L49" s="71">
        <v>0</v>
      </c>
      <c r="M49" s="71">
        <v>0</v>
      </c>
      <c r="N49" s="71">
        <v>0</v>
      </c>
      <c r="O49" s="71">
        <v>3</v>
      </c>
      <c r="P49" s="71">
        <v>0</v>
      </c>
      <c r="Q49" s="71">
        <v>0</v>
      </c>
      <c r="R49" s="71">
        <v>4</v>
      </c>
      <c r="S49" s="71">
        <v>2</v>
      </c>
      <c r="T49" s="71">
        <v>1</v>
      </c>
      <c r="U49" s="71">
        <v>6</v>
      </c>
      <c r="V49" s="71">
        <v>1</v>
      </c>
      <c r="W49" s="71">
        <v>0</v>
      </c>
      <c r="X49" s="71">
        <v>4</v>
      </c>
      <c r="Y49" s="71">
        <v>1</v>
      </c>
      <c r="Z49" s="71">
        <v>0</v>
      </c>
      <c r="AA49" s="71">
        <v>3</v>
      </c>
      <c r="AB49" s="71">
        <v>0</v>
      </c>
      <c r="AC49" s="71">
        <v>0</v>
      </c>
      <c r="AD49" s="71">
        <v>1</v>
      </c>
      <c r="AE49" s="71">
        <v>1</v>
      </c>
      <c r="AF49" s="71">
        <v>0</v>
      </c>
      <c r="AG49" s="71">
        <v>1</v>
      </c>
      <c r="AH49" s="71">
        <v>1</v>
      </c>
      <c r="AI49" s="71">
        <v>0</v>
      </c>
    </row>
    <row r="50" spans="1:35" x14ac:dyDescent="0.2">
      <c r="A50" s="71" t="s">
        <v>52</v>
      </c>
      <c r="B50" s="71" t="s">
        <v>22</v>
      </c>
      <c r="C50" s="71">
        <v>0</v>
      </c>
      <c r="D50" s="71">
        <v>0</v>
      </c>
      <c r="E50" s="71">
        <v>0</v>
      </c>
      <c r="F50" s="71">
        <v>0</v>
      </c>
      <c r="G50" s="71">
        <v>0</v>
      </c>
      <c r="H50" s="71">
        <v>0</v>
      </c>
      <c r="I50" s="71">
        <v>0</v>
      </c>
      <c r="J50" s="71">
        <v>0</v>
      </c>
      <c r="K50" s="71">
        <v>0</v>
      </c>
      <c r="L50" s="71">
        <v>0</v>
      </c>
      <c r="M50" s="71">
        <v>0</v>
      </c>
      <c r="N50" s="71">
        <v>0</v>
      </c>
      <c r="O50" s="71">
        <v>0</v>
      </c>
      <c r="P50" s="71">
        <v>1</v>
      </c>
      <c r="Q50" s="71">
        <v>0</v>
      </c>
      <c r="R50" s="71">
        <v>2</v>
      </c>
      <c r="S50" s="71">
        <v>0</v>
      </c>
      <c r="T50" s="71">
        <v>0</v>
      </c>
      <c r="U50" s="71">
        <v>1</v>
      </c>
      <c r="V50" s="71">
        <v>1</v>
      </c>
      <c r="W50" s="71">
        <v>0</v>
      </c>
      <c r="X50" s="71">
        <v>0</v>
      </c>
      <c r="Y50" s="71">
        <v>0</v>
      </c>
      <c r="Z50" s="71">
        <v>0</v>
      </c>
      <c r="AA50" s="71">
        <v>0</v>
      </c>
      <c r="AB50" s="71">
        <v>0</v>
      </c>
      <c r="AC50" s="71">
        <v>0</v>
      </c>
      <c r="AD50" s="71">
        <v>0</v>
      </c>
      <c r="AE50" s="71">
        <v>0</v>
      </c>
      <c r="AF50" s="71">
        <v>0</v>
      </c>
      <c r="AG50" s="71">
        <v>0</v>
      </c>
      <c r="AH50" s="71">
        <v>0</v>
      </c>
      <c r="AI50" s="71">
        <v>0</v>
      </c>
    </row>
    <row r="51" spans="1:35" x14ac:dyDescent="0.2">
      <c r="A51" s="71" t="s">
        <v>52</v>
      </c>
      <c r="B51" s="71" t="s">
        <v>23</v>
      </c>
      <c r="C51" s="71">
        <v>0</v>
      </c>
      <c r="D51" s="71">
        <v>0</v>
      </c>
      <c r="E51" s="71">
        <v>0</v>
      </c>
      <c r="F51" s="71">
        <v>0</v>
      </c>
      <c r="G51" s="71">
        <v>0</v>
      </c>
      <c r="H51" s="71">
        <v>0</v>
      </c>
      <c r="I51" s="71">
        <v>0</v>
      </c>
      <c r="J51" s="71">
        <v>0</v>
      </c>
      <c r="K51" s="71">
        <v>0</v>
      </c>
      <c r="L51" s="71">
        <v>0</v>
      </c>
      <c r="M51" s="71">
        <v>0</v>
      </c>
      <c r="N51" s="71">
        <v>0</v>
      </c>
      <c r="O51" s="71">
        <v>1</v>
      </c>
      <c r="P51" s="71">
        <v>1</v>
      </c>
      <c r="Q51" s="71">
        <v>0</v>
      </c>
      <c r="R51" s="71">
        <v>0</v>
      </c>
      <c r="S51" s="71">
        <v>0</v>
      </c>
      <c r="T51" s="71">
        <v>0</v>
      </c>
      <c r="U51" s="71">
        <v>0</v>
      </c>
      <c r="V51" s="71">
        <v>1</v>
      </c>
      <c r="W51" s="71">
        <v>0</v>
      </c>
      <c r="X51" s="71">
        <v>0</v>
      </c>
      <c r="Y51" s="71">
        <v>1</v>
      </c>
      <c r="Z51" s="71">
        <v>0</v>
      </c>
      <c r="AA51" s="71">
        <v>1</v>
      </c>
      <c r="AB51" s="71">
        <v>0</v>
      </c>
      <c r="AC51" s="71">
        <v>0</v>
      </c>
      <c r="AD51" s="71">
        <v>1</v>
      </c>
      <c r="AE51" s="71">
        <v>1</v>
      </c>
      <c r="AF51" s="71">
        <v>0</v>
      </c>
      <c r="AG51" s="71">
        <v>0</v>
      </c>
      <c r="AH51" s="71">
        <v>0</v>
      </c>
      <c r="AI51" s="71">
        <v>0</v>
      </c>
    </row>
    <row r="52" spans="1:35" x14ac:dyDescent="0.2">
      <c r="A52" s="71" t="s">
        <v>52</v>
      </c>
      <c r="B52" s="71" t="s">
        <v>21</v>
      </c>
      <c r="C52" s="71">
        <v>0</v>
      </c>
      <c r="D52" s="71">
        <v>0</v>
      </c>
      <c r="E52" s="71">
        <v>0</v>
      </c>
      <c r="F52" s="71">
        <v>3</v>
      </c>
      <c r="G52" s="71">
        <v>1</v>
      </c>
      <c r="H52" s="71">
        <v>0</v>
      </c>
      <c r="I52" s="71">
        <v>5</v>
      </c>
      <c r="J52" s="71">
        <v>1</v>
      </c>
      <c r="K52" s="71">
        <v>0</v>
      </c>
      <c r="L52" s="71">
        <v>2</v>
      </c>
      <c r="M52" s="71">
        <v>0</v>
      </c>
      <c r="N52" s="71">
        <v>0</v>
      </c>
      <c r="O52" s="71">
        <v>2</v>
      </c>
      <c r="P52" s="71">
        <v>1</v>
      </c>
      <c r="Q52" s="71">
        <v>0</v>
      </c>
      <c r="R52" s="71">
        <v>7</v>
      </c>
      <c r="S52" s="71">
        <v>9</v>
      </c>
      <c r="T52" s="71">
        <v>0</v>
      </c>
      <c r="U52" s="71">
        <v>21</v>
      </c>
      <c r="V52" s="71">
        <v>13</v>
      </c>
      <c r="W52" s="71">
        <v>0</v>
      </c>
      <c r="X52" s="71">
        <v>22</v>
      </c>
      <c r="Y52" s="71">
        <v>9</v>
      </c>
      <c r="Z52" s="71">
        <v>0</v>
      </c>
      <c r="AA52" s="71">
        <v>23</v>
      </c>
      <c r="AB52" s="71">
        <v>22</v>
      </c>
      <c r="AC52" s="71">
        <v>0</v>
      </c>
      <c r="AD52" s="71">
        <v>18</v>
      </c>
      <c r="AE52" s="71">
        <v>22</v>
      </c>
      <c r="AF52" s="71">
        <v>1</v>
      </c>
      <c r="AG52" s="71">
        <v>4</v>
      </c>
      <c r="AH52" s="71">
        <v>0</v>
      </c>
      <c r="AI52" s="71">
        <v>0</v>
      </c>
    </row>
    <row r="53" spans="1:35" x14ac:dyDescent="0.2">
      <c r="A53" s="71" t="s">
        <v>52</v>
      </c>
      <c r="B53" s="71" t="s">
        <v>1</v>
      </c>
      <c r="C53" s="71">
        <v>0</v>
      </c>
      <c r="D53" s="71">
        <v>0</v>
      </c>
      <c r="E53" s="71">
        <v>0</v>
      </c>
      <c r="F53" s="71">
        <v>0</v>
      </c>
      <c r="G53" s="71">
        <v>0</v>
      </c>
      <c r="H53" s="71">
        <v>0</v>
      </c>
      <c r="I53" s="71">
        <v>0</v>
      </c>
      <c r="J53" s="71">
        <v>0</v>
      </c>
      <c r="K53" s="71">
        <v>0</v>
      </c>
      <c r="L53" s="71">
        <v>0</v>
      </c>
      <c r="M53" s="71">
        <v>0</v>
      </c>
      <c r="N53" s="71">
        <v>0</v>
      </c>
      <c r="O53" s="71">
        <v>1</v>
      </c>
      <c r="P53" s="71">
        <v>1</v>
      </c>
      <c r="Q53" s="71">
        <v>0</v>
      </c>
      <c r="R53" s="71">
        <v>2</v>
      </c>
      <c r="S53" s="71">
        <v>0</v>
      </c>
      <c r="T53" s="71">
        <v>0</v>
      </c>
      <c r="U53" s="71">
        <v>3</v>
      </c>
      <c r="V53" s="71">
        <v>1</v>
      </c>
      <c r="W53" s="71">
        <v>0</v>
      </c>
      <c r="X53" s="71">
        <v>1</v>
      </c>
      <c r="Y53" s="71">
        <v>1</v>
      </c>
      <c r="Z53" s="71">
        <v>0</v>
      </c>
      <c r="AA53" s="71">
        <v>2</v>
      </c>
      <c r="AB53" s="71">
        <v>1</v>
      </c>
      <c r="AC53" s="71">
        <v>0</v>
      </c>
      <c r="AD53" s="71">
        <v>1</v>
      </c>
      <c r="AE53" s="71">
        <v>0</v>
      </c>
      <c r="AF53" s="71">
        <v>0</v>
      </c>
      <c r="AG53" s="71">
        <v>1</v>
      </c>
      <c r="AH53" s="71">
        <v>0</v>
      </c>
      <c r="AI53" s="71">
        <v>0</v>
      </c>
    </row>
    <row r="54" spans="1:35" x14ac:dyDescent="0.2">
      <c r="A54" s="71" t="s">
        <v>52</v>
      </c>
      <c r="B54" s="71" t="s">
        <v>2</v>
      </c>
      <c r="C54" s="71">
        <v>0</v>
      </c>
      <c r="D54" s="71">
        <v>0</v>
      </c>
      <c r="E54" s="71">
        <v>0</v>
      </c>
      <c r="F54" s="71">
        <v>0</v>
      </c>
      <c r="G54" s="71">
        <v>0</v>
      </c>
      <c r="H54" s="71">
        <v>0</v>
      </c>
      <c r="I54" s="71">
        <v>0</v>
      </c>
      <c r="J54" s="71">
        <v>0</v>
      </c>
      <c r="K54" s="71">
        <v>0</v>
      </c>
      <c r="L54" s="71">
        <v>0</v>
      </c>
      <c r="M54" s="71">
        <v>0</v>
      </c>
      <c r="N54" s="71">
        <v>0</v>
      </c>
      <c r="O54" s="71">
        <v>0</v>
      </c>
      <c r="P54" s="71">
        <v>0</v>
      </c>
      <c r="Q54" s="71">
        <v>0</v>
      </c>
      <c r="R54" s="71">
        <v>1</v>
      </c>
      <c r="S54" s="71">
        <v>1</v>
      </c>
      <c r="T54" s="71">
        <v>0</v>
      </c>
      <c r="U54" s="71">
        <v>2</v>
      </c>
      <c r="V54" s="71">
        <v>2</v>
      </c>
      <c r="W54" s="71">
        <v>0</v>
      </c>
      <c r="X54" s="71">
        <v>3</v>
      </c>
      <c r="Y54" s="71">
        <v>0</v>
      </c>
      <c r="Z54" s="71">
        <v>0</v>
      </c>
      <c r="AA54" s="71">
        <v>3</v>
      </c>
      <c r="AB54" s="71">
        <v>0</v>
      </c>
      <c r="AC54" s="71">
        <v>0</v>
      </c>
      <c r="AD54" s="71">
        <v>3</v>
      </c>
      <c r="AE54" s="71">
        <v>0</v>
      </c>
      <c r="AF54" s="71">
        <v>0</v>
      </c>
      <c r="AG54" s="71">
        <v>1</v>
      </c>
      <c r="AH54" s="71">
        <v>0</v>
      </c>
      <c r="AI54" s="71">
        <v>0</v>
      </c>
    </row>
    <row r="55" spans="1:35" x14ac:dyDescent="0.2">
      <c r="A55" s="71" t="s">
        <v>52</v>
      </c>
      <c r="B55" s="71" t="s">
        <v>9</v>
      </c>
      <c r="C55" s="71">
        <v>0</v>
      </c>
      <c r="D55" s="71">
        <v>0</v>
      </c>
      <c r="E55" s="71">
        <v>0</v>
      </c>
      <c r="F55" s="71">
        <v>0</v>
      </c>
      <c r="G55" s="71">
        <v>0</v>
      </c>
      <c r="H55" s="71">
        <v>0</v>
      </c>
      <c r="I55" s="71">
        <v>0</v>
      </c>
      <c r="J55" s="71">
        <v>0</v>
      </c>
      <c r="K55" s="71">
        <v>0</v>
      </c>
      <c r="L55" s="71">
        <v>0</v>
      </c>
      <c r="M55" s="71">
        <v>0</v>
      </c>
      <c r="N55" s="71">
        <v>0</v>
      </c>
      <c r="O55" s="71">
        <v>3</v>
      </c>
      <c r="P55" s="71">
        <v>0</v>
      </c>
      <c r="Q55" s="71">
        <v>0</v>
      </c>
      <c r="R55" s="71">
        <v>3</v>
      </c>
      <c r="S55" s="71">
        <v>0</v>
      </c>
      <c r="T55" s="71">
        <v>0</v>
      </c>
      <c r="U55" s="71">
        <v>9</v>
      </c>
      <c r="V55" s="71">
        <v>0</v>
      </c>
      <c r="W55" s="71">
        <v>0</v>
      </c>
      <c r="X55" s="71">
        <v>1</v>
      </c>
      <c r="Y55" s="71">
        <v>1</v>
      </c>
      <c r="Z55" s="71">
        <v>0</v>
      </c>
      <c r="AA55" s="71">
        <v>2</v>
      </c>
      <c r="AB55" s="71">
        <v>1</v>
      </c>
      <c r="AC55" s="71">
        <v>0</v>
      </c>
      <c r="AD55" s="71">
        <v>0</v>
      </c>
      <c r="AE55" s="71">
        <v>0</v>
      </c>
      <c r="AF55" s="71">
        <v>0</v>
      </c>
      <c r="AG55" s="71">
        <v>1</v>
      </c>
      <c r="AH55" s="71">
        <v>0</v>
      </c>
      <c r="AI55" s="71">
        <v>1</v>
      </c>
    </row>
    <row r="56" spans="1:35" x14ac:dyDescent="0.2">
      <c r="A56" s="71" t="s">
        <v>56</v>
      </c>
      <c r="B56" s="71" t="s">
        <v>22</v>
      </c>
      <c r="C56" s="71">
        <v>0</v>
      </c>
      <c r="D56" s="71">
        <v>0</v>
      </c>
      <c r="E56" s="71">
        <v>0</v>
      </c>
      <c r="F56" s="71">
        <v>0</v>
      </c>
      <c r="G56" s="71">
        <v>0</v>
      </c>
      <c r="H56" s="71">
        <v>0</v>
      </c>
      <c r="I56" s="71">
        <v>0</v>
      </c>
      <c r="J56" s="71">
        <v>0</v>
      </c>
      <c r="K56" s="71">
        <v>0</v>
      </c>
      <c r="L56" s="71">
        <v>0</v>
      </c>
      <c r="M56" s="71">
        <v>0</v>
      </c>
      <c r="N56" s="71">
        <v>0</v>
      </c>
      <c r="O56" s="71">
        <v>0</v>
      </c>
      <c r="P56" s="71">
        <v>0</v>
      </c>
      <c r="Q56" s="71">
        <v>0</v>
      </c>
      <c r="R56" s="71">
        <v>1</v>
      </c>
      <c r="S56" s="71">
        <v>0</v>
      </c>
      <c r="T56" s="71">
        <v>0</v>
      </c>
      <c r="U56" s="71">
        <v>3</v>
      </c>
      <c r="V56" s="71">
        <v>1</v>
      </c>
      <c r="W56" s="71">
        <v>0</v>
      </c>
      <c r="X56" s="71">
        <v>0</v>
      </c>
      <c r="Y56" s="71">
        <v>0</v>
      </c>
      <c r="Z56" s="71">
        <v>0</v>
      </c>
      <c r="AA56" s="71">
        <v>1</v>
      </c>
      <c r="AB56" s="71">
        <v>0</v>
      </c>
      <c r="AC56" s="71">
        <v>0</v>
      </c>
      <c r="AD56" s="71">
        <v>1</v>
      </c>
      <c r="AE56" s="71">
        <v>0</v>
      </c>
      <c r="AF56" s="71">
        <v>0</v>
      </c>
      <c r="AG56" s="71">
        <v>0</v>
      </c>
      <c r="AH56" s="71">
        <v>0</v>
      </c>
      <c r="AI56" s="71">
        <v>0</v>
      </c>
    </row>
    <row r="57" spans="1:35" x14ac:dyDescent="0.2">
      <c r="A57" s="71" t="s">
        <v>56</v>
      </c>
      <c r="B57" s="71" t="s">
        <v>23</v>
      </c>
      <c r="C57" s="71">
        <v>0</v>
      </c>
      <c r="D57" s="71">
        <v>0</v>
      </c>
      <c r="E57" s="71">
        <v>0</v>
      </c>
      <c r="F57" s="71">
        <v>0</v>
      </c>
      <c r="G57" s="71">
        <v>0</v>
      </c>
      <c r="H57" s="71">
        <v>0</v>
      </c>
      <c r="I57" s="71">
        <v>0</v>
      </c>
      <c r="J57" s="71">
        <v>0</v>
      </c>
      <c r="K57" s="71">
        <v>0</v>
      </c>
      <c r="L57" s="71">
        <v>0</v>
      </c>
      <c r="M57" s="71">
        <v>0</v>
      </c>
      <c r="N57" s="71">
        <v>0</v>
      </c>
      <c r="O57" s="71">
        <v>0</v>
      </c>
      <c r="P57" s="71">
        <v>0</v>
      </c>
      <c r="Q57" s="71">
        <v>0</v>
      </c>
      <c r="R57" s="71">
        <v>0</v>
      </c>
      <c r="S57" s="71">
        <v>0</v>
      </c>
      <c r="T57" s="71">
        <v>0</v>
      </c>
      <c r="U57" s="71">
        <v>0</v>
      </c>
      <c r="V57" s="71">
        <v>0</v>
      </c>
      <c r="W57" s="71">
        <v>0</v>
      </c>
      <c r="X57" s="71">
        <v>2</v>
      </c>
      <c r="Y57" s="71">
        <v>0</v>
      </c>
      <c r="Z57" s="71">
        <v>0</v>
      </c>
      <c r="AA57" s="71">
        <v>0</v>
      </c>
      <c r="AB57" s="71">
        <v>0</v>
      </c>
      <c r="AC57" s="71">
        <v>0</v>
      </c>
      <c r="AD57" s="71">
        <v>0</v>
      </c>
      <c r="AE57" s="71">
        <v>1</v>
      </c>
      <c r="AF57" s="71">
        <v>0</v>
      </c>
      <c r="AG57" s="71">
        <v>0</v>
      </c>
      <c r="AH57" s="71">
        <v>0</v>
      </c>
      <c r="AI57" s="71">
        <v>0</v>
      </c>
    </row>
    <row r="58" spans="1:35" x14ac:dyDescent="0.2">
      <c r="A58" s="71" t="s">
        <v>56</v>
      </c>
      <c r="B58" s="71" t="s">
        <v>21</v>
      </c>
      <c r="C58" s="71">
        <v>0</v>
      </c>
      <c r="D58" s="71">
        <v>0</v>
      </c>
      <c r="E58" s="71">
        <v>0</v>
      </c>
      <c r="F58" s="71">
        <v>0</v>
      </c>
      <c r="G58" s="71">
        <v>0</v>
      </c>
      <c r="H58" s="71">
        <v>0</v>
      </c>
      <c r="I58" s="71">
        <v>0</v>
      </c>
      <c r="J58" s="71">
        <v>1</v>
      </c>
      <c r="K58" s="71">
        <v>0</v>
      </c>
      <c r="L58" s="71">
        <v>0</v>
      </c>
      <c r="M58" s="71">
        <v>0</v>
      </c>
      <c r="N58" s="71">
        <v>0</v>
      </c>
      <c r="O58" s="71">
        <v>1</v>
      </c>
      <c r="P58" s="71">
        <v>1</v>
      </c>
      <c r="Q58" s="71">
        <v>0</v>
      </c>
      <c r="R58" s="71">
        <v>11</v>
      </c>
      <c r="S58" s="71">
        <v>2</v>
      </c>
      <c r="T58" s="71">
        <v>0</v>
      </c>
      <c r="U58" s="71">
        <v>21</v>
      </c>
      <c r="V58" s="71">
        <v>16</v>
      </c>
      <c r="W58" s="71">
        <v>0</v>
      </c>
      <c r="X58" s="71">
        <v>18</v>
      </c>
      <c r="Y58" s="71">
        <v>13</v>
      </c>
      <c r="Z58" s="71">
        <v>0</v>
      </c>
      <c r="AA58" s="71">
        <v>31</v>
      </c>
      <c r="AB58" s="71">
        <v>27</v>
      </c>
      <c r="AC58" s="71">
        <v>0</v>
      </c>
      <c r="AD58" s="71">
        <v>23</v>
      </c>
      <c r="AE58" s="71">
        <v>20</v>
      </c>
      <c r="AF58" s="71">
        <v>0</v>
      </c>
      <c r="AG58" s="71">
        <v>2</v>
      </c>
      <c r="AH58" s="71">
        <v>0</v>
      </c>
      <c r="AI58" s="71">
        <v>0</v>
      </c>
    </row>
    <row r="59" spans="1:35" x14ac:dyDescent="0.2">
      <c r="A59" s="71" t="s">
        <v>56</v>
      </c>
      <c r="B59" s="71" t="s">
        <v>1</v>
      </c>
      <c r="C59" s="71">
        <v>0</v>
      </c>
      <c r="D59" s="71">
        <v>0</v>
      </c>
      <c r="E59" s="71">
        <v>0</v>
      </c>
      <c r="F59" s="71">
        <v>0</v>
      </c>
      <c r="G59" s="71">
        <v>0</v>
      </c>
      <c r="H59" s="71">
        <v>0</v>
      </c>
      <c r="I59" s="71">
        <v>0</v>
      </c>
      <c r="J59" s="71">
        <v>0</v>
      </c>
      <c r="K59" s="71">
        <v>0</v>
      </c>
      <c r="L59" s="71">
        <v>0</v>
      </c>
      <c r="M59" s="71">
        <v>0</v>
      </c>
      <c r="N59" s="71">
        <v>0</v>
      </c>
      <c r="O59" s="71">
        <v>0</v>
      </c>
      <c r="P59" s="71">
        <v>0</v>
      </c>
      <c r="Q59" s="71">
        <v>0</v>
      </c>
      <c r="R59" s="71">
        <v>3</v>
      </c>
      <c r="S59" s="71">
        <v>0</v>
      </c>
      <c r="T59" s="71">
        <v>0</v>
      </c>
      <c r="U59" s="71">
        <v>5</v>
      </c>
      <c r="V59" s="71">
        <v>0</v>
      </c>
      <c r="W59" s="71">
        <v>0</v>
      </c>
      <c r="X59" s="71">
        <v>2</v>
      </c>
      <c r="Y59" s="71">
        <v>0</v>
      </c>
      <c r="Z59" s="71">
        <v>0</v>
      </c>
      <c r="AA59" s="71">
        <v>4</v>
      </c>
      <c r="AB59" s="71">
        <v>0</v>
      </c>
      <c r="AC59" s="71">
        <v>0</v>
      </c>
      <c r="AD59" s="71">
        <v>1</v>
      </c>
      <c r="AE59" s="71">
        <v>0</v>
      </c>
      <c r="AF59" s="71">
        <v>0</v>
      </c>
      <c r="AG59" s="71">
        <v>0</v>
      </c>
      <c r="AH59" s="71">
        <v>2</v>
      </c>
      <c r="AI59" s="71">
        <v>1</v>
      </c>
    </row>
    <row r="60" spans="1:35" x14ac:dyDescent="0.2">
      <c r="A60" s="71" t="s">
        <v>56</v>
      </c>
      <c r="B60" s="71" t="s">
        <v>2</v>
      </c>
      <c r="C60" s="71">
        <v>0</v>
      </c>
      <c r="D60" s="71">
        <v>0</v>
      </c>
      <c r="E60" s="71">
        <v>0</v>
      </c>
      <c r="F60" s="71">
        <v>0</v>
      </c>
      <c r="G60" s="71">
        <v>0</v>
      </c>
      <c r="H60" s="71">
        <v>0</v>
      </c>
      <c r="I60" s="71">
        <v>0</v>
      </c>
      <c r="J60" s="71">
        <v>0</v>
      </c>
      <c r="K60" s="71">
        <v>0</v>
      </c>
      <c r="L60" s="71">
        <v>0</v>
      </c>
      <c r="M60" s="71">
        <v>0</v>
      </c>
      <c r="N60" s="71">
        <v>0</v>
      </c>
      <c r="O60" s="71">
        <v>1</v>
      </c>
      <c r="P60" s="71">
        <v>0</v>
      </c>
      <c r="Q60" s="71">
        <v>0</v>
      </c>
      <c r="R60" s="71">
        <v>3</v>
      </c>
      <c r="S60" s="71">
        <v>1</v>
      </c>
      <c r="T60" s="71">
        <v>0</v>
      </c>
      <c r="U60" s="71">
        <v>1</v>
      </c>
      <c r="V60" s="71">
        <v>1</v>
      </c>
      <c r="W60" s="71">
        <v>0</v>
      </c>
      <c r="X60" s="71">
        <v>2</v>
      </c>
      <c r="Y60" s="71">
        <v>0</v>
      </c>
      <c r="Z60" s="71">
        <v>0</v>
      </c>
      <c r="AA60" s="71">
        <v>0</v>
      </c>
      <c r="AB60" s="71">
        <v>0</v>
      </c>
      <c r="AC60" s="71">
        <v>0</v>
      </c>
      <c r="AD60" s="71">
        <v>2</v>
      </c>
      <c r="AE60" s="71">
        <v>0</v>
      </c>
      <c r="AF60" s="71">
        <v>0</v>
      </c>
      <c r="AG60" s="71">
        <v>0</v>
      </c>
      <c r="AH60" s="71">
        <v>0</v>
      </c>
      <c r="AI60" s="71">
        <v>0</v>
      </c>
    </row>
    <row r="61" spans="1:35" x14ac:dyDescent="0.2">
      <c r="A61" s="71" t="s">
        <v>56</v>
      </c>
      <c r="B61" s="71" t="s">
        <v>9</v>
      </c>
      <c r="C61" s="71">
        <v>0</v>
      </c>
      <c r="D61" s="71">
        <v>0</v>
      </c>
      <c r="E61" s="71">
        <v>0</v>
      </c>
      <c r="F61" s="71">
        <v>0</v>
      </c>
      <c r="G61" s="71">
        <v>0</v>
      </c>
      <c r="H61" s="71">
        <v>0</v>
      </c>
      <c r="I61" s="71">
        <v>0</v>
      </c>
      <c r="J61" s="71">
        <v>0</v>
      </c>
      <c r="K61" s="71">
        <v>0</v>
      </c>
      <c r="L61" s="71">
        <v>0</v>
      </c>
      <c r="M61" s="71">
        <v>0</v>
      </c>
      <c r="N61" s="71">
        <v>0</v>
      </c>
      <c r="O61" s="71">
        <v>0</v>
      </c>
      <c r="P61" s="71">
        <v>0</v>
      </c>
      <c r="Q61" s="71">
        <v>0</v>
      </c>
      <c r="R61" s="71">
        <v>2</v>
      </c>
      <c r="S61" s="71">
        <v>2</v>
      </c>
      <c r="T61" s="71">
        <v>0</v>
      </c>
      <c r="U61" s="71">
        <v>3</v>
      </c>
      <c r="V61" s="71">
        <v>0</v>
      </c>
      <c r="W61" s="71">
        <v>0</v>
      </c>
      <c r="X61" s="71">
        <v>6</v>
      </c>
      <c r="Y61" s="71">
        <v>0</v>
      </c>
      <c r="Z61" s="71">
        <v>0</v>
      </c>
      <c r="AA61" s="71">
        <v>3</v>
      </c>
      <c r="AB61" s="71">
        <v>0</v>
      </c>
      <c r="AC61" s="71">
        <v>0</v>
      </c>
      <c r="AD61" s="71">
        <v>1</v>
      </c>
      <c r="AE61" s="71">
        <v>0</v>
      </c>
      <c r="AF61" s="71">
        <v>0</v>
      </c>
      <c r="AG61" s="71">
        <v>0</v>
      </c>
      <c r="AH61" s="71">
        <v>0</v>
      </c>
      <c r="AI61" s="71">
        <v>0</v>
      </c>
    </row>
    <row r="62" spans="1:35" x14ac:dyDescent="0.2">
      <c r="A62" s="71" t="s">
        <v>80</v>
      </c>
      <c r="B62" s="71" t="s">
        <v>22</v>
      </c>
      <c r="C62" s="71">
        <v>0</v>
      </c>
      <c r="D62" s="71">
        <v>0</v>
      </c>
      <c r="E62" s="71">
        <v>0</v>
      </c>
      <c r="F62" s="71">
        <v>0</v>
      </c>
      <c r="G62" s="71">
        <v>0</v>
      </c>
      <c r="H62" s="71">
        <v>0</v>
      </c>
      <c r="I62" s="71">
        <v>0</v>
      </c>
      <c r="J62" s="71">
        <v>0</v>
      </c>
      <c r="K62" s="71">
        <v>0</v>
      </c>
      <c r="L62" s="71">
        <v>0</v>
      </c>
      <c r="M62" s="71">
        <v>0</v>
      </c>
      <c r="N62" s="71">
        <v>0</v>
      </c>
      <c r="O62" s="71">
        <v>1</v>
      </c>
      <c r="P62" s="71">
        <v>0</v>
      </c>
      <c r="Q62" s="71">
        <v>0</v>
      </c>
      <c r="R62" s="71">
        <v>0</v>
      </c>
      <c r="S62" s="71">
        <v>1</v>
      </c>
      <c r="T62" s="71">
        <v>0</v>
      </c>
      <c r="U62" s="71">
        <v>0</v>
      </c>
      <c r="V62" s="71">
        <v>1</v>
      </c>
      <c r="W62" s="71">
        <v>0</v>
      </c>
      <c r="X62" s="71">
        <v>1</v>
      </c>
      <c r="Y62" s="71">
        <v>1</v>
      </c>
      <c r="Z62" s="71">
        <v>0</v>
      </c>
      <c r="AA62" s="71">
        <v>0</v>
      </c>
      <c r="AB62" s="71">
        <v>0</v>
      </c>
      <c r="AC62" s="71">
        <v>0</v>
      </c>
      <c r="AD62" s="71">
        <v>0</v>
      </c>
      <c r="AE62" s="71">
        <v>0</v>
      </c>
      <c r="AF62" s="71">
        <v>0</v>
      </c>
      <c r="AG62" s="71">
        <v>0</v>
      </c>
      <c r="AH62" s="71">
        <v>0</v>
      </c>
      <c r="AI62" s="71">
        <v>0</v>
      </c>
    </row>
    <row r="63" spans="1:35" x14ac:dyDescent="0.2">
      <c r="A63" s="71" t="s">
        <v>80</v>
      </c>
      <c r="B63" s="71" t="s">
        <v>23</v>
      </c>
      <c r="C63" s="71">
        <v>0</v>
      </c>
      <c r="D63" s="71">
        <v>0</v>
      </c>
      <c r="E63" s="71">
        <v>0</v>
      </c>
      <c r="F63" s="71">
        <v>0</v>
      </c>
      <c r="G63" s="71">
        <v>0</v>
      </c>
      <c r="H63" s="71">
        <v>0</v>
      </c>
      <c r="I63" s="71">
        <v>0</v>
      </c>
      <c r="J63" s="71">
        <v>0</v>
      </c>
      <c r="K63" s="71">
        <v>0</v>
      </c>
      <c r="L63" s="71">
        <v>0</v>
      </c>
      <c r="M63" s="71">
        <v>0</v>
      </c>
      <c r="N63" s="71">
        <v>0</v>
      </c>
      <c r="O63" s="71">
        <v>0</v>
      </c>
      <c r="P63" s="71">
        <v>0</v>
      </c>
      <c r="Q63" s="71">
        <v>0</v>
      </c>
      <c r="R63" s="71">
        <v>0</v>
      </c>
      <c r="S63" s="71">
        <v>0</v>
      </c>
      <c r="T63" s="71">
        <v>0</v>
      </c>
      <c r="U63" s="71">
        <v>0</v>
      </c>
      <c r="V63" s="71">
        <v>1</v>
      </c>
      <c r="W63" s="71">
        <v>0</v>
      </c>
      <c r="X63" s="71">
        <v>5</v>
      </c>
      <c r="Y63" s="71">
        <v>0</v>
      </c>
      <c r="Z63" s="71">
        <v>0</v>
      </c>
      <c r="AA63" s="71">
        <v>3</v>
      </c>
      <c r="AB63" s="71">
        <v>0</v>
      </c>
      <c r="AC63" s="71">
        <v>0</v>
      </c>
      <c r="AD63" s="71">
        <v>0</v>
      </c>
      <c r="AE63" s="71">
        <v>0</v>
      </c>
      <c r="AF63" s="71">
        <v>0</v>
      </c>
      <c r="AG63" s="71">
        <v>0</v>
      </c>
      <c r="AH63" s="71">
        <v>0</v>
      </c>
      <c r="AI63" s="71">
        <v>0</v>
      </c>
    </row>
    <row r="64" spans="1:35" x14ac:dyDescent="0.2">
      <c r="A64" s="71" t="s">
        <v>80</v>
      </c>
      <c r="B64" s="71" t="s">
        <v>21</v>
      </c>
      <c r="C64" s="71">
        <v>0</v>
      </c>
      <c r="D64" s="71">
        <v>0</v>
      </c>
      <c r="E64" s="71">
        <v>0</v>
      </c>
      <c r="F64" s="71">
        <v>2</v>
      </c>
      <c r="G64" s="71">
        <v>1</v>
      </c>
      <c r="H64" s="71">
        <v>0</v>
      </c>
      <c r="I64" s="71">
        <v>0</v>
      </c>
      <c r="J64" s="71">
        <v>2</v>
      </c>
      <c r="K64" s="71">
        <v>0</v>
      </c>
      <c r="L64" s="71">
        <v>1</v>
      </c>
      <c r="M64" s="71">
        <v>1</v>
      </c>
      <c r="N64" s="71">
        <v>0</v>
      </c>
      <c r="O64" s="71">
        <v>0</v>
      </c>
      <c r="P64" s="71">
        <v>0</v>
      </c>
      <c r="Q64" s="71">
        <v>0</v>
      </c>
      <c r="R64" s="71">
        <v>10</v>
      </c>
      <c r="S64" s="71">
        <v>7</v>
      </c>
      <c r="T64" s="71">
        <v>0</v>
      </c>
      <c r="U64" s="71">
        <v>13</v>
      </c>
      <c r="V64" s="71">
        <v>6</v>
      </c>
      <c r="W64" s="71">
        <v>0</v>
      </c>
      <c r="X64" s="71">
        <v>20</v>
      </c>
      <c r="Y64" s="71">
        <v>8</v>
      </c>
      <c r="Z64" s="71">
        <v>0</v>
      </c>
      <c r="AA64" s="71">
        <v>25</v>
      </c>
      <c r="AB64" s="71">
        <v>27</v>
      </c>
      <c r="AC64" s="71">
        <v>0</v>
      </c>
      <c r="AD64" s="71">
        <v>27</v>
      </c>
      <c r="AE64" s="71">
        <v>18</v>
      </c>
      <c r="AF64" s="71">
        <v>0</v>
      </c>
      <c r="AG64" s="71">
        <v>2</v>
      </c>
      <c r="AH64" s="71">
        <v>0</v>
      </c>
      <c r="AI64" s="71">
        <v>0</v>
      </c>
    </row>
    <row r="65" spans="1:35" x14ac:dyDescent="0.2">
      <c r="A65" s="71" t="s">
        <v>80</v>
      </c>
      <c r="B65" s="71" t="s">
        <v>1</v>
      </c>
      <c r="C65" s="71">
        <v>0</v>
      </c>
      <c r="D65" s="71">
        <v>0</v>
      </c>
      <c r="E65" s="71">
        <v>0</v>
      </c>
      <c r="F65" s="71">
        <v>0</v>
      </c>
      <c r="G65" s="71">
        <v>0</v>
      </c>
      <c r="H65" s="71">
        <v>0</v>
      </c>
      <c r="I65" s="71">
        <v>0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1">
        <v>0</v>
      </c>
      <c r="P65" s="71">
        <v>0</v>
      </c>
      <c r="Q65" s="71">
        <v>0</v>
      </c>
      <c r="R65" s="71">
        <v>1</v>
      </c>
      <c r="S65" s="71">
        <v>0</v>
      </c>
      <c r="T65" s="71">
        <v>0</v>
      </c>
      <c r="U65" s="71">
        <v>2</v>
      </c>
      <c r="V65" s="71">
        <v>2</v>
      </c>
      <c r="W65" s="71">
        <v>0</v>
      </c>
      <c r="X65" s="71">
        <v>2</v>
      </c>
      <c r="Y65" s="71">
        <v>0</v>
      </c>
      <c r="Z65" s="71">
        <v>0</v>
      </c>
      <c r="AA65" s="71">
        <v>3</v>
      </c>
      <c r="AB65" s="71">
        <v>1</v>
      </c>
      <c r="AC65" s="71">
        <v>0</v>
      </c>
      <c r="AD65" s="71">
        <v>3</v>
      </c>
      <c r="AE65" s="71">
        <v>0</v>
      </c>
      <c r="AF65" s="71">
        <v>0</v>
      </c>
      <c r="AG65" s="71">
        <v>0</v>
      </c>
      <c r="AH65" s="71">
        <v>0</v>
      </c>
      <c r="AI65" s="71">
        <v>0</v>
      </c>
    </row>
    <row r="66" spans="1:35" x14ac:dyDescent="0.2">
      <c r="A66" s="71" t="s">
        <v>80</v>
      </c>
      <c r="B66" s="71" t="s">
        <v>2</v>
      </c>
      <c r="C66" s="71">
        <v>0</v>
      </c>
      <c r="D66" s="71">
        <v>0</v>
      </c>
      <c r="E66" s="71">
        <v>0</v>
      </c>
      <c r="F66" s="71">
        <v>0</v>
      </c>
      <c r="G66" s="71">
        <v>0</v>
      </c>
      <c r="H66" s="71">
        <v>0</v>
      </c>
      <c r="I66" s="71">
        <v>0</v>
      </c>
      <c r="J66" s="71">
        <v>0</v>
      </c>
      <c r="K66" s="71">
        <v>0</v>
      </c>
      <c r="L66" s="71">
        <v>0</v>
      </c>
      <c r="M66" s="71">
        <v>0</v>
      </c>
      <c r="N66" s="71">
        <v>0</v>
      </c>
      <c r="O66" s="71">
        <v>0</v>
      </c>
      <c r="P66" s="71">
        <v>0</v>
      </c>
      <c r="Q66" s="71">
        <v>0</v>
      </c>
      <c r="R66" s="71">
        <v>2</v>
      </c>
      <c r="S66" s="71">
        <v>0</v>
      </c>
      <c r="T66" s="71">
        <v>0</v>
      </c>
      <c r="U66" s="71">
        <v>2</v>
      </c>
      <c r="V66" s="71">
        <v>2</v>
      </c>
      <c r="W66" s="71">
        <v>0</v>
      </c>
      <c r="X66" s="71">
        <v>4</v>
      </c>
      <c r="Y66" s="71">
        <v>0</v>
      </c>
      <c r="Z66" s="71">
        <v>0</v>
      </c>
      <c r="AA66" s="71">
        <v>1</v>
      </c>
      <c r="AB66" s="71">
        <v>0</v>
      </c>
      <c r="AC66" s="71">
        <v>0</v>
      </c>
      <c r="AD66" s="71">
        <v>0</v>
      </c>
      <c r="AE66" s="71">
        <v>0</v>
      </c>
      <c r="AF66" s="71">
        <v>0</v>
      </c>
      <c r="AG66" s="71">
        <v>1</v>
      </c>
      <c r="AH66" s="71">
        <v>0</v>
      </c>
      <c r="AI66" s="71">
        <v>0</v>
      </c>
    </row>
    <row r="67" spans="1:35" x14ac:dyDescent="0.2">
      <c r="A67" s="71" t="s">
        <v>80</v>
      </c>
      <c r="B67" s="71" t="s">
        <v>9</v>
      </c>
      <c r="C67" s="71">
        <v>0</v>
      </c>
      <c r="D67" s="71">
        <v>0</v>
      </c>
      <c r="E67" s="71">
        <v>0</v>
      </c>
      <c r="F67" s="71">
        <v>0</v>
      </c>
      <c r="G67" s="71">
        <v>0</v>
      </c>
      <c r="H67" s="71">
        <v>0</v>
      </c>
      <c r="I67" s="71">
        <v>0</v>
      </c>
      <c r="J67" s="71">
        <v>0</v>
      </c>
      <c r="K67" s="71">
        <v>0</v>
      </c>
      <c r="L67" s="71">
        <v>0</v>
      </c>
      <c r="M67" s="71">
        <v>0</v>
      </c>
      <c r="N67" s="71">
        <v>0</v>
      </c>
      <c r="O67" s="71">
        <v>3</v>
      </c>
      <c r="P67" s="71">
        <v>0</v>
      </c>
      <c r="Q67" s="71">
        <v>0</v>
      </c>
      <c r="R67" s="71">
        <v>7</v>
      </c>
      <c r="S67" s="71">
        <v>0</v>
      </c>
      <c r="T67" s="71">
        <v>0</v>
      </c>
      <c r="U67" s="71">
        <v>2</v>
      </c>
      <c r="V67" s="71">
        <v>1</v>
      </c>
      <c r="W67" s="71">
        <v>1</v>
      </c>
      <c r="X67" s="71">
        <v>6</v>
      </c>
      <c r="Y67" s="71">
        <v>0</v>
      </c>
      <c r="Z67" s="71">
        <v>0</v>
      </c>
      <c r="AA67" s="71">
        <v>1</v>
      </c>
      <c r="AB67" s="71">
        <v>0</v>
      </c>
      <c r="AC67" s="71">
        <v>0</v>
      </c>
      <c r="AD67" s="71">
        <v>2</v>
      </c>
      <c r="AE67" s="71">
        <v>0</v>
      </c>
      <c r="AF67" s="71">
        <v>0</v>
      </c>
      <c r="AG67" s="71">
        <v>3</v>
      </c>
      <c r="AH67" s="71">
        <v>0</v>
      </c>
      <c r="AI67" s="71">
        <v>0</v>
      </c>
    </row>
    <row r="68" spans="1:35" x14ac:dyDescent="0.2">
      <c r="A68" s="71" t="s">
        <v>156</v>
      </c>
      <c r="B68" s="71" t="s">
        <v>22</v>
      </c>
      <c r="C68" s="71">
        <v>0</v>
      </c>
      <c r="D68" s="71">
        <v>0</v>
      </c>
      <c r="E68" s="71">
        <v>0</v>
      </c>
      <c r="F68" s="71">
        <v>0</v>
      </c>
      <c r="G68" s="71">
        <v>0</v>
      </c>
      <c r="H68" s="71">
        <v>0</v>
      </c>
      <c r="I68" s="71">
        <v>0</v>
      </c>
      <c r="J68" s="71">
        <v>0</v>
      </c>
      <c r="K68" s="71">
        <v>0</v>
      </c>
      <c r="L68" s="71">
        <v>0</v>
      </c>
      <c r="M68" s="71">
        <v>0</v>
      </c>
      <c r="N68" s="71">
        <v>0</v>
      </c>
      <c r="O68" s="71">
        <v>0</v>
      </c>
      <c r="P68" s="71">
        <v>0</v>
      </c>
      <c r="Q68" s="71">
        <v>0</v>
      </c>
      <c r="R68" s="71">
        <v>0</v>
      </c>
      <c r="S68" s="71">
        <v>0</v>
      </c>
      <c r="T68" s="71">
        <v>0</v>
      </c>
      <c r="U68" s="71">
        <v>1</v>
      </c>
      <c r="V68" s="71">
        <v>0</v>
      </c>
      <c r="W68" s="71">
        <v>0</v>
      </c>
      <c r="X68" s="71">
        <v>0</v>
      </c>
      <c r="Y68" s="71">
        <v>0</v>
      </c>
      <c r="Z68" s="71">
        <v>0</v>
      </c>
      <c r="AA68" s="71">
        <v>0</v>
      </c>
      <c r="AB68" s="71">
        <v>0</v>
      </c>
      <c r="AC68" s="71">
        <v>0</v>
      </c>
      <c r="AD68" s="71">
        <v>0</v>
      </c>
      <c r="AE68" s="71">
        <v>0</v>
      </c>
      <c r="AF68" s="71">
        <v>0</v>
      </c>
      <c r="AG68" s="71">
        <v>0</v>
      </c>
      <c r="AH68" s="71">
        <v>0</v>
      </c>
      <c r="AI68" s="71">
        <v>0</v>
      </c>
    </row>
    <row r="69" spans="1:35" x14ac:dyDescent="0.2">
      <c r="A69" s="71" t="s">
        <v>156</v>
      </c>
      <c r="B69" s="71" t="s">
        <v>23</v>
      </c>
      <c r="C69" s="71">
        <v>0</v>
      </c>
      <c r="D69" s="71">
        <v>0</v>
      </c>
      <c r="E69" s="71">
        <v>0</v>
      </c>
      <c r="F69" s="71">
        <v>0</v>
      </c>
      <c r="G69" s="71">
        <v>0</v>
      </c>
      <c r="H69" s="71">
        <v>0</v>
      </c>
      <c r="I69" s="71">
        <v>0</v>
      </c>
      <c r="J69" s="71">
        <v>0</v>
      </c>
      <c r="K69" s="71">
        <v>0</v>
      </c>
      <c r="L69" s="71">
        <v>0</v>
      </c>
      <c r="M69" s="71">
        <v>0</v>
      </c>
      <c r="N69" s="71">
        <v>0</v>
      </c>
      <c r="O69" s="71">
        <v>0</v>
      </c>
      <c r="P69" s="71">
        <v>0</v>
      </c>
      <c r="Q69" s="71">
        <v>0</v>
      </c>
      <c r="R69" s="71">
        <v>1</v>
      </c>
      <c r="S69" s="71">
        <v>0</v>
      </c>
      <c r="T69" s="71">
        <v>0</v>
      </c>
      <c r="U69" s="71">
        <v>0</v>
      </c>
      <c r="V69" s="71">
        <v>1</v>
      </c>
      <c r="W69" s="71">
        <v>0</v>
      </c>
      <c r="X69" s="71">
        <v>1</v>
      </c>
      <c r="Y69" s="71">
        <v>1</v>
      </c>
      <c r="Z69" s="71">
        <v>0</v>
      </c>
      <c r="AA69" s="71">
        <v>1</v>
      </c>
      <c r="AB69" s="71">
        <v>2</v>
      </c>
      <c r="AC69" s="71">
        <v>0</v>
      </c>
      <c r="AD69" s="71">
        <v>0</v>
      </c>
      <c r="AE69" s="71">
        <v>1</v>
      </c>
      <c r="AF69" s="71">
        <v>0</v>
      </c>
      <c r="AG69" s="71">
        <v>0</v>
      </c>
      <c r="AH69" s="71">
        <v>0</v>
      </c>
      <c r="AI69" s="71">
        <v>0</v>
      </c>
    </row>
    <row r="70" spans="1:35" x14ac:dyDescent="0.2">
      <c r="A70" s="71" t="s">
        <v>156</v>
      </c>
      <c r="B70" s="71" t="s">
        <v>21</v>
      </c>
      <c r="C70" s="71">
        <v>0</v>
      </c>
      <c r="D70" s="71">
        <v>0</v>
      </c>
      <c r="E70" s="71">
        <v>0</v>
      </c>
      <c r="F70" s="71">
        <v>5</v>
      </c>
      <c r="G70" s="71">
        <v>1</v>
      </c>
      <c r="H70" s="71">
        <v>0</v>
      </c>
      <c r="I70" s="71">
        <v>0</v>
      </c>
      <c r="J70" s="71">
        <v>0</v>
      </c>
      <c r="K70" s="71">
        <v>0</v>
      </c>
      <c r="L70" s="71">
        <v>0</v>
      </c>
      <c r="M70" s="71">
        <v>0</v>
      </c>
      <c r="N70" s="71">
        <v>0</v>
      </c>
      <c r="O70" s="71">
        <v>1</v>
      </c>
      <c r="P70" s="71">
        <v>0</v>
      </c>
      <c r="Q70" s="71">
        <v>0</v>
      </c>
      <c r="R70" s="71">
        <v>12</v>
      </c>
      <c r="S70" s="71">
        <v>5</v>
      </c>
      <c r="T70" s="71">
        <v>0</v>
      </c>
      <c r="U70" s="71">
        <v>21</v>
      </c>
      <c r="V70" s="71">
        <v>11</v>
      </c>
      <c r="W70" s="71">
        <v>0</v>
      </c>
      <c r="X70" s="71">
        <v>12</v>
      </c>
      <c r="Y70" s="71">
        <v>13</v>
      </c>
      <c r="Z70" s="71">
        <v>0</v>
      </c>
      <c r="AA70" s="71">
        <v>44</v>
      </c>
      <c r="AB70" s="71">
        <v>30</v>
      </c>
      <c r="AC70" s="71">
        <v>0</v>
      </c>
      <c r="AD70" s="71">
        <v>15</v>
      </c>
      <c r="AE70" s="71">
        <v>30</v>
      </c>
      <c r="AF70" s="71">
        <v>0</v>
      </c>
      <c r="AG70" s="71">
        <v>1</v>
      </c>
      <c r="AH70" s="71">
        <v>0</v>
      </c>
      <c r="AI70" s="71">
        <v>0</v>
      </c>
    </row>
    <row r="71" spans="1:35" x14ac:dyDescent="0.2">
      <c r="A71" s="71" t="s">
        <v>156</v>
      </c>
      <c r="B71" s="71" t="s">
        <v>1</v>
      </c>
      <c r="C71" s="71">
        <v>0</v>
      </c>
      <c r="D71" s="71">
        <v>0</v>
      </c>
      <c r="E71" s="71">
        <v>1</v>
      </c>
      <c r="F71" s="71">
        <v>0</v>
      </c>
      <c r="G71" s="71">
        <v>1</v>
      </c>
      <c r="H71" s="71">
        <v>0</v>
      </c>
      <c r="I71" s="71">
        <v>0</v>
      </c>
      <c r="J71" s="71">
        <v>0</v>
      </c>
      <c r="K71" s="71">
        <v>0</v>
      </c>
      <c r="L71" s="71">
        <v>0</v>
      </c>
      <c r="M71" s="71">
        <v>0</v>
      </c>
      <c r="N71" s="71">
        <v>0</v>
      </c>
      <c r="O71" s="71">
        <v>0</v>
      </c>
      <c r="P71" s="71">
        <v>0</v>
      </c>
      <c r="Q71" s="71">
        <v>0</v>
      </c>
      <c r="R71" s="71">
        <v>2</v>
      </c>
      <c r="S71" s="71">
        <v>0</v>
      </c>
      <c r="T71" s="71">
        <v>0</v>
      </c>
      <c r="U71" s="71">
        <v>1</v>
      </c>
      <c r="V71" s="71">
        <v>0</v>
      </c>
      <c r="W71" s="71">
        <v>0</v>
      </c>
      <c r="X71" s="71">
        <v>1</v>
      </c>
      <c r="Y71" s="71">
        <v>0</v>
      </c>
      <c r="Z71" s="71">
        <v>0</v>
      </c>
      <c r="AA71" s="71">
        <v>3</v>
      </c>
      <c r="AB71" s="71">
        <v>0</v>
      </c>
      <c r="AC71" s="71">
        <v>0</v>
      </c>
      <c r="AD71" s="71">
        <v>2</v>
      </c>
      <c r="AE71" s="71">
        <v>1</v>
      </c>
      <c r="AF71" s="71">
        <v>0</v>
      </c>
      <c r="AG71" s="71">
        <v>0</v>
      </c>
      <c r="AH71" s="71">
        <v>0</v>
      </c>
      <c r="AI71" s="71">
        <v>0</v>
      </c>
    </row>
    <row r="72" spans="1:35" x14ac:dyDescent="0.2">
      <c r="A72" s="71" t="s">
        <v>156</v>
      </c>
      <c r="B72" s="71" t="s">
        <v>2</v>
      </c>
      <c r="C72" s="71">
        <v>0</v>
      </c>
      <c r="D72" s="71">
        <v>0</v>
      </c>
      <c r="E72" s="71">
        <v>0</v>
      </c>
      <c r="F72" s="71">
        <v>0</v>
      </c>
      <c r="G72" s="71">
        <v>0</v>
      </c>
      <c r="H72" s="71">
        <v>0</v>
      </c>
      <c r="I72" s="71">
        <v>0</v>
      </c>
      <c r="J72" s="71">
        <v>0</v>
      </c>
      <c r="K72" s="71">
        <v>0</v>
      </c>
      <c r="L72" s="71">
        <v>0</v>
      </c>
      <c r="M72" s="71">
        <v>0</v>
      </c>
      <c r="N72" s="71">
        <v>0</v>
      </c>
      <c r="O72" s="71">
        <v>1</v>
      </c>
      <c r="P72" s="71">
        <v>0</v>
      </c>
      <c r="Q72" s="71">
        <v>0</v>
      </c>
      <c r="R72" s="71">
        <v>2</v>
      </c>
      <c r="S72" s="71">
        <v>1</v>
      </c>
      <c r="T72" s="71">
        <v>0</v>
      </c>
      <c r="U72" s="71">
        <v>0</v>
      </c>
      <c r="V72" s="71">
        <v>0</v>
      </c>
      <c r="W72" s="71">
        <v>0</v>
      </c>
      <c r="X72" s="71">
        <v>2</v>
      </c>
      <c r="Y72" s="71">
        <v>3</v>
      </c>
      <c r="Z72" s="71">
        <v>0</v>
      </c>
      <c r="AA72" s="71">
        <v>3</v>
      </c>
      <c r="AB72" s="71">
        <v>1</v>
      </c>
      <c r="AC72" s="71">
        <v>0</v>
      </c>
      <c r="AD72" s="71">
        <v>3</v>
      </c>
      <c r="AE72" s="71">
        <v>1</v>
      </c>
      <c r="AF72" s="71">
        <v>0</v>
      </c>
      <c r="AG72" s="71">
        <v>1</v>
      </c>
      <c r="AH72" s="71">
        <v>0</v>
      </c>
      <c r="AI72" s="71">
        <v>0</v>
      </c>
    </row>
    <row r="73" spans="1:35" x14ac:dyDescent="0.2">
      <c r="A73" s="71" t="s">
        <v>156</v>
      </c>
      <c r="B73" s="71" t="s">
        <v>9</v>
      </c>
      <c r="C73" s="71">
        <v>1</v>
      </c>
      <c r="D73" s="71">
        <v>0</v>
      </c>
      <c r="E73" s="71">
        <v>0</v>
      </c>
      <c r="F73" s="71">
        <v>0</v>
      </c>
      <c r="G73" s="71">
        <v>0</v>
      </c>
      <c r="H73" s="71">
        <v>0</v>
      </c>
      <c r="I73" s="71">
        <v>0</v>
      </c>
      <c r="J73" s="71">
        <v>0</v>
      </c>
      <c r="K73" s="71">
        <v>0</v>
      </c>
      <c r="L73" s="71">
        <v>0</v>
      </c>
      <c r="M73" s="71">
        <v>1</v>
      </c>
      <c r="N73" s="71">
        <v>0</v>
      </c>
      <c r="O73" s="71">
        <v>4</v>
      </c>
      <c r="P73" s="71">
        <v>0</v>
      </c>
      <c r="Q73" s="71">
        <v>0</v>
      </c>
      <c r="R73" s="71">
        <v>5</v>
      </c>
      <c r="S73" s="71">
        <v>0</v>
      </c>
      <c r="T73" s="71">
        <v>1</v>
      </c>
      <c r="U73" s="71">
        <v>8</v>
      </c>
      <c r="V73" s="71">
        <v>0</v>
      </c>
      <c r="W73" s="71">
        <v>0</v>
      </c>
      <c r="X73" s="71">
        <v>2</v>
      </c>
      <c r="Y73" s="71">
        <v>1</v>
      </c>
      <c r="Z73" s="71">
        <v>0</v>
      </c>
      <c r="AA73" s="71">
        <v>3</v>
      </c>
      <c r="AB73" s="71">
        <v>1</v>
      </c>
      <c r="AC73" s="71">
        <v>0</v>
      </c>
      <c r="AD73" s="71">
        <v>0</v>
      </c>
      <c r="AE73" s="71">
        <v>0</v>
      </c>
      <c r="AF73" s="71">
        <v>0</v>
      </c>
      <c r="AG73" s="71">
        <v>4</v>
      </c>
      <c r="AH73" s="71">
        <v>1</v>
      </c>
      <c r="AI73" s="71">
        <v>2</v>
      </c>
    </row>
    <row r="74" spans="1:35" x14ac:dyDescent="0.2">
      <c r="A74" s="71" t="s">
        <v>157</v>
      </c>
      <c r="B74" s="71" t="s">
        <v>22</v>
      </c>
      <c r="C74" s="71">
        <v>0</v>
      </c>
      <c r="D74" s="71">
        <v>0</v>
      </c>
      <c r="E74" s="71">
        <v>0</v>
      </c>
      <c r="F74" s="71">
        <v>0</v>
      </c>
      <c r="G74" s="71">
        <v>0</v>
      </c>
      <c r="H74" s="71">
        <v>0</v>
      </c>
      <c r="I74" s="71">
        <v>0</v>
      </c>
      <c r="J74" s="71">
        <v>0</v>
      </c>
      <c r="K74" s="71">
        <v>0</v>
      </c>
      <c r="L74" s="71">
        <v>0</v>
      </c>
      <c r="M74" s="71">
        <v>0</v>
      </c>
      <c r="N74" s="71">
        <v>0</v>
      </c>
      <c r="O74" s="71">
        <v>0</v>
      </c>
      <c r="P74" s="71">
        <v>1</v>
      </c>
      <c r="Q74" s="71">
        <v>0</v>
      </c>
      <c r="R74" s="71">
        <v>1</v>
      </c>
      <c r="S74" s="71">
        <v>0</v>
      </c>
      <c r="T74" s="71">
        <v>0</v>
      </c>
      <c r="U74" s="71">
        <v>2</v>
      </c>
      <c r="V74" s="71">
        <v>0</v>
      </c>
      <c r="W74" s="71">
        <v>0</v>
      </c>
      <c r="X74" s="71">
        <v>1</v>
      </c>
      <c r="Y74" s="71">
        <v>1</v>
      </c>
      <c r="Z74" s="71">
        <v>0</v>
      </c>
      <c r="AA74" s="71">
        <v>1</v>
      </c>
      <c r="AB74" s="71">
        <v>0</v>
      </c>
      <c r="AC74" s="71">
        <v>1</v>
      </c>
      <c r="AD74" s="71">
        <v>0</v>
      </c>
      <c r="AE74" s="71">
        <v>0</v>
      </c>
      <c r="AF74" s="71">
        <v>0</v>
      </c>
      <c r="AG74" s="71">
        <v>0</v>
      </c>
      <c r="AH74" s="71">
        <v>0</v>
      </c>
      <c r="AI74" s="71">
        <v>0</v>
      </c>
    </row>
    <row r="75" spans="1:35" x14ac:dyDescent="0.2">
      <c r="A75" s="71" t="s">
        <v>157</v>
      </c>
      <c r="B75" s="71" t="s">
        <v>23</v>
      </c>
      <c r="C75" s="71">
        <v>0</v>
      </c>
      <c r="D75" s="71">
        <v>0</v>
      </c>
      <c r="E75" s="71">
        <v>0</v>
      </c>
      <c r="F75" s="71">
        <v>0</v>
      </c>
      <c r="G75" s="71">
        <v>0</v>
      </c>
      <c r="H75" s="71">
        <v>0</v>
      </c>
      <c r="I75" s="71">
        <v>0</v>
      </c>
      <c r="J75" s="71">
        <v>0</v>
      </c>
      <c r="K75" s="71">
        <v>0</v>
      </c>
      <c r="L75" s="71">
        <v>0</v>
      </c>
      <c r="M75" s="71">
        <v>0</v>
      </c>
      <c r="N75" s="71">
        <v>0</v>
      </c>
      <c r="O75" s="71">
        <v>0</v>
      </c>
      <c r="P75" s="71">
        <v>0</v>
      </c>
      <c r="Q75" s="71">
        <v>0</v>
      </c>
      <c r="R75" s="71">
        <v>0</v>
      </c>
      <c r="S75" s="71">
        <v>0</v>
      </c>
      <c r="T75" s="71">
        <v>0</v>
      </c>
      <c r="U75" s="71">
        <v>0</v>
      </c>
      <c r="V75" s="71">
        <v>0</v>
      </c>
      <c r="W75" s="71">
        <v>0</v>
      </c>
      <c r="X75" s="71">
        <v>0</v>
      </c>
      <c r="Y75" s="71">
        <v>0</v>
      </c>
      <c r="Z75" s="71">
        <v>0</v>
      </c>
      <c r="AA75" s="71">
        <v>2</v>
      </c>
      <c r="AB75" s="71">
        <v>1</v>
      </c>
      <c r="AC75" s="71">
        <v>0</v>
      </c>
      <c r="AD75" s="71">
        <v>0</v>
      </c>
      <c r="AE75" s="71">
        <v>0</v>
      </c>
      <c r="AF75" s="71">
        <v>0</v>
      </c>
      <c r="AG75" s="71">
        <v>0</v>
      </c>
      <c r="AH75" s="71">
        <v>0</v>
      </c>
      <c r="AI75" s="71">
        <v>0</v>
      </c>
    </row>
    <row r="76" spans="1:35" x14ac:dyDescent="0.2">
      <c r="A76" s="71" t="s">
        <v>157</v>
      </c>
      <c r="B76" s="71" t="s">
        <v>21</v>
      </c>
      <c r="C76" s="71">
        <v>0</v>
      </c>
      <c r="D76" s="71">
        <v>0</v>
      </c>
      <c r="E76" s="71">
        <v>0</v>
      </c>
      <c r="F76" s="71">
        <v>1</v>
      </c>
      <c r="G76" s="71">
        <v>3</v>
      </c>
      <c r="H76" s="71">
        <v>0</v>
      </c>
      <c r="I76" s="71">
        <v>0</v>
      </c>
      <c r="J76" s="71">
        <v>0</v>
      </c>
      <c r="K76" s="71">
        <v>0</v>
      </c>
      <c r="L76" s="71">
        <v>1</v>
      </c>
      <c r="M76" s="71">
        <v>1</v>
      </c>
      <c r="N76" s="71">
        <v>0</v>
      </c>
      <c r="O76" s="71">
        <v>3</v>
      </c>
      <c r="P76" s="71">
        <v>1</v>
      </c>
      <c r="Q76" s="71">
        <v>0</v>
      </c>
      <c r="R76" s="71">
        <v>3</v>
      </c>
      <c r="S76" s="71">
        <v>5</v>
      </c>
      <c r="T76" s="71">
        <v>0</v>
      </c>
      <c r="U76" s="71">
        <v>18</v>
      </c>
      <c r="V76" s="71">
        <v>13</v>
      </c>
      <c r="W76" s="71">
        <v>0</v>
      </c>
      <c r="X76" s="71">
        <v>24</v>
      </c>
      <c r="Y76" s="71">
        <v>8</v>
      </c>
      <c r="Z76" s="71">
        <v>0</v>
      </c>
      <c r="AA76" s="71">
        <v>44</v>
      </c>
      <c r="AB76" s="71">
        <v>23</v>
      </c>
      <c r="AC76" s="71">
        <v>0</v>
      </c>
      <c r="AD76" s="71">
        <v>21</v>
      </c>
      <c r="AE76" s="71">
        <v>27</v>
      </c>
      <c r="AF76" s="71">
        <v>0</v>
      </c>
      <c r="AG76" s="71">
        <v>4</v>
      </c>
      <c r="AH76" s="71">
        <v>1</v>
      </c>
      <c r="AI76" s="71">
        <v>0</v>
      </c>
    </row>
    <row r="77" spans="1:35" x14ac:dyDescent="0.2">
      <c r="A77" s="71" t="s">
        <v>157</v>
      </c>
      <c r="B77" s="71" t="s">
        <v>1</v>
      </c>
      <c r="C77" s="71">
        <v>0</v>
      </c>
      <c r="D77" s="71">
        <v>0</v>
      </c>
      <c r="E77" s="71">
        <v>1</v>
      </c>
      <c r="F77" s="71">
        <v>0</v>
      </c>
      <c r="G77" s="71">
        <v>0</v>
      </c>
      <c r="H77" s="71">
        <v>0</v>
      </c>
      <c r="I77" s="71">
        <v>0</v>
      </c>
      <c r="J77" s="71">
        <v>0</v>
      </c>
      <c r="K77" s="71">
        <v>0</v>
      </c>
      <c r="L77" s="71">
        <v>0</v>
      </c>
      <c r="M77" s="71">
        <v>0</v>
      </c>
      <c r="N77" s="71">
        <v>0</v>
      </c>
      <c r="O77" s="71">
        <v>1</v>
      </c>
      <c r="P77" s="71">
        <v>0</v>
      </c>
      <c r="Q77" s="71">
        <v>0</v>
      </c>
      <c r="R77" s="71">
        <v>1</v>
      </c>
      <c r="S77" s="71">
        <v>0</v>
      </c>
      <c r="T77" s="71">
        <v>0</v>
      </c>
      <c r="U77" s="71">
        <v>0</v>
      </c>
      <c r="V77" s="71">
        <v>4</v>
      </c>
      <c r="W77" s="71">
        <v>0</v>
      </c>
      <c r="X77" s="71">
        <v>2</v>
      </c>
      <c r="Y77" s="71">
        <v>0</v>
      </c>
      <c r="Z77" s="71">
        <v>0</v>
      </c>
      <c r="AA77" s="71">
        <v>3</v>
      </c>
      <c r="AB77" s="71">
        <v>1</v>
      </c>
      <c r="AC77" s="71">
        <v>0</v>
      </c>
      <c r="AD77" s="71">
        <v>1</v>
      </c>
      <c r="AE77" s="71">
        <v>1</v>
      </c>
      <c r="AF77" s="71">
        <v>0</v>
      </c>
      <c r="AG77" s="71">
        <v>0</v>
      </c>
      <c r="AH77" s="71">
        <v>0</v>
      </c>
      <c r="AI77" s="71">
        <v>0</v>
      </c>
    </row>
    <row r="78" spans="1:35" x14ac:dyDescent="0.2">
      <c r="A78" s="71" t="s">
        <v>157</v>
      </c>
      <c r="B78" s="71" t="s">
        <v>2</v>
      </c>
      <c r="C78" s="71">
        <v>1</v>
      </c>
      <c r="D78" s="71">
        <v>0</v>
      </c>
      <c r="E78" s="71">
        <v>0</v>
      </c>
      <c r="F78" s="71">
        <v>0</v>
      </c>
      <c r="G78" s="71">
        <v>0</v>
      </c>
      <c r="H78" s="71">
        <v>0</v>
      </c>
      <c r="I78" s="71">
        <v>0</v>
      </c>
      <c r="J78" s="71">
        <v>0</v>
      </c>
      <c r="K78" s="71">
        <v>0</v>
      </c>
      <c r="L78" s="71">
        <v>2</v>
      </c>
      <c r="M78" s="71">
        <v>0</v>
      </c>
      <c r="N78" s="71">
        <v>0</v>
      </c>
      <c r="O78" s="71">
        <v>1</v>
      </c>
      <c r="P78" s="71">
        <v>0</v>
      </c>
      <c r="Q78" s="71">
        <v>0</v>
      </c>
      <c r="R78" s="71">
        <v>3</v>
      </c>
      <c r="S78" s="71">
        <v>0</v>
      </c>
      <c r="T78" s="71">
        <v>0</v>
      </c>
      <c r="U78" s="71">
        <v>3</v>
      </c>
      <c r="V78" s="71">
        <v>0</v>
      </c>
      <c r="W78" s="71">
        <v>0</v>
      </c>
      <c r="X78" s="71">
        <v>5</v>
      </c>
      <c r="Y78" s="71">
        <v>0</v>
      </c>
      <c r="Z78" s="71">
        <v>0</v>
      </c>
      <c r="AA78" s="71">
        <v>3</v>
      </c>
      <c r="AB78" s="71">
        <v>0</v>
      </c>
      <c r="AC78" s="71">
        <v>0</v>
      </c>
      <c r="AD78" s="71">
        <v>2</v>
      </c>
      <c r="AE78" s="71">
        <v>0</v>
      </c>
      <c r="AF78" s="71">
        <v>0</v>
      </c>
      <c r="AG78" s="71">
        <v>0</v>
      </c>
      <c r="AH78" s="71">
        <v>0</v>
      </c>
      <c r="AI78" s="71">
        <v>0</v>
      </c>
    </row>
    <row r="79" spans="1:35" x14ac:dyDescent="0.2">
      <c r="A79" s="71" t="s">
        <v>157</v>
      </c>
      <c r="B79" s="71" t="s">
        <v>9</v>
      </c>
      <c r="C79" s="71">
        <v>0</v>
      </c>
      <c r="D79" s="71">
        <v>0</v>
      </c>
      <c r="E79" s="71">
        <v>0</v>
      </c>
      <c r="F79" s="71">
        <v>0</v>
      </c>
      <c r="G79" s="71">
        <v>0</v>
      </c>
      <c r="H79" s="71">
        <v>0</v>
      </c>
      <c r="I79" s="71">
        <v>0</v>
      </c>
      <c r="J79" s="71">
        <v>0</v>
      </c>
      <c r="K79" s="71">
        <v>0</v>
      </c>
      <c r="L79" s="71">
        <v>0</v>
      </c>
      <c r="M79" s="71">
        <v>0</v>
      </c>
      <c r="N79" s="71">
        <v>0</v>
      </c>
      <c r="O79" s="71">
        <v>0</v>
      </c>
      <c r="P79" s="71">
        <v>2</v>
      </c>
      <c r="Q79" s="71">
        <v>0</v>
      </c>
      <c r="R79" s="71">
        <v>4</v>
      </c>
      <c r="S79" s="71">
        <v>1</v>
      </c>
      <c r="T79" s="71">
        <v>0</v>
      </c>
      <c r="U79" s="71">
        <v>5</v>
      </c>
      <c r="V79" s="71">
        <v>0</v>
      </c>
      <c r="W79" s="71">
        <v>0</v>
      </c>
      <c r="X79" s="71">
        <v>3</v>
      </c>
      <c r="Y79" s="71">
        <v>0</v>
      </c>
      <c r="Z79" s="71">
        <v>1</v>
      </c>
      <c r="AA79" s="71">
        <v>2</v>
      </c>
      <c r="AB79" s="71">
        <v>0</v>
      </c>
      <c r="AC79" s="71">
        <v>0</v>
      </c>
      <c r="AD79" s="71">
        <v>0</v>
      </c>
      <c r="AE79" s="71">
        <v>0</v>
      </c>
      <c r="AF79" s="71">
        <v>0</v>
      </c>
      <c r="AG79" s="71">
        <v>1</v>
      </c>
      <c r="AH79" s="71">
        <v>1</v>
      </c>
      <c r="AI79" s="71">
        <v>1</v>
      </c>
    </row>
    <row r="80" spans="1:35" x14ac:dyDescent="0.2">
      <c r="A80" s="71" t="s">
        <v>158</v>
      </c>
      <c r="B80" s="71" t="s">
        <v>22</v>
      </c>
      <c r="C80" s="71">
        <v>0</v>
      </c>
      <c r="D80" s="71">
        <v>0</v>
      </c>
      <c r="E80" s="71">
        <v>0</v>
      </c>
      <c r="F80" s="71">
        <v>0</v>
      </c>
      <c r="G80" s="71">
        <v>0</v>
      </c>
      <c r="H80" s="71">
        <v>0</v>
      </c>
      <c r="I80" s="71">
        <v>0</v>
      </c>
      <c r="J80" s="71">
        <v>0</v>
      </c>
      <c r="K80" s="71">
        <v>0</v>
      </c>
      <c r="L80" s="71">
        <v>0</v>
      </c>
      <c r="M80" s="71">
        <v>0</v>
      </c>
      <c r="N80" s="71">
        <v>0</v>
      </c>
      <c r="O80" s="71">
        <v>0</v>
      </c>
      <c r="P80" s="71">
        <v>0</v>
      </c>
      <c r="Q80" s="71">
        <v>0</v>
      </c>
      <c r="R80" s="71">
        <v>1</v>
      </c>
      <c r="S80" s="71">
        <v>0</v>
      </c>
      <c r="T80" s="71">
        <v>0</v>
      </c>
      <c r="U80" s="71">
        <v>4</v>
      </c>
      <c r="V80" s="71">
        <v>0</v>
      </c>
      <c r="W80" s="71">
        <v>0</v>
      </c>
      <c r="X80" s="71">
        <v>2</v>
      </c>
      <c r="Y80" s="71">
        <v>0</v>
      </c>
      <c r="Z80" s="71">
        <v>0</v>
      </c>
      <c r="AA80" s="71">
        <v>0</v>
      </c>
      <c r="AB80" s="71">
        <v>0</v>
      </c>
      <c r="AC80" s="71">
        <v>0</v>
      </c>
      <c r="AD80" s="71">
        <v>0</v>
      </c>
      <c r="AE80" s="71">
        <v>0</v>
      </c>
      <c r="AF80" s="71">
        <v>0</v>
      </c>
      <c r="AG80" s="71">
        <v>0</v>
      </c>
      <c r="AH80" s="71">
        <v>0</v>
      </c>
      <c r="AI80" s="71">
        <v>0</v>
      </c>
    </row>
    <row r="81" spans="1:35" x14ac:dyDescent="0.2">
      <c r="A81" s="71" t="s">
        <v>158</v>
      </c>
      <c r="B81" s="71" t="s">
        <v>23</v>
      </c>
      <c r="C81" s="71">
        <v>0</v>
      </c>
      <c r="D81" s="71">
        <v>0</v>
      </c>
      <c r="E81" s="71">
        <v>0</v>
      </c>
      <c r="F81" s="71">
        <v>0</v>
      </c>
      <c r="G81" s="71">
        <v>0</v>
      </c>
      <c r="H81" s="71">
        <v>0</v>
      </c>
      <c r="I81" s="71">
        <v>0</v>
      </c>
      <c r="J81" s="71">
        <v>0</v>
      </c>
      <c r="K81" s="71">
        <v>0</v>
      </c>
      <c r="L81" s="71">
        <v>0</v>
      </c>
      <c r="M81" s="71">
        <v>0</v>
      </c>
      <c r="N81" s="71">
        <v>0</v>
      </c>
      <c r="O81" s="71">
        <v>0</v>
      </c>
      <c r="P81" s="71">
        <v>0</v>
      </c>
      <c r="Q81" s="71">
        <v>0</v>
      </c>
      <c r="R81" s="71">
        <v>1</v>
      </c>
      <c r="S81" s="71">
        <v>0</v>
      </c>
      <c r="T81" s="71">
        <v>0</v>
      </c>
      <c r="U81" s="71">
        <v>2</v>
      </c>
      <c r="V81" s="71">
        <v>0</v>
      </c>
      <c r="W81" s="71">
        <v>0</v>
      </c>
      <c r="X81" s="71">
        <v>2</v>
      </c>
      <c r="Y81" s="71">
        <v>0</v>
      </c>
      <c r="Z81" s="71">
        <v>0</v>
      </c>
      <c r="AA81" s="71">
        <v>1</v>
      </c>
      <c r="AB81" s="71">
        <v>0</v>
      </c>
      <c r="AC81" s="71">
        <v>0</v>
      </c>
      <c r="AD81" s="71">
        <v>1</v>
      </c>
      <c r="AE81" s="71">
        <v>0</v>
      </c>
      <c r="AF81" s="71">
        <v>0</v>
      </c>
      <c r="AG81" s="71">
        <v>0</v>
      </c>
      <c r="AH81" s="71">
        <v>0</v>
      </c>
      <c r="AI81" s="71">
        <v>0</v>
      </c>
    </row>
    <row r="82" spans="1:35" x14ac:dyDescent="0.2">
      <c r="A82" s="71" t="s">
        <v>158</v>
      </c>
      <c r="B82" s="71" t="s">
        <v>21</v>
      </c>
      <c r="C82" s="71">
        <v>0</v>
      </c>
      <c r="D82" s="71">
        <v>2</v>
      </c>
      <c r="E82" s="71">
        <v>0</v>
      </c>
      <c r="F82" s="71">
        <v>1</v>
      </c>
      <c r="G82" s="71">
        <v>1</v>
      </c>
      <c r="H82" s="71">
        <v>0</v>
      </c>
      <c r="I82" s="71">
        <v>1</v>
      </c>
      <c r="J82" s="71">
        <v>2</v>
      </c>
      <c r="K82" s="71">
        <v>0</v>
      </c>
      <c r="L82" s="71">
        <v>1</v>
      </c>
      <c r="M82" s="71">
        <v>1</v>
      </c>
      <c r="N82" s="71">
        <v>0</v>
      </c>
      <c r="O82" s="71">
        <v>0</v>
      </c>
      <c r="P82" s="71">
        <v>2</v>
      </c>
      <c r="Q82" s="71">
        <v>0</v>
      </c>
      <c r="R82" s="71">
        <v>11</v>
      </c>
      <c r="S82" s="71">
        <v>6</v>
      </c>
      <c r="T82" s="71">
        <v>0</v>
      </c>
      <c r="U82" s="71">
        <v>17</v>
      </c>
      <c r="V82" s="71">
        <v>11</v>
      </c>
      <c r="W82" s="71">
        <v>0</v>
      </c>
      <c r="X82" s="71">
        <v>12</v>
      </c>
      <c r="Y82" s="71">
        <v>11</v>
      </c>
      <c r="Z82" s="71">
        <v>0</v>
      </c>
      <c r="AA82" s="71">
        <v>30</v>
      </c>
      <c r="AB82" s="71">
        <v>21</v>
      </c>
      <c r="AC82" s="71">
        <v>0</v>
      </c>
      <c r="AD82" s="71">
        <v>18</v>
      </c>
      <c r="AE82" s="71">
        <v>17</v>
      </c>
      <c r="AF82" s="71">
        <v>0</v>
      </c>
      <c r="AG82" s="71">
        <v>2</v>
      </c>
      <c r="AH82" s="71">
        <v>1</v>
      </c>
      <c r="AI82" s="71">
        <v>0</v>
      </c>
    </row>
    <row r="83" spans="1:35" x14ac:dyDescent="0.2">
      <c r="A83" s="71" t="s">
        <v>158</v>
      </c>
      <c r="B83" s="71" t="s">
        <v>1</v>
      </c>
      <c r="C83" s="71">
        <v>0</v>
      </c>
      <c r="D83" s="71">
        <v>0</v>
      </c>
      <c r="E83" s="71">
        <v>0</v>
      </c>
      <c r="F83" s="71">
        <v>0</v>
      </c>
      <c r="G83" s="71">
        <v>0</v>
      </c>
      <c r="H83" s="71">
        <v>0</v>
      </c>
      <c r="I83" s="71">
        <v>0</v>
      </c>
      <c r="J83" s="71">
        <v>0</v>
      </c>
      <c r="K83" s="71">
        <v>0</v>
      </c>
      <c r="L83" s="71">
        <v>0</v>
      </c>
      <c r="M83" s="71">
        <v>0</v>
      </c>
      <c r="N83" s="71">
        <v>0</v>
      </c>
      <c r="O83" s="71">
        <v>1</v>
      </c>
      <c r="P83" s="71">
        <v>0</v>
      </c>
      <c r="Q83" s="71">
        <v>0</v>
      </c>
      <c r="R83" s="71">
        <v>3</v>
      </c>
      <c r="S83" s="71">
        <v>0</v>
      </c>
      <c r="T83" s="71">
        <v>0</v>
      </c>
      <c r="U83" s="71">
        <v>5</v>
      </c>
      <c r="V83" s="71">
        <v>1</v>
      </c>
      <c r="W83" s="71">
        <v>0</v>
      </c>
      <c r="X83" s="71">
        <v>0</v>
      </c>
      <c r="Y83" s="71">
        <v>1</v>
      </c>
      <c r="Z83" s="71">
        <v>0</v>
      </c>
      <c r="AA83" s="71">
        <v>6</v>
      </c>
      <c r="AB83" s="71">
        <v>1</v>
      </c>
      <c r="AC83" s="71">
        <v>0</v>
      </c>
      <c r="AD83" s="71">
        <v>0</v>
      </c>
      <c r="AE83" s="71">
        <v>0</v>
      </c>
      <c r="AF83" s="71">
        <v>0</v>
      </c>
      <c r="AG83" s="71">
        <v>0</v>
      </c>
      <c r="AH83" s="71">
        <v>0</v>
      </c>
      <c r="AI83" s="71">
        <v>0</v>
      </c>
    </row>
    <row r="84" spans="1:35" x14ac:dyDescent="0.2">
      <c r="A84" s="71" t="s">
        <v>158</v>
      </c>
      <c r="B84" s="71" t="s">
        <v>2</v>
      </c>
      <c r="C84" s="71">
        <v>0</v>
      </c>
      <c r="D84" s="71">
        <v>0</v>
      </c>
      <c r="E84" s="71">
        <v>0</v>
      </c>
      <c r="F84" s="71">
        <v>0</v>
      </c>
      <c r="G84" s="71">
        <v>0</v>
      </c>
      <c r="H84" s="71">
        <v>0</v>
      </c>
      <c r="I84" s="71">
        <v>0</v>
      </c>
      <c r="J84" s="71">
        <v>0</v>
      </c>
      <c r="K84" s="71">
        <v>0</v>
      </c>
      <c r="L84" s="71">
        <v>0</v>
      </c>
      <c r="M84" s="71">
        <v>0</v>
      </c>
      <c r="N84" s="71">
        <v>0</v>
      </c>
      <c r="O84" s="71">
        <v>0</v>
      </c>
      <c r="P84" s="71">
        <v>0</v>
      </c>
      <c r="Q84" s="71">
        <v>0</v>
      </c>
      <c r="R84" s="71">
        <v>1</v>
      </c>
      <c r="S84" s="71">
        <v>0</v>
      </c>
      <c r="T84" s="71">
        <v>0</v>
      </c>
      <c r="U84" s="71">
        <v>7</v>
      </c>
      <c r="V84" s="71">
        <v>0</v>
      </c>
      <c r="W84" s="71">
        <v>0</v>
      </c>
      <c r="X84" s="71">
        <v>3</v>
      </c>
      <c r="Y84" s="71">
        <v>0</v>
      </c>
      <c r="Z84" s="71">
        <v>0</v>
      </c>
      <c r="AA84" s="71">
        <v>2</v>
      </c>
      <c r="AB84" s="71">
        <v>1</v>
      </c>
      <c r="AC84" s="71">
        <v>0</v>
      </c>
      <c r="AD84" s="71">
        <v>0</v>
      </c>
      <c r="AE84" s="71">
        <v>0</v>
      </c>
      <c r="AF84" s="71">
        <v>0</v>
      </c>
      <c r="AG84" s="71">
        <v>2</v>
      </c>
      <c r="AH84" s="71">
        <v>1</v>
      </c>
      <c r="AI84" s="71">
        <v>0</v>
      </c>
    </row>
    <row r="85" spans="1:35" x14ac:dyDescent="0.2">
      <c r="A85" s="71" t="s">
        <v>158</v>
      </c>
      <c r="B85" s="71" t="s">
        <v>9</v>
      </c>
      <c r="C85" s="71">
        <v>0</v>
      </c>
      <c r="D85" s="71">
        <v>0</v>
      </c>
      <c r="E85" s="71">
        <v>1</v>
      </c>
      <c r="F85" s="71">
        <v>1</v>
      </c>
      <c r="G85" s="71">
        <v>0</v>
      </c>
      <c r="H85" s="71">
        <v>0</v>
      </c>
      <c r="I85" s="71">
        <v>0</v>
      </c>
      <c r="J85" s="71">
        <v>0</v>
      </c>
      <c r="K85" s="71">
        <v>0</v>
      </c>
      <c r="L85" s="71">
        <v>1</v>
      </c>
      <c r="M85" s="71">
        <v>0</v>
      </c>
      <c r="N85" s="71">
        <v>0</v>
      </c>
      <c r="O85" s="71">
        <v>4</v>
      </c>
      <c r="P85" s="71">
        <v>0</v>
      </c>
      <c r="Q85" s="71">
        <v>0</v>
      </c>
      <c r="R85" s="71">
        <v>4</v>
      </c>
      <c r="S85" s="71">
        <v>1</v>
      </c>
      <c r="T85" s="71">
        <v>0</v>
      </c>
      <c r="U85" s="71">
        <v>11</v>
      </c>
      <c r="V85" s="71">
        <v>0</v>
      </c>
      <c r="W85" s="71">
        <v>0</v>
      </c>
      <c r="X85" s="71">
        <v>3</v>
      </c>
      <c r="Y85" s="71">
        <v>0</v>
      </c>
      <c r="Z85" s="71">
        <v>0</v>
      </c>
      <c r="AA85" s="71">
        <v>3</v>
      </c>
      <c r="AB85" s="71">
        <v>0</v>
      </c>
      <c r="AC85" s="71">
        <v>0</v>
      </c>
      <c r="AD85" s="71">
        <v>0</v>
      </c>
      <c r="AE85" s="71">
        <v>0</v>
      </c>
      <c r="AF85" s="71">
        <v>0</v>
      </c>
      <c r="AG85" s="71">
        <v>3</v>
      </c>
      <c r="AH85" s="71">
        <v>1</v>
      </c>
      <c r="AI85" s="71">
        <v>0</v>
      </c>
    </row>
    <row r="86" spans="1:35" x14ac:dyDescent="0.2">
      <c r="A86" s="71" t="s">
        <v>253</v>
      </c>
      <c r="B86" s="71" t="s">
        <v>22</v>
      </c>
      <c r="C86" s="71">
        <v>0</v>
      </c>
      <c r="D86" s="71">
        <v>0</v>
      </c>
      <c r="E86" s="71">
        <v>0</v>
      </c>
      <c r="F86" s="71">
        <v>0</v>
      </c>
      <c r="G86" s="71">
        <v>0</v>
      </c>
      <c r="H86" s="71">
        <v>0</v>
      </c>
      <c r="I86" s="71">
        <v>0</v>
      </c>
      <c r="J86" s="71">
        <v>0</v>
      </c>
      <c r="K86" s="71">
        <v>0</v>
      </c>
      <c r="L86" s="71">
        <v>0</v>
      </c>
      <c r="M86" s="71">
        <v>0</v>
      </c>
      <c r="N86" s="71">
        <v>0</v>
      </c>
      <c r="O86" s="71">
        <v>0</v>
      </c>
      <c r="P86" s="71">
        <v>0</v>
      </c>
      <c r="Q86" s="71">
        <v>0</v>
      </c>
      <c r="R86" s="71">
        <v>0</v>
      </c>
      <c r="S86" s="71">
        <v>0</v>
      </c>
      <c r="T86" s="71">
        <v>0</v>
      </c>
      <c r="U86" s="71">
        <v>2</v>
      </c>
      <c r="V86" s="71">
        <v>0</v>
      </c>
      <c r="W86" s="71">
        <v>0</v>
      </c>
      <c r="X86" s="71">
        <v>1</v>
      </c>
      <c r="Y86" s="71">
        <v>0</v>
      </c>
      <c r="Z86" s="71">
        <v>0</v>
      </c>
      <c r="AA86" s="71">
        <v>0</v>
      </c>
      <c r="AB86" s="71">
        <v>0</v>
      </c>
      <c r="AC86" s="71">
        <v>0</v>
      </c>
      <c r="AD86" s="71">
        <v>0</v>
      </c>
      <c r="AE86" s="71">
        <v>0</v>
      </c>
      <c r="AF86" s="71">
        <v>0</v>
      </c>
      <c r="AG86" s="71">
        <v>1</v>
      </c>
      <c r="AH86" s="71">
        <v>0</v>
      </c>
      <c r="AI86" s="71">
        <v>0</v>
      </c>
    </row>
    <row r="87" spans="1:35" x14ac:dyDescent="0.2">
      <c r="A87" s="71" t="s">
        <v>253</v>
      </c>
      <c r="B87" s="71" t="s">
        <v>23</v>
      </c>
      <c r="C87" s="71">
        <v>0</v>
      </c>
      <c r="D87" s="71">
        <v>0</v>
      </c>
      <c r="E87" s="71">
        <v>0</v>
      </c>
      <c r="F87" s="71">
        <v>0</v>
      </c>
      <c r="G87" s="71">
        <v>0</v>
      </c>
      <c r="H87" s="71">
        <v>0</v>
      </c>
      <c r="I87" s="71">
        <v>0</v>
      </c>
      <c r="J87" s="71">
        <v>0</v>
      </c>
      <c r="K87" s="71">
        <v>0</v>
      </c>
      <c r="L87" s="71">
        <v>0</v>
      </c>
      <c r="M87" s="71">
        <v>0</v>
      </c>
      <c r="N87" s="71">
        <v>0</v>
      </c>
      <c r="O87" s="71">
        <v>0</v>
      </c>
      <c r="P87" s="71">
        <v>0</v>
      </c>
      <c r="Q87" s="71">
        <v>0</v>
      </c>
      <c r="R87" s="71">
        <v>0</v>
      </c>
      <c r="S87" s="71">
        <v>0</v>
      </c>
      <c r="T87" s="71">
        <v>0</v>
      </c>
      <c r="U87" s="71">
        <v>0</v>
      </c>
      <c r="V87" s="71">
        <v>0</v>
      </c>
      <c r="W87" s="71">
        <v>0</v>
      </c>
      <c r="X87" s="71">
        <v>1</v>
      </c>
      <c r="Y87" s="71">
        <v>1</v>
      </c>
      <c r="Z87" s="71">
        <v>0</v>
      </c>
      <c r="AA87" s="71">
        <v>2</v>
      </c>
      <c r="AB87" s="71">
        <v>0</v>
      </c>
      <c r="AC87" s="71">
        <v>0</v>
      </c>
      <c r="AD87" s="71">
        <v>0</v>
      </c>
      <c r="AE87" s="71">
        <v>0</v>
      </c>
      <c r="AF87" s="71">
        <v>0</v>
      </c>
      <c r="AG87" s="71">
        <v>0</v>
      </c>
      <c r="AH87" s="71">
        <v>0</v>
      </c>
      <c r="AI87" s="71">
        <v>0</v>
      </c>
    </row>
    <row r="88" spans="1:35" x14ac:dyDescent="0.2">
      <c r="A88" s="71" t="s">
        <v>253</v>
      </c>
      <c r="B88" s="71" t="s">
        <v>21</v>
      </c>
      <c r="C88" s="71">
        <v>0</v>
      </c>
      <c r="D88" s="71">
        <v>0</v>
      </c>
      <c r="E88" s="71">
        <v>0</v>
      </c>
      <c r="F88" s="71">
        <v>2</v>
      </c>
      <c r="G88" s="71">
        <v>4</v>
      </c>
      <c r="H88" s="71">
        <v>0</v>
      </c>
      <c r="I88" s="71">
        <v>3</v>
      </c>
      <c r="J88" s="71">
        <v>4</v>
      </c>
      <c r="K88" s="71">
        <v>0</v>
      </c>
      <c r="L88" s="71">
        <v>2</v>
      </c>
      <c r="M88" s="71">
        <v>1</v>
      </c>
      <c r="N88" s="71">
        <v>0</v>
      </c>
      <c r="O88" s="71">
        <v>3</v>
      </c>
      <c r="P88" s="71">
        <v>4</v>
      </c>
      <c r="Q88" s="71">
        <v>0</v>
      </c>
      <c r="R88" s="71">
        <v>11</v>
      </c>
      <c r="S88" s="71">
        <v>7</v>
      </c>
      <c r="T88" s="71">
        <v>0</v>
      </c>
      <c r="U88" s="71">
        <v>20</v>
      </c>
      <c r="V88" s="71">
        <v>8</v>
      </c>
      <c r="W88" s="71">
        <v>0</v>
      </c>
      <c r="X88" s="71">
        <v>25</v>
      </c>
      <c r="Y88" s="71">
        <v>8</v>
      </c>
      <c r="Z88" s="71">
        <v>0</v>
      </c>
      <c r="AA88" s="71">
        <v>31</v>
      </c>
      <c r="AB88" s="71">
        <v>27</v>
      </c>
      <c r="AC88" s="71">
        <v>0</v>
      </c>
      <c r="AD88" s="71">
        <v>18</v>
      </c>
      <c r="AE88" s="71">
        <v>19</v>
      </c>
      <c r="AF88" s="71">
        <v>0</v>
      </c>
      <c r="AG88" s="71">
        <v>7</v>
      </c>
      <c r="AH88" s="71">
        <v>1</v>
      </c>
      <c r="AI88" s="71">
        <v>1</v>
      </c>
    </row>
    <row r="89" spans="1:35" x14ac:dyDescent="0.2">
      <c r="A89" s="71" t="s">
        <v>253</v>
      </c>
      <c r="B89" s="71" t="s">
        <v>1</v>
      </c>
      <c r="C89" s="71">
        <v>0</v>
      </c>
      <c r="D89" s="71">
        <v>0</v>
      </c>
      <c r="E89" s="71">
        <v>0</v>
      </c>
      <c r="F89" s="71">
        <v>0</v>
      </c>
      <c r="G89" s="71">
        <v>0</v>
      </c>
      <c r="H89" s="71">
        <v>0</v>
      </c>
      <c r="I89" s="71">
        <v>0</v>
      </c>
      <c r="J89" s="71">
        <v>0</v>
      </c>
      <c r="K89" s="71">
        <v>0</v>
      </c>
      <c r="L89" s="71">
        <v>0</v>
      </c>
      <c r="M89" s="71">
        <v>0</v>
      </c>
      <c r="N89" s="71">
        <v>0</v>
      </c>
      <c r="O89" s="71">
        <v>0</v>
      </c>
      <c r="P89" s="71">
        <v>0</v>
      </c>
      <c r="Q89" s="71">
        <v>0</v>
      </c>
      <c r="R89" s="71">
        <v>0</v>
      </c>
      <c r="S89" s="71">
        <v>0</v>
      </c>
      <c r="T89" s="71">
        <v>0</v>
      </c>
      <c r="U89" s="71">
        <v>2</v>
      </c>
      <c r="V89" s="71">
        <v>2</v>
      </c>
      <c r="W89" s="71">
        <v>0</v>
      </c>
      <c r="X89" s="71">
        <v>2</v>
      </c>
      <c r="Y89" s="71">
        <v>0</v>
      </c>
      <c r="Z89" s="71">
        <v>0</v>
      </c>
      <c r="AA89" s="71">
        <v>2</v>
      </c>
      <c r="AB89" s="71">
        <v>0</v>
      </c>
      <c r="AC89" s="71">
        <v>0</v>
      </c>
      <c r="AD89" s="71">
        <v>5</v>
      </c>
      <c r="AE89" s="71">
        <v>0</v>
      </c>
      <c r="AF89" s="71">
        <v>0</v>
      </c>
      <c r="AG89" s="71">
        <v>1</v>
      </c>
      <c r="AH89" s="71">
        <v>0</v>
      </c>
      <c r="AI89" s="71">
        <v>0</v>
      </c>
    </row>
    <row r="90" spans="1:35" x14ac:dyDescent="0.2">
      <c r="A90" s="71" t="s">
        <v>253</v>
      </c>
      <c r="B90" s="71" t="s">
        <v>2</v>
      </c>
      <c r="C90" s="71">
        <v>0</v>
      </c>
      <c r="D90" s="71">
        <v>0</v>
      </c>
      <c r="E90" s="71">
        <v>0</v>
      </c>
      <c r="F90" s="71">
        <v>0</v>
      </c>
      <c r="G90" s="71">
        <v>0</v>
      </c>
      <c r="H90" s="71">
        <v>0</v>
      </c>
      <c r="I90" s="71">
        <v>0</v>
      </c>
      <c r="J90" s="71">
        <v>0</v>
      </c>
      <c r="K90" s="71">
        <v>0</v>
      </c>
      <c r="L90" s="71">
        <v>0</v>
      </c>
      <c r="M90" s="71">
        <v>0</v>
      </c>
      <c r="N90" s="71">
        <v>0</v>
      </c>
      <c r="O90" s="71">
        <v>1</v>
      </c>
      <c r="P90" s="71">
        <v>0</v>
      </c>
      <c r="Q90" s="71">
        <v>0</v>
      </c>
      <c r="R90" s="71">
        <v>5</v>
      </c>
      <c r="S90" s="71">
        <v>1</v>
      </c>
      <c r="T90" s="71">
        <v>0</v>
      </c>
      <c r="U90" s="71">
        <v>1</v>
      </c>
      <c r="V90" s="71">
        <v>2</v>
      </c>
      <c r="W90" s="71">
        <v>0</v>
      </c>
      <c r="X90" s="71">
        <v>3</v>
      </c>
      <c r="Y90" s="71">
        <v>0</v>
      </c>
      <c r="Z90" s="71">
        <v>0</v>
      </c>
      <c r="AA90" s="71">
        <v>4</v>
      </c>
      <c r="AB90" s="71">
        <v>1</v>
      </c>
      <c r="AC90" s="71">
        <v>0</v>
      </c>
      <c r="AD90" s="71">
        <v>2</v>
      </c>
      <c r="AE90" s="71">
        <v>0</v>
      </c>
      <c r="AF90" s="71">
        <v>0</v>
      </c>
      <c r="AG90" s="71">
        <v>1</v>
      </c>
      <c r="AH90" s="71">
        <v>1</v>
      </c>
      <c r="AI90" s="71">
        <v>0</v>
      </c>
    </row>
    <row r="91" spans="1:35" x14ac:dyDescent="0.2">
      <c r="A91" s="71" t="s">
        <v>253</v>
      </c>
      <c r="B91" s="71" t="s">
        <v>9</v>
      </c>
      <c r="C91" s="71">
        <v>1</v>
      </c>
      <c r="D91" s="71">
        <v>0</v>
      </c>
      <c r="E91" s="71">
        <v>0</v>
      </c>
      <c r="F91" s="71">
        <v>0</v>
      </c>
      <c r="G91" s="71">
        <v>1</v>
      </c>
      <c r="H91" s="71">
        <v>0</v>
      </c>
      <c r="I91" s="71">
        <v>1</v>
      </c>
      <c r="J91" s="71">
        <v>1</v>
      </c>
      <c r="K91" s="71">
        <v>0</v>
      </c>
      <c r="L91" s="71">
        <v>1</v>
      </c>
      <c r="M91" s="71">
        <v>0</v>
      </c>
      <c r="N91" s="71">
        <v>0</v>
      </c>
      <c r="O91" s="71">
        <v>4</v>
      </c>
      <c r="P91" s="71">
        <v>1</v>
      </c>
      <c r="Q91" s="71">
        <v>0</v>
      </c>
      <c r="R91" s="71">
        <v>3</v>
      </c>
      <c r="S91" s="71">
        <v>2</v>
      </c>
      <c r="T91" s="71">
        <v>0</v>
      </c>
      <c r="U91" s="71">
        <v>2</v>
      </c>
      <c r="V91" s="71">
        <v>0</v>
      </c>
      <c r="W91" s="71">
        <v>0</v>
      </c>
      <c r="X91" s="71">
        <v>4</v>
      </c>
      <c r="Y91" s="71">
        <v>0</v>
      </c>
      <c r="Z91" s="71">
        <v>0</v>
      </c>
      <c r="AA91" s="71">
        <v>2</v>
      </c>
      <c r="AB91" s="71">
        <v>1</v>
      </c>
      <c r="AC91" s="71">
        <v>0</v>
      </c>
      <c r="AD91" s="71">
        <v>0</v>
      </c>
      <c r="AE91" s="71">
        <v>0</v>
      </c>
      <c r="AF91" s="71">
        <v>0</v>
      </c>
      <c r="AG91" s="71">
        <v>4</v>
      </c>
      <c r="AH91" s="71">
        <v>1</v>
      </c>
      <c r="AI91" s="71">
        <v>1</v>
      </c>
    </row>
    <row r="92" spans="1:35" x14ac:dyDescent="0.2">
      <c r="A92" s="71" t="s">
        <v>254</v>
      </c>
      <c r="B92" s="71" t="s">
        <v>22</v>
      </c>
      <c r="C92" s="71">
        <v>0</v>
      </c>
      <c r="D92" s="71">
        <v>0</v>
      </c>
      <c r="E92" s="71">
        <v>0</v>
      </c>
      <c r="F92" s="71">
        <v>0</v>
      </c>
      <c r="G92" s="71">
        <v>0</v>
      </c>
      <c r="H92" s="71">
        <v>0</v>
      </c>
      <c r="I92" s="71">
        <v>0</v>
      </c>
      <c r="J92" s="71">
        <v>0</v>
      </c>
      <c r="K92" s="71">
        <v>0</v>
      </c>
      <c r="L92" s="71">
        <v>0</v>
      </c>
      <c r="M92" s="71">
        <v>0</v>
      </c>
      <c r="N92" s="71">
        <v>0</v>
      </c>
      <c r="O92" s="71">
        <v>0</v>
      </c>
      <c r="P92" s="71">
        <v>0</v>
      </c>
      <c r="Q92" s="71">
        <v>0</v>
      </c>
      <c r="R92" s="71">
        <v>0</v>
      </c>
      <c r="S92" s="71">
        <v>1</v>
      </c>
      <c r="T92" s="71">
        <v>0</v>
      </c>
      <c r="U92" s="71">
        <v>1</v>
      </c>
      <c r="V92" s="71">
        <v>0</v>
      </c>
      <c r="W92" s="71">
        <v>0</v>
      </c>
      <c r="X92" s="71">
        <v>0</v>
      </c>
      <c r="Y92" s="71">
        <v>0</v>
      </c>
      <c r="Z92" s="71">
        <v>0</v>
      </c>
      <c r="AA92" s="71">
        <v>0</v>
      </c>
      <c r="AB92" s="71">
        <v>0</v>
      </c>
      <c r="AC92" s="71">
        <v>0</v>
      </c>
      <c r="AD92" s="71">
        <v>0</v>
      </c>
      <c r="AE92" s="71">
        <v>0</v>
      </c>
      <c r="AF92" s="71">
        <v>0</v>
      </c>
      <c r="AG92" s="71">
        <v>1</v>
      </c>
      <c r="AH92" s="71">
        <v>0</v>
      </c>
      <c r="AI92" s="71">
        <v>0</v>
      </c>
    </row>
    <row r="93" spans="1:35" x14ac:dyDescent="0.2">
      <c r="A93" s="71" t="s">
        <v>254</v>
      </c>
      <c r="B93" s="71" t="s">
        <v>23</v>
      </c>
      <c r="C93" s="71">
        <v>0</v>
      </c>
      <c r="D93" s="71">
        <v>0</v>
      </c>
      <c r="E93" s="71">
        <v>0</v>
      </c>
      <c r="F93" s="71">
        <v>0</v>
      </c>
      <c r="G93" s="71">
        <v>0</v>
      </c>
      <c r="H93" s="71">
        <v>0</v>
      </c>
      <c r="I93" s="71">
        <v>0</v>
      </c>
      <c r="J93" s="71">
        <v>0</v>
      </c>
      <c r="K93" s="71">
        <v>0</v>
      </c>
      <c r="L93" s="71">
        <v>0</v>
      </c>
      <c r="M93" s="71">
        <v>0</v>
      </c>
      <c r="N93" s="71">
        <v>0</v>
      </c>
      <c r="O93" s="71">
        <v>0</v>
      </c>
      <c r="P93" s="71">
        <v>0</v>
      </c>
      <c r="Q93" s="71">
        <v>0</v>
      </c>
      <c r="R93" s="71">
        <v>0</v>
      </c>
      <c r="S93" s="71">
        <v>0</v>
      </c>
      <c r="T93" s="71">
        <v>0</v>
      </c>
      <c r="U93" s="71">
        <v>1</v>
      </c>
      <c r="V93" s="71">
        <v>1</v>
      </c>
      <c r="W93" s="71">
        <v>0</v>
      </c>
      <c r="X93" s="71">
        <v>1</v>
      </c>
      <c r="Y93" s="71">
        <v>0</v>
      </c>
      <c r="Z93" s="71">
        <v>0</v>
      </c>
      <c r="AA93" s="71">
        <v>0</v>
      </c>
      <c r="AB93" s="71">
        <v>0</v>
      </c>
      <c r="AC93" s="71">
        <v>0</v>
      </c>
      <c r="AD93" s="71">
        <v>2</v>
      </c>
      <c r="AE93" s="71">
        <v>0</v>
      </c>
      <c r="AF93" s="71">
        <v>0</v>
      </c>
      <c r="AG93" s="71">
        <v>2</v>
      </c>
      <c r="AH93" s="71">
        <v>1</v>
      </c>
      <c r="AI93" s="71">
        <v>1</v>
      </c>
    </row>
    <row r="94" spans="1:35" x14ac:dyDescent="0.2">
      <c r="A94" s="71" t="s">
        <v>254</v>
      </c>
      <c r="B94" s="71" t="s">
        <v>21</v>
      </c>
      <c r="C94" s="71">
        <v>0</v>
      </c>
      <c r="D94" s="71">
        <v>0</v>
      </c>
      <c r="E94" s="71">
        <v>0</v>
      </c>
      <c r="F94" s="71">
        <v>2</v>
      </c>
      <c r="G94" s="71">
        <v>0</v>
      </c>
      <c r="H94" s="71">
        <v>0</v>
      </c>
      <c r="I94" s="71">
        <v>1</v>
      </c>
      <c r="J94" s="71">
        <v>2</v>
      </c>
      <c r="K94" s="71">
        <v>0</v>
      </c>
      <c r="L94" s="71">
        <v>2</v>
      </c>
      <c r="M94" s="71">
        <v>5</v>
      </c>
      <c r="N94" s="71">
        <v>0</v>
      </c>
      <c r="O94" s="71">
        <v>2</v>
      </c>
      <c r="P94" s="71">
        <v>0</v>
      </c>
      <c r="Q94" s="71">
        <v>0</v>
      </c>
      <c r="R94" s="71">
        <v>6</v>
      </c>
      <c r="S94" s="71">
        <v>5</v>
      </c>
      <c r="T94" s="71">
        <v>0</v>
      </c>
      <c r="U94" s="71">
        <v>12</v>
      </c>
      <c r="V94" s="71">
        <v>5</v>
      </c>
      <c r="W94" s="71">
        <v>0</v>
      </c>
      <c r="X94" s="71">
        <v>18</v>
      </c>
      <c r="Y94" s="71">
        <v>12</v>
      </c>
      <c r="Z94" s="71">
        <v>0</v>
      </c>
      <c r="AA94" s="71">
        <v>27</v>
      </c>
      <c r="AB94" s="71">
        <v>20</v>
      </c>
      <c r="AC94" s="71">
        <v>0</v>
      </c>
      <c r="AD94" s="71">
        <v>15</v>
      </c>
      <c r="AE94" s="71">
        <v>28</v>
      </c>
      <c r="AF94" s="71">
        <v>0</v>
      </c>
      <c r="AG94" s="71">
        <v>6</v>
      </c>
      <c r="AH94" s="71">
        <v>4</v>
      </c>
      <c r="AI94" s="71">
        <v>0</v>
      </c>
    </row>
    <row r="95" spans="1:35" x14ac:dyDescent="0.2">
      <c r="A95" s="71" t="s">
        <v>254</v>
      </c>
      <c r="B95" s="71" t="s">
        <v>1</v>
      </c>
      <c r="C95" s="71">
        <v>0</v>
      </c>
      <c r="D95" s="71">
        <v>0</v>
      </c>
      <c r="E95" s="71">
        <v>0</v>
      </c>
      <c r="F95" s="71">
        <v>0</v>
      </c>
      <c r="G95" s="71">
        <v>0</v>
      </c>
      <c r="H95" s="71">
        <v>0</v>
      </c>
      <c r="I95" s="71">
        <v>0</v>
      </c>
      <c r="J95" s="71">
        <v>1</v>
      </c>
      <c r="K95" s="71">
        <v>0</v>
      </c>
      <c r="L95" s="71">
        <v>1</v>
      </c>
      <c r="M95" s="71">
        <v>0</v>
      </c>
      <c r="N95" s="71">
        <v>0</v>
      </c>
      <c r="O95" s="71">
        <v>0</v>
      </c>
      <c r="P95" s="71">
        <v>0</v>
      </c>
      <c r="Q95" s="71">
        <v>0</v>
      </c>
      <c r="R95" s="71">
        <v>2</v>
      </c>
      <c r="S95" s="71">
        <v>0</v>
      </c>
      <c r="T95" s="71">
        <v>0</v>
      </c>
      <c r="U95" s="71">
        <v>4</v>
      </c>
      <c r="V95" s="71">
        <v>0</v>
      </c>
      <c r="W95" s="71">
        <v>0</v>
      </c>
      <c r="X95" s="71">
        <v>3</v>
      </c>
      <c r="Y95" s="71">
        <v>1</v>
      </c>
      <c r="Z95" s="71">
        <v>0</v>
      </c>
      <c r="AA95" s="71">
        <v>2</v>
      </c>
      <c r="AB95" s="71">
        <v>1</v>
      </c>
      <c r="AC95" s="71">
        <v>0</v>
      </c>
      <c r="AD95" s="71">
        <v>0</v>
      </c>
      <c r="AE95" s="71">
        <v>0</v>
      </c>
      <c r="AF95" s="71">
        <v>0</v>
      </c>
      <c r="AG95" s="71">
        <v>2</v>
      </c>
      <c r="AH95" s="71">
        <v>0</v>
      </c>
      <c r="AI95" s="71">
        <v>0</v>
      </c>
    </row>
    <row r="96" spans="1:35" x14ac:dyDescent="0.2">
      <c r="A96" s="71" t="s">
        <v>254</v>
      </c>
      <c r="B96" s="71" t="s">
        <v>2</v>
      </c>
      <c r="C96" s="71">
        <v>0</v>
      </c>
      <c r="D96" s="71">
        <v>0</v>
      </c>
      <c r="E96" s="71">
        <v>0</v>
      </c>
      <c r="F96" s="71">
        <v>0</v>
      </c>
      <c r="G96" s="71">
        <v>0</v>
      </c>
      <c r="H96" s="71">
        <v>0</v>
      </c>
      <c r="I96" s="71">
        <v>0</v>
      </c>
      <c r="J96" s="71">
        <v>0</v>
      </c>
      <c r="K96" s="71">
        <v>0</v>
      </c>
      <c r="L96" s="71">
        <v>0</v>
      </c>
      <c r="M96" s="71">
        <v>0</v>
      </c>
      <c r="N96" s="71">
        <v>0</v>
      </c>
      <c r="O96" s="71">
        <v>0</v>
      </c>
      <c r="P96" s="71">
        <v>0</v>
      </c>
      <c r="Q96" s="71">
        <v>0</v>
      </c>
      <c r="R96" s="71">
        <v>0</v>
      </c>
      <c r="S96" s="71">
        <v>0</v>
      </c>
      <c r="T96" s="71">
        <v>0</v>
      </c>
      <c r="U96" s="71">
        <v>2</v>
      </c>
      <c r="V96" s="71">
        <v>1</v>
      </c>
      <c r="W96" s="71">
        <v>0</v>
      </c>
      <c r="X96" s="71">
        <v>2</v>
      </c>
      <c r="Y96" s="71">
        <v>2</v>
      </c>
      <c r="Z96" s="71">
        <v>0</v>
      </c>
      <c r="AA96" s="71">
        <v>4</v>
      </c>
      <c r="AB96" s="71">
        <v>1</v>
      </c>
      <c r="AC96" s="71">
        <v>0</v>
      </c>
      <c r="AD96" s="71">
        <v>2</v>
      </c>
      <c r="AE96" s="71">
        <v>0</v>
      </c>
      <c r="AF96" s="71">
        <v>0</v>
      </c>
      <c r="AG96" s="71">
        <v>2</v>
      </c>
      <c r="AH96" s="71">
        <v>0</v>
      </c>
      <c r="AI96" s="71">
        <v>0</v>
      </c>
    </row>
    <row r="97" spans="1:35" x14ac:dyDescent="0.2">
      <c r="A97" s="71" t="s">
        <v>254</v>
      </c>
      <c r="B97" s="71" t="s">
        <v>9</v>
      </c>
      <c r="C97" s="71">
        <v>0</v>
      </c>
      <c r="D97" s="71">
        <v>0</v>
      </c>
      <c r="E97" s="71">
        <v>1</v>
      </c>
      <c r="F97" s="71">
        <v>0</v>
      </c>
      <c r="G97" s="71">
        <v>0</v>
      </c>
      <c r="H97" s="71">
        <v>0</v>
      </c>
      <c r="I97" s="71">
        <v>0</v>
      </c>
      <c r="J97" s="71">
        <v>0</v>
      </c>
      <c r="K97" s="71">
        <v>0</v>
      </c>
      <c r="L97" s="71">
        <v>1</v>
      </c>
      <c r="M97" s="71">
        <v>0</v>
      </c>
      <c r="N97" s="71">
        <v>0</v>
      </c>
      <c r="O97" s="71">
        <v>4</v>
      </c>
      <c r="P97" s="71">
        <v>0</v>
      </c>
      <c r="Q97" s="71">
        <v>0</v>
      </c>
      <c r="R97" s="71">
        <v>6</v>
      </c>
      <c r="S97" s="71">
        <v>1</v>
      </c>
      <c r="T97" s="71">
        <v>0</v>
      </c>
      <c r="U97" s="71">
        <v>9</v>
      </c>
      <c r="V97" s="71">
        <v>0</v>
      </c>
      <c r="W97" s="71">
        <v>0</v>
      </c>
      <c r="X97" s="71">
        <v>7</v>
      </c>
      <c r="Y97" s="71">
        <v>0</v>
      </c>
      <c r="Z97" s="71">
        <v>0</v>
      </c>
      <c r="AA97" s="71">
        <v>0</v>
      </c>
      <c r="AB97" s="71">
        <v>0</v>
      </c>
      <c r="AC97" s="71">
        <v>0</v>
      </c>
      <c r="AD97" s="71">
        <v>0</v>
      </c>
      <c r="AE97" s="71">
        <v>0</v>
      </c>
      <c r="AF97" s="71">
        <v>0</v>
      </c>
      <c r="AG97" s="71">
        <v>4</v>
      </c>
      <c r="AH97" s="71">
        <v>0</v>
      </c>
      <c r="AI97" s="71">
        <v>4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453B2-AABD-4597-94B7-F2B7DB6460E5}">
  <sheetPr codeName="Sheet14"/>
  <dimension ref="A1:E859"/>
  <sheetViews>
    <sheetView showGridLines="0" zoomScaleNormal="100" workbookViewId="0"/>
  </sheetViews>
  <sheetFormatPr defaultRowHeight="15" x14ac:dyDescent="0.2"/>
  <cols>
    <col min="1" max="1" width="21.42578125" style="14" bestFit="1" customWidth="1"/>
    <col min="2" max="2" width="12.85546875" style="14" bestFit="1" customWidth="1"/>
    <col min="3" max="3" width="13" style="14" bestFit="1" customWidth="1"/>
    <col min="4" max="4" width="13.140625" style="14" bestFit="1" customWidth="1"/>
    <col min="5" max="5" width="23.140625" style="15" bestFit="1" customWidth="1"/>
    <col min="6" max="16384" width="9.140625" style="14"/>
  </cols>
  <sheetData>
    <row r="1" spans="1:5" s="13" customFormat="1" ht="15.75" x14ac:dyDescent="0.25">
      <c r="A1" s="13" t="s">
        <v>11</v>
      </c>
      <c r="B1" s="13" t="s">
        <v>35</v>
      </c>
      <c r="C1" s="13" t="s">
        <v>36</v>
      </c>
      <c r="D1" s="13" t="s">
        <v>257</v>
      </c>
      <c r="E1" s="72" t="s">
        <v>258</v>
      </c>
    </row>
    <row r="2" spans="1:5" x14ac:dyDescent="0.2">
      <c r="A2" s="73" t="s">
        <v>259</v>
      </c>
      <c r="B2" s="73" t="s">
        <v>12</v>
      </c>
      <c r="C2" s="73" t="s">
        <v>25</v>
      </c>
      <c r="D2" s="73">
        <v>1829156</v>
      </c>
      <c r="E2" s="74">
        <v>1.8291599999999999</v>
      </c>
    </row>
    <row r="3" spans="1:5" x14ac:dyDescent="0.2">
      <c r="A3" s="73" t="s">
        <v>259</v>
      </c>
      <c r="B3" s="73" t="s">
        <v>12</v>
      </c>
      <c r="C3" s="73" t="s">
        <v>18</v>
      </c>
      <c r="D3" s="73">
        <v>3765879</v>
      </c>
      <c r="E3" s="74">
        <v>3.7658800000000001</v>
      </c>
    </row>
    <row r="4" spans="1:5" x14ac:dyDescent="0.2">
      <c r="A4" s="73" t="s">
        <v>260</v>
      </c>
      <c r="B4" s="73" t="s">
        <v>13</v>
      </c>
      <c r="C4" s="73" t="s">
        <v>16</v>
      </c>
      <c r="D4" s="73">
        <v>2390258</v>
      </c>
      <c r="E4" s="74">
        <v>2.3902600000000001</v>
      </c>
    </row>
    <row r="5" spans="1:5" x14ac:dyDescent="0.2">
      <c r="A5" s="73" t="s">
        <v>260</v>
      </c>
      <c r="B5" s="73" t="s">
        <v>13</v>
      </c>
      <c r="C5" s="73" t="s">
        <v>27</v>
      </c>
      <c r="D5" s="73">
        <v>5956158</v>
      </c>
      <c r="E5" s="74">
        <v>5.9561599999999997</v>
      </c>
    </row>
    <row r="6" spans="1:5" x14ac:dyDescent="0.2">
      <c r="A6" s="73" t="s">
        <v>261</v>
      </c>
      <c r="B6" s="73" t="s">
        <v>12</v>
      </c>
      <c r="C6" s="73" t="s">
        <v>16</v>
      </c>
      <c r="D6" s="73">
        <v>2289153</v>
      </c>
      <c r="E6" s="74">
        <v>2.2891499999999998</v>
      </c>
    </row>
    <row r="7" spans="1:5" x14ac:dyDescent="0.2">
      <c r="A7" s="73" t="s">
        <v>261</v>
      </c>
      <c r="B7" s="73" t="s">
        <v>13</v>
      </c>
      <c r="C7" s="73" t="s">
        <v>16</v>
      </c>
      <c r="D7" s="73">
        <v>2391253</v>
      </c>
      <c r="E7" s="74">
        <v>2.3912499999999999</v>
      </c>
    </row>
    <row r="8" spans="1:5" x14ac:dyDescent="0.2">
      <c r="A8" s="73" t="s">
        <v>261</v>
      </c>
      <c r="B8" s="73" t="s">
        <v>13</v>
      </c>
      <c r="C8" s="73" t="s">
        <v>17</v>
      </c>
      <c r="D8" s="73">
        <v>3107330</v>
      </c>
      <c r="E8" s="74">
        <v>3.1073300000000001</v>
      </c>
    </row>
    <row r="9" spans="1:5" x14ac:dyDescent="0.2">
      <c r="A9" s="73" t="s">
        <v>261</v>
      </c>
      <c r="B9" s="73" t="s">
        <v>13</v>
      </c>
      <c r="C9" s="73" t="s">
        <v>26</v>
      </c>
      <c r="D9" s="73">
        <v>6306669</v>
      </c>
      <c r="E9" s="74">
        <v>6.3066700000000004</v>
      </c>
    </row>
    <row r="10" spans="1:5" x14ac:dyDescent="0.2">
      <c r="A10" s="73" t="s">
        <v>261</v>
      </c>
      <c r="B10" s="73" t="s">
        <v>13</v>
      </c>
      <c r="C10" s="73" t="s">
        <v>27</v>
      </c>
      <c r="D10" s="73">
        <v>6018325</v>
      </c>
      <c r="E10" s="74">
        <v>6.0183200000000001</v>
      </c>
    </row>
    <row r="11" spans="1:5" x14ac:dyDescent="0.2">
      <c r="A11" s="73" t="s">
        <v>261</v>
      </c>
      <c r="B11" s="73" t="s">
        <v>13</v>
      </c>
      <c r="C11" s="73" t="s">
        <v>28</v>
      </c>
      <c r="D11" s="73">
        <v>3398321</v>
      </c>
      <c r="E11" s="74">
        <v>3.39832</v>
      </c>
    </row>
    <row r="12" spans="1:5" x14ac:dyDescent="0.2">
      <c r="A12" s="73" t="s">
        <v>261</v>
      </c>
      <c r="B12" s="73" t="s">
        <v>13</v>
      </c>
      <c r="C12" s="73" t="s">
        <v>45</v>
      </c>
      <c r="D12" s="73">
        <v>879276</v>
      </c>
      <c r="E12" s="74">
        <v>0.87927599999999995</v>
      </c>
    </row>
    <row r="13" spans="1:5" x14ac:dyDescent="0.2">
      <c r="A13" s="73" t="s">
        <v>262</v>
      </c>
      <c r="B13" s="73" t="s">
        <v>12</v>
      </c>
      <c r="C13" s="73" t="s">
        <v>16</v>
      </c>
      <c r="D13" s="73">
        <v>2279719</v>
      </c>
      <c r="E13" s="74">
        <v>2.2797200000000002</v>
      </c>
    </row>
    <row r="14" spans="1:5" x14ac:dyDescent="0.2">
      <c r="A14" s="73" t="s">
        <v>262</v>
      </c>
      <c r="B14" s="73" t="s">
        <v>12</v>
      </c>
      <c r="C14" s="73" t="s">
        <v>26</v>
      </c>
      <c r="D14" s="73">
        <v>6378974</v>
      </c>
      <c r="E14" s="74">
        <v>6.3789699999999998</v>
      </c>
    </row>
    <row r="15" spans="1:5" x14ac:dyDescent="0.2">
      <c r="A15" s="73" t="s">
        <v>262</v>
      </c>
      <c r="B15" s="73" t="s">
        <v>12</v>
      </c>
      <c r="C15" s="73" t="s">
        <v>27</v>
      </c>
      <c r="D15" s="73">
        <v>6224916</v>
      </c>
      <c r="E15" s="74">
        <v>6.22492</v>
      </c>
    </row>
    <row r="16" spans="1:5" x14ac:dyDescent="0.2">
      <c r="A16" s="73" t="s">
        <v>262</v>
      </c>
      <c r="B16" s="73" t="s">
        <v>12</v>
      </c>
      <c r="C16" s="73" t="s">
        <v>45</v>
      </c>
      <c r="D16" s="73">
        <v>1729098</v>
      </c>
      <c r="E16" s="74">
        <v>1.7291000000000001</v>
      </c>
    </row>
    <row r="17" spans="1:5" x14ac:dyDescent="0.2">
      <c r="A17" s="73" t="s">
        <v>262</v>
      </c>
      <c r="B17" s="73" t="s">
        <v>13</v>
      </c>
      <c r="C17" s="73" t="s">
        <v>24</v>
      </c>
      <c r="D17" s="73">
        <v>1751002</v>
      </c>
      <c r="E17" s="74">
        <v>1.7509999999999999</v>
      </c>
    </row>
    <row r="18" spans="1:5" x14ac:dyDescent="0.2">
      <c r="A18" s="73" t="s">
        <v>262</v>
      </c>
      <c r="B18" s="73" t="s">
        <v>13</v>
      </c>
      <c r="C18" s="73" t="s">
        <v>25</v>
      </c>
      <c r="D18" s="73">
        <v>1877075</v>
      </c>
      <c r="E18" s="74">
        <v>1.8770800000000001</v>
      </c>
    </row>
    <row r="19" spans="1:5" x14ac:dyDescent="0.2">
      <c r="A19" s="73" t="s">
        <v>262</v>
      </c>
      <c r="B19" s="73" t="s">
        <v>13</v>
      </c>
      <c r="C19" s="73" t="s">
        <v>15</v>
      </c>
      <c r="D19" s="73">
        <v>366823</v>
      </c>
      <c r="E19" s="74">
        <v>0.36682300000000001</v>
      </c>
    </row>
    <row r="20" spans="1:5" x14ac:dyDescent="0.2">
      <c r="A20" s="73" t="s">
        <v>263</v>
      </c>
      <c r="B20" s="73" t="s">
        <v>12</v>
      </c>
      <c r="C20" s="73" t="s">
        <v>24</v>
      </c>
      <c r="D20" s="73">
        <v>1681210</v>
      </c>
      <c r="E20" s="74">
        <v>1.6812100000000001</v>
      </c>
    </row>
    <row r="21" spans="1:5" x14ac:dyDescent="0.2">
      <c r="A21" s="73" t="s">
        <v>263</v>
      </c>
      <c r="B21" s="73" t="s">
        <v>12</v>
      </c>
      <c r="C21" s="73" t="s">
        <v>26</v>
      </c>
      <c r="D21" s="73">
        <v>6362660</v>
      </c>
      <c r="E21" s="74">
        <v>6.36266</v>
      </c>
    </row>
    <row r="22" spans="1:5" x14ac:dyDescent="0.2">
      <c r="A22" s="73" t="s">
        <v>263</v>
      </c>
      <c r="B22" s="73" t="s">
        <v>12</v>
      </c>
      <c r="C22" s="73" t="s">
        <v>27</v>
      </c>
      <c r="D22" s="73">
        <v>6322531</v>
      </c>
      <c r="E22" s="74">
        <v>6.3225300000000004</v>
      </c>
    </row>
    <row r="23" spans="1:5" x14ac:dyDescent="0.2">
      <c r="A23" s="73" t="s">
        <v>263</v>
      </c>
      <c r="B23" s="73" t="s">
        <v>12</v>
      </c>
      <c r="C23" s="73" t="s">
        <v>45</v>
      </c>
      <c r="D23" s="73">
        <v>1746085</v>
      </c>
      <c r="E23" s="74">
        <v>1.7460899999999999</v>
      </c>
    </row>
    <row r="24" spans="1:5" x14ac:dyDescent="0.2">
      <c r="A24" s="73" t="s">
        <v>263</v>
      </c>
      <c r="B24" s="73" t="s">
        <v>12</v>
      </c>
      <c r="C24" s="73" t="s">
        <v>15</v>
      </c>
      <c r="D24" s="73">
        <v>358635</v>
      </c>
      <c r="E24" s="74">
        <v>0.35863499999999998</v>
      </c>
    </row>
    <row r="25" spans="1:5" x14ac:dyDescent="0.2">
      <c r="A25" s="73" t="s">
        <v>263</v>
      </c>
      <c r="B25" s="73" t="s">
        <v>13</v>
      </c>
      <c r="C25" s="73" t="s">
        <v>24</v>
      </c>
      <c r="D25" s="73">
        <v>1763828</v>
      </c>
      <c r="E25" s="74">
        <v>1.76383</v>
      </c>
    </row>
    <row r="26" spans="1:5" x14ac:dyDescent="0.2">
      <c r="A26" s="73" t="s">
        <v>264</v>
      </c>
      <c r="B26" s="73" t="s">
        <v>12</v>
      </c>
      <c r="C26" s="73" t="s">
        <v>18</v>
      </c>
      <c r="D26" s="73">
        <v>3761046</v>
      </c>
      <c r="E26" s="74">
        <v>3.76105</v>
      </c>
    </row>
    <row r="27" spans="1:5" x14ac:dyDescent="0.2">
      <c r="A27" s="73" t="s">
        <v>264</v>
      </c>
      <c r="B27" s="73" t="s">
        <v>13</v>
      </c>
      <c r="C27" s="73" t="s">
        <v>16</v>
      </c>
      <c r="D27" s="73">
        <v>2371023</v>
      </c>
      <c r="E27" s="74">
        <v>2.3710200000000001</v>
      </c>
    </row>
    <row r="28" spans="1:5" x14ac:dyDescent="0.2">
      <c r="A28" s="73" t="s">
        <v>264</v>
      </c>
      <c r="B28" s="73" t="s">
        <v>13</v>
      </c>
      <c r="C28" s="73" t="s">
        <v>27</v>
      </c>
      <c r="D28" s="73">
        <v>6308001</v>
      </c>
      <c r="E28" s="74">
        <v>6.3079999999999998</v>
      </c>
    </row>
    <row r="29" spans="1:5" x14ac:dyDescent="0.2">
      <c r="A29" s="73" t="s">
        <v>265</v>
      </c>
      <c r="B29" s="73" t="s">
        <v>12</v>
      </c>
      <c r="C29" s="73" t="s">
        <v>24</v>
      </c>
      <c r="D29" s="73">
        <v>1759767</v>
      </c>
      <c r="E29" s="74">
        <v>1.7597700000000001</v>
      </c>
    </row>
    <row r="30" spans="1:5" x14ac:dyDescent="0.2">
      <c r="A30" s="73" t="s">
        <v>265</v>
      </c>
      <c r="B30" s="73" t="s">
        <v>12</v>
      </c>
      <c r="C30" s="73" t="s">
        <v>17</v>
      </c>
      <c r="D30" s="73">
        <v>3260902</v>
      </c>
      <c r="E30" s="74">
        <v>3.2608999999999999</v>
      </c>
    </row>
    <row r="31" spans="1:5" x14ac:dyDescent="0.2">
      <c r="A31" s="73" t="s">
        <v>265</v>
      </c>
      <c r="B31" s="73" t="s">
        <v>12</v>
      </c>
      <c r="C31" s="73" t="s">
        <v>26</v>
      </c>
      <c r="D31" s="73">
        <v>6339921</v>
      </c>
      <c r="E31" s="74">
        <v>6.3399200000000002</v>
      </c>
    </row>
    <row r="32" spans="1:5" x14ac:dyDescent="0.2">
      <c r="A32" s="73" t="s">
        <v>265</v>
      </c>
      <c r="B32" s="73" t="s">
        <v>12</v>
      </c>
      <c r="C32" s="73" t="s">
        <v>45</v>
      </c>
      <c r="D32" s="73">
        <v>1772398</v>
      </c>
      <c r="E32" s="74">
        <v>1.7724</v>
      </c>
    </row>
    <row r="33" spans="1:5" x14ac:dyDescent="0.2">
      <c r="A33" s="73" t="s">
        <v>265</v>
      </c>
      <c r="B33" s="73" t="s">
        <v>12</v>
      </c>
      <c r="C33" s="73" t="s">
        <v>15</v>
      </c>
      <c r="D33" s="73">
        <v>384802</v>
      </c>
      <c r="E33" s="74">
        <v>0.38480199999999998</v>
      </c>
    </row>
    <row r="34" spans="1:5" x14ac:dyDescent="0.2">
      <c r="A34" s="73" t="s">
        <v>265</v>
      </c>
      <c r="B34" s="73" t="s">
        <v>13</v>
      </c>
      <c r="C34" s="73" t="s">
        <v>18</v>
      </c>
      <c r="D34" s="73">
        <v>3328996</v>
      </c>
      <c r="E34" s="74">
        <v>3.3290000000000002</v>
      </c>
    </row>
    <row r="35" spans="1:5" x14ac:dyDescent="0.2">
      <c r="A35" s="73" t="s">
        <v>266</v>
      </c>
      <c r="B35" s="73" t="s">
        <v>12</v>
      </c>
      <c r="C35" s="73" t="s">
        <v>24</v>
      </c>
      <c r="D35" s="73">
        <v>1815159</v>
      </c>
      <c r="E35" s="74">
        <v>1.8151600000000001</v>
      </c>
    </row>
    <row r="36" spans="1:5" x14ac:dyDescent="0.2">
      <c r="A36" s="73" t="s">
        <v>266</v>
      </c>
      <c r="B36" s="73" t="s">
        <v>12</v>
      </c>
      <c r="C36" s="73" t="s">
        <v>16</v>
      </c>
      <c r="D36" s="73">
        <v>2227609</v>
      </c>
      <c r="E36" s="74">
        <v>2.2276099999999999</v>
      </c>
    </row>
    <row r="37" spans="1:5" x14ac:dyDescent="0.2">
      <c r="A37" s="73" t="s">
        <v>266</v>
      </c>
      <c r="B37" s="73" t="s">
        <v>12</v>
      </c>
      <c r="C37" s="73" t="s">
        <v>17</v>
      </c>
      <c r="D37" s="73">
        <v>3286805</v>
      </c>
      <c r="E37" s="74">
        <v>3.28681</v>
      </c>
    </row>
    <row r="38" spans="1:5" x14ac:dyDescent="0.2">
      <c r="A38" s="73" t="s">
        <v>266</v>
      </c>
      <c r="B38" s="73" t="s">
        <v>12</v>
      </c>
      <c r="C38" s="73" t="s">
        <v>27</v>
      </c>
      <c r="D38" s="73">
        <v>6611292</v>
      </c>
      <c r="E38" s="74">
        <v>6.6112900000000003</v>
      </c>
    </row>
    <row r="39" spans="1:5" x14ac:dyDescent="0.2">
      <c r="A39" s="73" t="s">
        <v>266</v>
      </c>
      <c r="B39" s="73" t="s">
        <v>13</v>
      </c>
      <c r="C39" s="73" t="s">
        <v>17</v>
      </c>
      <c r="D39" s="73">
        <v>3316111</v>
      </c>
      <c r="E39" s="74">
        <v>3.3161100000000001</v>
      </c>
    </row>
    <row r="40" spans="1:5" x14ac:dyDescent="0.2">
      <c r="A40" s="73" t="s">
        <v>266</v>
      </c>
      <c r="B40" s="73" t="s">
        <v>13</v>
      </c>
      <c r="C40" s="73" t="s">
        <v>28</v>
      </c>
      <c r="D40" s="73">
        <v>3613470</v>
      </c>
      <c r="E40" s="74">
        <v>3.61347</v>
      </c>
    </row>
    <row r="41" spans="1:5" x14ac:dyDescent="0.2">
      <c r="A41" s="73" t="s">
        <v>266</v>
      </c>
      <c r="B41" s="73" t="s">
        <v>13</v>
      </c>
      <c r="C41" s="73" t="s">
        <v>25</v>
      </c>
      <c r="D41" s="73">
        <v>1779854</v>
      </c>
      <c r="E41" s="74">
        <v>1.7798499999999999</v>
      </c>
    </row>
    <row r="42" spans="1:5" x14ac:dyDescent="0.2">
      <c r="A42" s="73" t="s">
        <v>4</v>
      </c>
      <c r="B42" s="73" t="s">
        <v>12</v>
      </c>
      <c r="C42" s="73" t="s">
        <v>24</v>
      </c>
      <c r="D42" s="73">
        <v>1690543</v>
      </c>
      <c r="E42" s="74">
        <v>1.6905399999999999</v>
      </c>
    </row>
    <row r="43" spans="1:5" x14ac:dyDescent="0.2">
      <c r="A43" s="73" t="s">
        <v>4</v>
      </c>
      <c r="B43" s="73" t="s">
        <v>12</v>
      </c>
      <c r="C43" s="73" t="s">
        <v>17</v>
      </c>
      <c r="D43" s="73">
        <v>2942397</v>
      </c>
      <c r="E43" s="74">
        <v>2.9424000000000001</v>
      </c>
    </row>
    <row r="44" spans="1:5" x14ac:dyDescent="0.2">
      <c r="A44" s="73" t="s">
        <v>4</v>
      </c>
      <c r="B44" s="73" t="s">
        <v>12</v>
      </c>
      <c r="C44" s="73" t="s">
        <v>28</v>
      </c>
      <c r="D44" s="73">
        <v>3328061</v>
      </c>
      <c r="E44" s="74">
        <v>3.3280599999999998</v>
      </c>
    </row>
    <row r="45" spans="1:5" x14ac:dyDescent="0.2">
      <c r="A45" s="73" t="s">
        <v>4</v>
      </c>
      <c r="B45" s="73" t="s">
        <v>12</v>
      </c>
      <c r="C45" s="73" t="s">
        <v>25</v>
      </c>
      <c r="D45" s="73">
        <v>1513140</v>
      </c>
      <c r="E45" s="74">
        <v>1.5131399999999999</v>
      </c>
    </row>
    <row r="46" spans="1:5" x14ac:dyDescent="0.2">
      <c r="A46" s="73" t="s">
        <v>4</v>
      </c>
      <c r="B46" s="73" t="s">
        <v>13</v>
      </c>
      <c r="C46" s="73" t="s">
        <v>18</v>
      </c>
      <c r="D46" s="73">
        <v>3163448</v>
      </c>
      <c r="E46" s="74">
        <v>3.1634500000000001</v>
      </c>
    </row>
    <row r="47" spans="1:5" x14ac:dyDescent="0.2">
      <c r="A47" s="73" t="s">
        <v>5</v>
      </c>
      <c r="B47" s="73" t="s">
        <v>12</v>
      </c>
      <c r="C47" s="73" t="s">
        <v>24</v>
      </c>
      <c r="D47" s="73">
        <v>1719233</v>
      </c>
      <c r="E47" s="74">
        <v>1.71923</v>
      </c>
    </row>
    <row r="48" spans="1:5" x14ac:dyDescent="0.2">
      <c r="A48" s="73" t="s">
        <v>5</v>
      </c>
      <c r="B48" s="73" t="s">
        <v>12</v>
      </c>
      <c r="C48" s="73" t="s">
        <v>17</v>
      </c>
      <c r="D48" s="73">
        <v>2937243</v>
      </c>
      <c r="E48" s="74">
        <v>2.9372400000000001</v>
      </c>
    </row>
    <row r="49" spans="1:5" x14ac:dyDescent="0.2">
      <c r="A49" s="73" t="s">
        <v>5</v>
      </c>
      <c r="B49" s="73" t="s">
        <v>12</v>
      </c>
      <c r="C49" s="73" t="s">
        <v>26</v>
      </c>
      <c r="D49" s="73">
        <v>5649526</v>
      </c>
      <c r="E49" s="74">
        <v>5.6495300000000004</v>
      </c>
    </row>
    <row r="50" spans="1:5" x14ac:dyDescent="0.2">
      <c r="A50" s="73" t="s">
        <v>5</v>
      </c>
      <c r="B50" s="73" t="s">
        <v>12</v>
      </c>
      <c r="C50" s="73" t="s">
        <v>45</v>
      </c>
      <c r="D50" s="73">
        <v>1659359</v>
      </c>
      <c r="E50" s="74">
        <v>1.6593599999999999</v>
      </c>
    </row>
    <row r="51" spans="1:5" x14ac:dyDescent="0.2">
      <c r="A51" s="73" t="s">
        <v>5</v>
      </c>
      <c r="B51" s="73" t="s">
        <v>12</v>
      </c>
      <c r="C51" s="73" t="s">
        <v>15</v>
      </c>
      <c r="D51" s="73">
        <v>354538</v>
      </c>
      <c r="E51" s="74">
        <v>0.35453800000000002</v>
      </c>
    </row>
    <row r="52" spans="1:5" x14ac:dyDescent="0.2">
      <c r="A52" s="73" t="s">
        <v>5</v>
      </c>
      <c r="B52" s="73" t="s">
        <v>13</v>
      </c>
      <c r="C52" s="73" t="s">
        <v>18</v>
      </c>
      <c r="D52" s="73">
        <v>3310320</v>
      </c>
      <c r="E52" s="74">
        <v>3.3103199999999999</v>
      </c>
    </row>
    <row r="53" spans="1:5" x14ac:dyDescent="0.2">
      <c r="A53" s="73" t="s">
        <v>6</v>
      </c>
      <c r="B53" s="73" t="s">
        <v>12</v>
      </c>
      <c r="C53" s="73" t="s">
        <v>25</v>
      </c>
      <c r="D53" s="73">
        <v>1593416</v>
      </c>
      <c r="E53" s="74">
        <v>1.5934200000000001</v>
      </c>
    </row>
    <row r="54" spans="1:5" x14ac:dyDescent="0.2">
      <c r="A54" s="73" t="s">
        <v>6</v>
      </c>
      <c r="B54" s="73" t="s">
        <v>12</v>
      </c>
      <c r="C54" s="73" t="s">
        <v>18</v>
      </c>
      <c r="D54" s="73">
        <v>3772539</v>
      </c>
      <c r="E54" s="74">
        <v>3.7725399999999998</v>
      </c>
    </row>
    <row r="55" spans="1:5" x14ac:dyDescent="0.2">
      <c r="A55" s="73" t="s">
        <v>7</v>
      </c>
      <c r="B55" s="73" t="s">
        <v>12</v>
      </c>
      <c r="C55" s="73" t="s">
        <v>25</v>
      </c>
      <c r="D55" s="73">
        <v>1644925</v>
      </c>
      <c r="E55" s="74">
        <v>1.64493</v>
      </c>
    </row>
    <row r="56" spans="1:5" x14ac:dyDescent="0.2">
      <c r="A56" s="73" t="s">
        <v>7</v>
      </c>
      <c r="B56" s="73" t="s">
        <v>12</v>
      </c>
      <c r="C56" s="73" t="s">
        <v>18</v>
      </c>
      <c r="D56" s="73">
        <v>3864145</v>
      </c>
      <c r="E56" s="74">
        <v>3.86415</v>
      </c>
    </row>
    <row r="57" spans="1:5" x14ac:dyDescent="0.2">
      <c r="A57" s="73" t="s">
        <v>8</v>
      </c>
      <c r="B57" s="73" t="s">
        <v>12</v>
      </c>
      <c r="C57" s="73" t="s">
        <v>25</v>
      </c>
      <c r="D57" s="73">
        <v>1681229</v>
      </c>
      <c r="E57" s="74">
        <v>1.68123</v>
      </c>
    </row>
    <row r="58" spans="1:5" x14ac:dyDescent="0.2">
      <c r="A58" s="73" t="s">
        <v>8</v>
      </c>
      <c r="B58" s="73" t="s">
        <v>12</v>
      </c>
      <c r="C58" s="73" t="s">
        <v>18</v>
      </c>
      <c r="D58" s="73">
        <v>3935123</v>
      </c>
      <c r="E58" s="74">
        <v>3.93512</v>
      </c>
    </row>
    <row r="59" spans="1:5" x14ac:dyDescent="0.2">
      <c r="A59" s="73" t="s">
        <v>8</v>
      </c>
      <c r="B59" s="73" t="s">
        <v>12</v>
      </c>
      <c r="C59" s="73" t="s">
        <v>15</v>
      </c>
      <c r="D59" s="73">
        <v>336778</v>
      </c>
      <c r="E59" s="74">
        <v>0.33677800000000002</v>
      </c>
    </row>
    <row r="60" spans="1:5" x14ac:dyDescent="0.2">
      <c r="A60" s="73" t="s">
        <v>39</v>
      </c>
      <c r="B60" s="73" t="s">
        <v>12</v>
      </c>
      <c r="C60" s="73" t="s">
        <v>16</v>
      </c>
      <c r="D60" s="73">
        <v>1874038</v>
      </c>
      <c r="E60" s="74">
        <v>1.8740399999999999</v>
      </c>
    </row>
    <row r="61" spans="1:5" x14ac:dyDescent="0.2">
      <c r="A61" s="73" t="s">
        <v>39</v>
      </c>
      <c r="B61" s="73" t="s">
        <v>12</v>
      </c>
      <c r="C61" s="73" t="s">
        <v>26</v>
      </c>
      <c r="D61" s="73">
        <v>5946561</v>
      </c>
      <c r="E61" s="74">
        <v>5.9465599999999998</v>
      </c>
    </row>
    <row r="62" spans="1:5" x14ac:dyDescent="0.2">
      <c r="A62" s="73" t="s">
        <v>39</v>
      </c>
      <c r="B62" s="73" t="s">
        <v>12</v>
      </c>
      <c r="C62" s="73" t="s">
        <v>27</v>
      </c>
      <c r="D62" s="73">
        <v>6073874</v>
      </c>
      <c r="E62" s="74">
        <v>6.0738700000000003</v>
      </c>
    </row>
    <row r="63" spans="1:5" x14ac:dyDescent="0.2">
      <c r="A63" s="73" t="s">
        <v>39</v>
      </c>
      <c r="B63" s="73" t="s">
        <v>12</v>
      </c>
      <c r="C63" s="73" t="s">
        <v>45</v>
      </c>
      <c r="D63" s="73">
        <v>1703582</v>
      </c>
      <c r="E63" s="74">
        <v>1.7035800000000001</v>
      </c>
    </row>
    <row r="64" spans="1:5" x14ac:dyDescent="0.2">
      <c r="A64" s="73" t="s">
        <v>39</v>
      </c>
      <c r="B64" s="73" t="s">
        <v>13</v>
      </c>
      <c r="C64" s="73" t="s">
        <v>25</v>
      </c>
      <c r="D64" s="73">
        <v>1802125</v>
      </c>
      <c r="E64" s="74">
        <v>1.80213</v>
      </c>
    </row>
    <row r="65" spans="1:5" x14ac:dyDescent="0.2">
      <c r="A65" s="73" t="s">
        <v>39</v>
      </c>
      <c r="B65" s="73" t="s">
        <v>13</v>
      </c>
      <c r="C65" s="73" t="s">
        <v>15</v>
      </c>
      <c r="D65" s="73">
        <v>357889</v>
      </c>
      <c r="E65" s="74">
        <v>0.35788900000000001</v>
      </c>
    </row>
    <row r="66" spans="1:5" x14ac:dyDescent="0.2">
      <c r="A66" s="73" t="s">
        <v>44</v>
      </c>
      <c r="B66" s="73" t="s">
        <v>12</v>
      </c>
      <c r="C66" s="73" t="s">
        <v>28</v>
      </c>
      <c r="D66" s="73">
        <v>3470508</v>
      </c>
      <c r="E66" s="74">
        <v>3.47051</v>
      </c>
    </row>
    <row r="67" spans="1:5" x14ac:dyDescent="0.2">
      <c r="A67" s="73" t="s">
        <v>44</v>
      </c>
      <c r="B67" s="73" t="s">
        <v>12</v>
      </c>
      <c r="C67" s="73" t="s">
        <v>25</v>
      </c>
      <c r="D67" s="73">
        <v>1743197</v>
      </c>
      <c r="E67" s="74">
        <v>1.7432000000000001</v>
      </c>
    </row>
    <row r="68" spans="1:5" x14ac:dyDescent="0.2">
      <c r="A68" s="73" t="s">
        <v>44</v>
      </c>
      <c r="B68" s="73" t="s">
        <v>13</v>
      </c>
      <c r="C68" s="73" t="s">
        <v>18</v>
      </c>
      <c r="D68" s="73">
        <v>3686746</v>
      </c>
      <c r="E68" s="74">
        <v>3.68675</v>
      </c>
    </row>
    <row r="69" spans="1:5" x14ac:dyDescent="0.2">
      <c r="A69" s="73" t="s">
        <v>49</v>
      </c>
      <c r="B69" s="73" t="s">
        <v>12</v>
      </c>
      <c r="C69" s="73" t="s">
        <v>25</v>
      </c>
      <c r="D69" s="73">
        <v>1764894</v>
      </c>
      <c r="E69" s="74">
        <v>1.7648900000000001</v>
      </c>
    </row>
    <row r="70" spans="1:5" x14ac:dyDescent="0.2">
      <c r="A70" s="73" t="s">
        <v>49</v>
      </c>
      <c r="B70" s="73" t="s">
        <v>12</v>
      </c>
      <c r="C70" s="73" t="s">
        <v>18</v>
      </c>
      <c r="D70" s="73">
        <v>4093506</v>
      </c>
      <c r="E70" s="74">
        <v>4.0935100000000002</v>
      </c>
    </row>
    <row r="71" spans="1:5" x14ac:dyDescent="0.2">
      <c r="A71" s="73" t="s">
        <v>52</v>
      </c>
      <c r="B71" s="73" t="s">
        <v>12</v>
      </c>
      <c r="C71" s="73" t="s">
        <v>28</v>
      </c>
      <c r="D71" s="73">
        <v>3643489</v>
      </c>
      <c r="E71" s="74">
        <v>3.6434899999999999</v>
      </c>
    </row>
    <row r="72" spans="1:5" x14ac:dyDescent="0.2">
      <c r="A72" s="73" t="s">
        <v>52</v>
      </c>
      <c r="B72" s="73" t="s">
        <v>12</v>
      </c>
      <c r="C72" s="73" t="s">
        <v>25</v>
      </c>
      <c r="D72" s="73">
        <v>1761341</v>
      </c>
      <c r="E72" s="74">
        <v>1.7613399999999999</v>
      </c>
    </row>
    <row r="73" spans="1:5" x14ac:dyDescent="0.2">
      <c r="A73" s="73" t="s">
        <v>52</v>
      </c>
      <c r="B73" s="73" t="s">
        <v>12</v>
      </c>
      <c r="C73" s="73" t="s">
        <v>18</v>
      </c>
      <c r="D73" s="73">
        <v>4147422</v>
      </c>
      <c r="E73" s="74">
        <v>4.1474200000000003</v>
      </c>
    </row>
    <row r="74" spans="1:5" x14ac:dyDescent="0.2">
      <c r="A74" s="73" t="s">
        <v>56</v>
      </c>
      <c r="B74" s="73" t="s">
        <v>12</v>
      </c>
      <c r="C74" s="73" t="s">
        <v>16</v>
      </c>
      <c r="D74" s="73">
        <v>2031276</v>
      </c>
      <c r="E74" s="74">
        <v>2.0312800000000002</v>
      </c>
    </row>
    <row r="75" spans="1:5" x14ac:dyDescent="0.2">
      <c r="A75" s="73" t="s">
        <v>56</v>
      </c>
      <c r="B75" s="73" t="s">
        <v>12</v>
      </c>
      <c r="C75" s="73" t="s">
        <v>17</v>
      </c>
      <c r="D75" s="73">
        <v>2780668</v>
      </c>
      <c r="E75" s="74">
        <v>2.7806700000000002</v>
      </c>
    </row>
    <row r="76" spans="1:5" x14ac:dyDescent="0.2">
      <c r="A76" s="73" t="s">
        <v>56</v>
      </c>
      <c r="B76" s="73" t="s">
        <v>12</v>
      </c>
      <c r="C76" s="73" t="s">
        <v>26</v>
      </c>
      <c r="D76" s="73">
        <v>6171532</v>
      </c>
      <c r="E76" s="74">
        <v>6.1715299999999997</v>
      </c>
    </row>
    <row r="77" spans="1:5" x14ac:dyDescent="0.2">
      <c r="A77" s="73" t="s">
        <v>56</v>
      </c>
      <c r="B77" s="73" t="s">
        <v>12</v>
      </c>
      <c r="C77" s="73" t="s">
        <v>27</v>
      </c>
      <c r="D77" s="73">
        <v>5936069</v>
      </c>
      <c r="E77" s="74">
        <v>5.93607</v>
      </c>
    </row>
    <row r="78" spans="1:5" x14ac:dyDescent="0.2">
      <c r="A78" s="73" t="s">
        <v>56</v>
      </c>
      <c r="B78" s="73" t="s">
        <v>12</v>
      </c>
      <c r="C78" s="73" t="s">
        <v>28</v>
      </c>
      <c r="D78" s="73">
        <v>3738346</v>
      </c>
      <c r="E78" s="74">
        <v>3.7383500000000001</v>
      </c>
    </row>
    <row r="79" spans="1:5" x14ac:dyDescent="0.2">
      <c r="A79" s="73" t="s">
        <v>56</v>
      </c>
      <c r="B79" s="73" t="s">
        <v>12</v>
      </c>
      <c r="C79" s="73" t="s">
        <v>45</v>
      </c>
      <c r="D79" s="73">
        <v>1765427</v>
      </c>
      <c r="E79" s="74">
        <v>1.7654300000000001</v>
      </c>
    </row>
    <row r="80" spans="1:5" x14ac:dyDescent="0.2">
      <c r="A80" s="73" t="s">
        <v>56</v>
      </c>
      <c r="B80" s="73" t="s">
        <v>13</v>
      </c>
      <c r="C80" s="73" t="s">
        <v>25</v>
      </c>
      <c r="D80" s="73">
        <v>1838964</v>
      </c>
      <c r="E80" s="74">
        <v>1.8389599999999999</v>
      </c>
    </row>
    <row r="81" spans="1:5" x14ac:dyDescent="0.2">
      <c r="A81" s="73" t="s">
        <v>56</v>
      </c>
      <c r="B81" s="73" t="s">
        <v>13</v>
      </c>
      <c r="C81" s="73" t="s">
        <v>18</v>
      </c>
      <c r="D81" s="73">
        <v>3821500</v>
      </c>
      <c r="E81" s="74">
        <v>3.8214999999999999</v>
      </c>
    </row>
    <row r="82" spans="1:5" x14ac:dyDescent="0.2">
      <c r="A82" s="73" t="s">
        <v>80</v>
      </c>
      <c r="B82" s="73" t="s">
        <v>13</v>
      </c>
      <c r="C82" s="73" t="s">
        <v>16</v>
      </c>
      <c r="D82" s="73">
        <v>2172700</v>
      </c>
      <c r="E82" s="74">
        <v>2.1726999999999999</v>
      </c>
    </row>
    <row r="83" spans="1:5" x14ac:dyDescent="0.2">
      <c r="A83" s="73" t="s">
        <v>80</v>
      </c>
      <c r="B83" s="73" t="s">
        <v>13</v>
      </c>
      <c r="C83" s="73" t="s">
        <v>26</v>
      </c>
      <c r="D83" s="73">
        <v>5838199</v>
      </c>
      <c r="E83" s="74">
        <v>5.8381999999999996</v>
      </c>
    </row>
    <row r="84" spans="1:5" x14ac:dyDescent="0.2">
      <c r="A84" s="73" t="s">
        <v>80</v>
      </c>
      <c r="B84" s="73" t="s">
        <v>13</v>
      </c>
      <c r="C84" s="73" t="s">
        <v>45</v>
      </c>
      <c r="D84" s="73">
        <v>1219665</v>
      </c>
      <c r="E84" s="74">
        <v>1.21967</v>
      </c>
    </row>
    <row r="85" spans="1:5" x14ac:dyDescent="0.2">
      <c r="A85" s="73" t="s">
        <v>156</v>
      </c>
      <c r="B85" s="73" t="s">
        <v>12</v>
      </c>
      <c r="C85" s="73" t="s">
        <v>24</v>
      </c>
      <c r="D85" s="73">
        <v>1601377</v>
      </c>
      <c r="E85" s="74">
        <v>1.60138</v>
      </c>
    </row>
    <row r="86" spans="1:5" x14ac:dyDescent="0.2">
      <c r="A86" s="73" t="s">
        <v>156</v>
      </c>
      <c r="B86" s="73" t="s">
        <v>12</v>
      </c>
      <c r="C86" s="73" t="s">
        <v>17</v>
      </c>
      <c r="D86" s="73">
        <v>2800725</v>
      </c>
      <c r="E86" s="74">
        <v>2.8007200000000001</v>
      </c>
    </row>
    <row r="87" spans="1:5" x14ac:dyDescent="0.2">
      <c r="A87" s="73" t="s">
        <v>156</v>
      </c>
      <c r="B87" s="73" t="s">
        <v>12</v>
      </c>
      <c r="C87" s="73" t="s">
        <v>27</v>
      </c>
      <c r="D87" s="73">
        <v>5922219</v>
      </c>
      <c r="E87" s="74">
        <v>5.9222200000000003</v>
      </c>
    </row>
    <row r="88" spans="1:5" x14ac:dyDescent="0.2">
      <c r="A88" s="73" t="s">
        <v>156</v>
      </c>
      <c r="B88" s="73" t="s">
        <v>12</v>
      </c>
      <c r="C88" s="73" t="s">
        <v>28</v>
      </c>
      <c r="D88" s="73">
        <v>3905046</v>
      </c>
      <c r="E88" s="74">
        <v>3.9050500000000001</v>
      </c>
    </row>
    <row r="89" spans="1:5" x14ac:dyDescent="0.2">
      <c r="A89" s="73" t="s">
        <v>156</v>
      </c>
      <c r="B89" s="73" t="s">
        <v>12</v>
      </c>
      <c r="C89" s="73" t="s">
        <v>15</v>
      </c>
      <c r="D89" s="73">
        <v>305334</v>
      </c>
      <c r="E89" s="74">
        <v>0.30533399999999999</v>
      </c>
    </row>
    <row r="90" spans="1:5" x14ac:dyDescent="0.2">
      <c r="A90" s="73" t="s">
        <v>156</v>
      </c>
      <c r="B90" s="73" t="s">
        <v>13</v>
      </c>
      <c r="C90" s="73" t="s">
        <v>18</v>
      </c>
      <c r="D90" s="73">
        <v>3938198</v>
      </c>
      <c r="E90" s="74">
        <v>3.9382000000000001</v>
      </c>
    </row>
    <row r="91" spans="1:5" x14ac:dyDescent="0.2">
      <c r="A91" s="73" t="s">
        <v>157</v>
      </c>
      <c r="B91" s="73" t="s">
        <v>12</v>
      </c>
      <c r="C91" s="73" t="s">
        <v>24</v>
      </c>
      <c r="D91" s="73">
        <v>1616938</v>
      </c>
      <c r="E91" s="74">
        <v>1.61694</v>
      </c>
    </row>
    <row r="92" spans="1:5" x14ac:dyDescent="0.2">
      <c r="A92" s="73" t="s">
        <v>157</v>
      </c>
      <c r="B92" s="73" t="s">
        <v>12</v>
      </c>
      <c r="C92" s="73" t="s">
        <v>17</v>
      </c>
      <c r="D92" s="73">
        <v>2830625</v>
      </c>
      <c r="E92" s="74">
        <v>2.8306200000000001</v>
      </c>
    </row>
    <row r="93" spans="1:5" x14ac:dyDescent="0.2">
      <c r="A93" s="73" t="s">
        <v>157</v>
      </c>
      <c r="B93" s="73" t="s">
        <v>12</v>
      </c>
      <c r="C93" s="73" t="s">
        <v>28</v>
      </c>
      <c r="D93" s="73">
        <v>3967146</v>
      </c>
      <c r="E93" s="74">
        <v>3.9671500000000002</v>
      </c>
    </row>
    <row r="94" spans="1:5" x14ac:dyDescent="0.2">
      <c r="A94" s="73" t="s">
        <v>157</v>
      </c>
      <c r="B94" s="73" t="s">
        <v>12</v>
      </c>
      <c r="C94" s="73" t="s">
        <v>25</v>
      </c>
      <c r="D94" s="73">
        <v>1755178</v>
      </c>
      <c r="E94" s="74">
        <v>1.75518</v>
      </c>
    </row>
    <row r="95" spans="1:5" x14ac:dyDescent="0.2">
      <c r="A95" s="73" t="s">
        <v>157</v>
      </c>
      <c r="B95" s="73" t="s">
        <v>13</v>
      </c>
      <c r="C95" s="73" t="s">
        <v>18</v>
      </c>
      <c r="D95" s="73">
        <v>3985528</v>
      </c>
      <c r="E95" s="74">
        <v>3.9855299999999998</v>
      </c>
    </row>
    <row r="96" spans="1:5" x14ac:dyDescent="0.2">
      <c r="A96" s="73" t="s">
        <v>158</v>
      </c>
      <c r="B96" s="73" t="s">
        <v>12</v>
      </c>
      <c r="C96" s="73" t="s">
        <v>18</v>
      </c>
      <c r="D96" s="73">
        <v>4430845</v>
      </c>
      <c r="E96" s="74">
        <v>4.4308399999999999</v>
      </c>
    </row>
    <row r="97" spans="1:5" x14ac:dyDescent="0.2">
      <c r="A97" s="73" t="s">
        <v>158</v>
      </c>
      <c r="B97" s="73" t="s">
        <v>13</v>
      </c>
      <c r="C97" s="73" t="s">
        <v>24</v>
      </c>
      <c r="D97" s="73">
        <v>1694878</v>
      </c>
      <c r="E97" s="74">
        <v>1.6948799999999999</v>
      </c>
    </row>
    <row r="98" spans="1:5" x14ac:dyDescent="0.2">
      <c r="A98" s="73" t="s">
        <v>158</v>
      </c>
      <c r="B98" s="73" t="s">
        <v>13</v>
      </c>
      <c r="C98" s="73" t="s">
        <v>16</v>
      </c>
      <c r="D98" s="73">
        <v>2328529</v>
      </c>
      <c r="E98" s="74">
        <v>2.3285300000000002</v>
      </c>
    </row>
    <row r="99" spans="1:5" x14ac:dyDescent="0.2">
      <c r="A99" s="73" t="s">
        <v>158</v>
      </c>
      <c r="B99" s="73" t="s">
        <v>13</v>
      </c>
      <c r="C99" s="73" t="s">
        <v>26</v>
      </c>
      <c r="D99" s="73">
        <v>6179437</v>
      </c>
      <c r="E99" s="74">
        <v>6.1794399999999996</v>
      </c>
    </row>
    <row r="100" spans="1:5" x14ac:dyDescent="0.2">
      <c r="A100" s="73" t="s">
        <v>158</v>
      </c>
      <c r="B100" s="73" t="s">
        <v>13</v>
      </c>
      <c r="C100" s="73" t="s">
        <v>27</v>
      </c>
      <c r="D100" s="73">
        <v>5680791</v>
      </c>
      <c r="E100" s="74">
        <v>5.68079</v>
      </c>
    </row>
    <row r="101" spans="1:5" x14ac:dyDescent="0.2">
      <c r="A101" s="73" t="s">
        <v>158</v>
      </c>
      <c r="B101" s="73" t="s">
        <v>13</v>
      </c>
      <c r="C101" s="73" t="s">
        <v>45</v>
      </c>
      <c r="D101" s="73">
        <v>1332925</v>
      </c>
      <c r="E101" s="74">
        <v>1.3329200000000001</v>
      </c>
    </row>
    <row r="102" spans="1:5" x14ac:dyDescent="0.2">
      <c r="A102" s="73" t="s">
        <v>158</v>
      </c>
      <c r="B102" s="73" t="s">
        <v>13</v>
      </c>
      <c r="C102" s="73" t="s">
        <v>15</v>
      </c>
      <c r="D102" s="73">
        <v>307930</v>
      </c>
      <c r="E102" s="74">
        <v>0.30792999999999998</v>
      </c>
    </row>
    <row r="103" spans="1:5" x14ac:dyDescent="0.2">
      <c r="A103" s="73" t="s">
        <v>253</v>
      </c>
      <c r="B103" s="73" t="s">
        <v>12</v>
      </c>
      <c r="C103" s="73" t="s">
        <v>18</v>
      </c>
      <c r="D103" s="73">
        <v>4430845</v>
      </c>
      <c r="E103" s="74">
        <v>4.4308399999999999</v>
      </c>
    </row>
    <row r="104" spans="1:5" x14ac:dyDescent="0.2">
      <c r="A104" s="73" t="s">
        <v>254</v>
      </c>
      <c r="B104" s="73" t="s">
        <v>12</v>
      </c>
      <c r="C104" s="73" t="s">
        <v>18</v>
      </c>
      <c r="D104" s="73">
        <v>4430845</v>
      </c>
      <c r="E104" s="74">
        <v>4.4308399999999999</v>
      </c>
    </row>
    <row r="105" spans="1:5" x14ac:dyDescent="0.2">
      <c r="A105" s="73" t="s">
        <v>253</v>
      </c>
      <c r="B105" s="73" t="s">
        <v>13</v>
      </c>
      <c r="C105" s="73" t="s">
        <v>24</v>
      </c>
      <c r="D105" s="73">
        <v>1694878</v>
      </c>
      <c r="E105" s="74">
        <v>1.6948799999999999</v>
      </c>
    </row>
    <row r="106" spans="1:5" x14ac:dyDescent="0.2">
      <c r="A106" s="73" t="s">
        <v>254</v>
      </c>
      <c r="B106" s="73" t="s">
        <v>13</v>
      </c>
      <c r="C106" s="73" t="s">
        <v>24</v>
      </c>
      <c r="D106" s="73">
        <v>1694878</v>
      </c>
      <c r="E106" s="74">
        <v>1.6948799999999999</v>
      </c>
    </row>
    <row r="107" spans="1:5" x14ac:dyDescent="0.2">
      <c r="A107" s="73" t="s">
        <v>253</v>
      </c>
      <c r="B107" s="73" t="s">
        <v>13</v>
      </c>
      <c r="C107" s="73" t="s">
        <v>16</v>
      </c>
      <c r="D107" s="73">
        <v>2328529</v>
      </c>
      <c r="E107" s="74">
        <v>2.3285300000000002</v>
      </c>
    </row>
    <row r="108" spans="1:5" x14ac:dyDescent="0.2">
      <c r="A108" s="73" t="s">
        <v>254</v>
      </c>
      <c r="B108" s="73" t="s">
        <v>13</v>
      </c>
      <c r="C108" s="73" t="s">
        <v>16</v>
      </c>
      <c r="D108" s="73">
        <v>2328529</v>
      </c>
      <c r="E108" s="74">
        <v>2.3285300000000002</v>
      </c>
    </row>
    <row r="109" spans="1:5" x14ac:dyDescent="0.2">
      <c r="A109" s="73" t="s">
        <v>253</v>
      </c>
      <c r="B109" s="73" t="s">
        <v>13</v>
      </c>
      <c r="C109" s="73" t="s">
        <v>26</v>
      </c>
      <c r="D109" s="73">
        <v>6179437</v>
      </c>
      <c r="E109" s="74">
        <v>6.1794399999999996</v>
      </c>
    </row>
    <row r="110" spans="1:5" x14ac:dyDescent="0.2">
      <c r="A110" s="73" t="s">
        <v>254</v>
      </c>
      <c r="B110" s="73" t="s">
        <v>13</v>
      </c>
      <c r="C110" s="73" t="s">
        <v>26</v>
      </c>
      <c r="D110" s="73">
        <v>6179437</v>
      </c>
      <c r="E110" s="74">
        <v>6.1794399999999996</v>
      </c>
    </row>
    <row r="111" spans="1:5" x14ac:dyDescent="0.2">
      <c r="A111" s="73" t="s">
        <v>253</v>
      </c>
      <c r="B111" s="73" t="s">
        <v>13</v>
      </c>
      <c r="C111" s="73" t="s">
        <v>27</v>
      </c>
      <c r="D111" s="73">
        <v>5680791</v>
      </c>
      <c r="E111" s="74">
        <v>5.68079</v>
      </c>
    </row>
    <row r="112" spans="1:5" x14ac:dyDescent="0.2">
      <c r="A112" s="73" t="s">
        <v>254</v>
      </c>
      <c r="B112" s="73" t="s">
        <v>13</v>
      </c>
      <c r="C112" s="73" t="s">
        <v>27</v>
      </c>
      <c r="D112" s="73">
        <v>5680791</v>
      </c>
      <c r="E112" s="74">
        <v>5.68079</v>
      </c>
    </row>
    <row r="113" spans="1:5" x14ac:dyDescent="0.2">
      <c r="A113" s="73" t="s">
        <v>253</v>
      </c>
      <c r="B113" s="73" t="s">
        <v>13</v>
      </c>
      <c r="C113" s="73" t="s">
        <v>45</v>
      </c>
      <c r="D113" s="73">
        <v>1332925</v>
      </c>
      <c r="E113" s="74">
        <v>1.3329200000000001</v>
      </c>
    </row>
    <row r="114" spans="1:5" x14ac:dyDescent="0.2">
      <c r="A114" s="73" t="s">
        <v>254</v>
      </c>
      <c r="B114" s="73" t="s">
        <v>13</v>
      </c>
      <c r="C114" s="73" t="s">
        <v>45</v>
      </c>
      <c r="D114" s="73">
        <v>1332925</v>
      </c>
      <c r="E114" s="74">
        <v>1.3329200000000001</v>
      </c>
    </row>
    <row r="115" spans="1:5" x14ac:dyDescent="0.2">
      <c r="A115" s="73" t="s">
        <v>253</v>
      </c>
      <c r="B115" s="73" t="s">
        <v>13</v>
      </c>
      <c r="C115" s="73" t="s">
        <v>15</v>
      </c>
      <c r="D115" s="73">
        <v>307930</v>
      </c>
      <c r="E115" s="74">
        <v>0.30792999999999998</v>
      </c>
    </row>
    <row r="116" spans="1:5" x14ac:dyDescent="0.2">
      <c r="A116" s="73" t="s">
        <v>254</v>
      </c>
      <c r="B116" s="73" t="s">
        <v>13</v>
      </c>
      <c r="C116" s="73" t="s">
        <v>15</v>
      </c>
      <c r="D116" s="73">
        <v>307930</v>
      </c>
      <c r="E116" s="74">
        <v>0.30792999999999998</v>
      </c>
    </row>
    <row r="117" spans="1:5" x14ac:dyDescent="0.2">
      <c r="A117" s="73" t="s">
        <v>260</v>
      </c>
      <c r="B117" s="73" t="s">
        <v>159</v>
      </c>
      <c r="C117" s="73" t="s">
        <v>24</v>
      </c>
      <c r="D117" s="73">
        <v>3441564</v>
      </c>
      <c r="E117" s="74">
        <v>3.44156</v>
      </c>
    </row>
    <row r="118" spans="1:5" x14ac:dyDescent="0.2">
      <c r="A118" s="73" t="s">
        <v>3</v>
      </c>
      <c r="B118" s="73" t="s">
        <v>159</v>
      </c>
      <c r="C118" s="73" t="s">
        <v>24</v>
      </c>
      <c r="D118" s="73">
        <v>3798418</v>
      </c>
      <c r="E118" s="74">
        <v>3.7984200000000001</v>
      </c>
    </row>
    <row r="119" spans="1:5" x14ac:dyDescent="0.2">
      <c r="A119" s="73" t="s">
        <v>44</v>
      </c>
      <c r="B119" s="73" t="s">
        <v>159</v>
      </c>
      <c r="C119" s="73" t="s">
        <v>24</v>
      </c>
      <c r="D119" s="73">
        <v>3532672</v>
      </c>
      <c r="E119" s="74">
        <v>3.53267</v>
      </c>
    </row>
    <row r="120" spans="1:5" x14ac:dyDescent="0.2">
      <c r="A120" s="73" t="s">
        <v>52</v>
      </c>
      <c r="B120" s="73" t="s">
        <v>159</v>
      </c>
      <c r="C120" s="73" t="s">
        <v>24</v>
      </c>
      <c r="D120" s="73">
        <v>3416837</v>
      </c>
      <c r="E120" s="74">
        <v>3.4168400000000001</v>
      </c>
    </row>
    <row r="121" spans="1:5" x14ac:dyDescent="0.2">
      <c r="A121" s="73" t="s">
        <v>80</v>
      </c>
      <c r="B121" s="73" t="s">
        <v>159</v>
      </c>
      <c r="C121" s="73" t="s">
        <v>24</v>
      </c>
      <c r="D121" s="73">
        <v>3297855</v>
      </c>
      <c r="E121" s="74">
        <v>3.29786</v>
      </c>
    </row>
    <row r="122" spans="1:5" x14ac:dyDescent="0.2">
      <c r="A122" s="73" t="s">
        <v>157</v>
      </c>
      <c r="B122" s="73" t="s">
        <v>159</v>
      </c>
      <c r="C122" s="73" t="s">
        <v>24</v>
      </c>
      <c r="D122" s="73">
        <v>3311380</v>
      </c>
      <c r="E122" s="74">
        <v>3.3113800000000002</v>
      </c>
    </row>
    <row r="123" spans="1:5" x14ac:dyDescent="0.2">
      <c r="A123" s="73" t="s">
        <v>267</v>
      </c>
      <c r="B123" s="73" t="s">
        <v>12</v>
      </c>
      <c r="C123" s="73" t="s">
        <v>16</v>
      </c>
      <c r="D123" s="73">
        <v>2249173</v>
      </c>
      <c r="E123" s="74">
        <v>2.2491699999999999</v>
      </c>
    </row>
    <row r="124" spans="1:5" x14ac:dyDescent="0.2">
      <c r="A124" s="73" t="s">
        <v>267</v>
      </c>
      <c r="B124" s="73" t="s">
        <v>12</v>
      </c>
      <c r="C124" s="73" t="s">
        <v>17</v>
      </c>
      <c r="D124" s="73">
        <v>2850001</v>
      </c>
      <c r="E124" s="74">
        <v>2.85</v>
      </c>
    </row>
    <row r="125" spans="1:5" x14ac:dyDescent="0.2">
      <c r="A125" s="73" t="s">
        <v>267</v>
      </c>
      <c r="B125" s="73" t="s">
        <v>12</v>
      </c>
      <c r="C125" s="73" t="s">
        <v>27</v>
      </c>
      <c r="D125" s="73">
        <v>6028359</v>
      </c>
      <c r="E125" s="74">
        <v>6.0283600000000002</v>
      </c>
    </row>
    <row r="126" spans="1:5" x14ac:dyDescent="0.2">
      <c r="A126" s="73" t="s">
        <v>267</v>
      </c>
      <c r="B126" s="73" t="s">
        <v>13</v>
      </c>
      <c r="C126" s="73" t="s">
        <v>17</v>
      </c>
      <c r="D126" s="73">
        <v>2892110</v>
      </c>
      <c r="E126" s="74">
        <v>2.8921100000000002</v>
      </c>
    </row>
    <row r="127" spans="1:5" x14ac:dyDescent="0.2">
      <c r="A127" s="73" t="s">
        <v>267</v>
      </c>
      <c r="B127" s="73" t="s">
        <v>13</v>
      </c>
      <c r="C127" s="73" t="s">
        <v>28</v>
      </c>
      <c r="D127" s="73">
        <v>3089649</v>
      </c>
      <c r="E127" s="74">
        <v>3.0896499999999998</v>
      </c>
    </row>
    <row r="128" spans="1:5" x14ac:dyDescent="0.2">
      <c r="A128" s="73" t="s">
        <v>267</v>
      </c>
      <c r="B128" s="73" t="s">
        <v>13</v>
      </c>
      <c r="C128" s="73" t="s">
        <v>25</v>
      </c>
      <c r="D128" s="73">
        <v>1947485</v>
      </c>
      <c r="E128" s="74">
        <v>1.9474800000000001</v>
      </c>
    </row>
    <row r="129" spans="1:5" x14ac:dyDescent="0.2">
      <c r="A129" s="73" t="s">
        <v>259</v>
      </c>
      <c r="B129" s="73" t="s">
        <v>12</v>
      </c>
      <c r="C129" s="73" t="s">
        <v>26</v>
      </c>
      <c r="D129" s="73">
        <v>6537665</v>
      </c>
      <c r="E129" s="74">
        <v>6.5376599999999998</v>
      </c>
    </row>
    <row r="130" spans="1:5" x14ac:dyDescent="0.2">
      <c r="A130" s="73" t="s">
        <v>259</v>
      </c>
      <c r="B130" s="73" t="s">
        <v>13</v>
      </c>
      <c r="C130" s="73" t="s">
        <v>24</v>
      </c>
      <c r="D130" s="73">
        <v>1789909</v>
      </c>
      <c r="E130" s="74">
        <v>1.7899099999999999</v>
      </c>
    </row>
    <row r="131" spans="1:5" x14ac:dyDescent="0.2">
      <c r="A131" s="73" t="s">
        <v>259</v>
      </c>
      <c r="B131" s="73" t="s">
        <v>13</v>
      </c>
      <c r="C131" s="73" t="s">
        <v>17</v>
      </c>
      <c r="D131" s="73">
        <v>2972559</v>
      </c>
      <c r="E131" s="74">
        <v>2.9725600000000001</v>
      </c>
    </row>
    <row r="132" spans="1:5" x14ac:dyDescent="0.2">
      <c r="A132" s="73" t="s">
        <v>259</v>
      </c>
      <c r="B132" s="73" t="s">
        <v>13</v>
      </c>
      <c r="C132" s="73" t="s">
        <v>27</v>
      </c>
      <c r="D132" s="73">
        <v>5924135</v>
      </c>
      <c r="E132" s="74">
        <v>5.9241299999999999</v>
      </c>
    </row>
    <row r="133" spans="1:5" x14ac:dyDescent="0.2">
      <c r="A133" s="73" t="s">
        <v>259</v>
      </c>
      <c r="B133" s="73" t="s">
        <v>13</v>
      </c>
      <c r="C133" s="73" t="s">
        <v>28</v>
      </c>
      <c r="D133" s="73">
        <v>3223346</v>
      </c>
      <c r="E133" s="74">
        <v>3.2233499999999999</v>
      </c>
    </row>
    <row r="134" spans="1:5" x14ac:dyDescent="0.2">
      <c r="A134" s="73" t="s">
        <v>259</v>
      </c>
      <c r="B134" s="73" t="s">
        <v>13</v>
      </c>
      <c r="C134" s="73" t="s">
        <v>15</v>
      </c>
      <c r="D134" s="73">
        <v>338612</v>
      </c>
      <c r="E134" s="74">
        <v>0.33861200000000002</v>
      </c>
    </row>
    <row r="135" spans="1:5" x14ac:dyDescent="0.2">
      <c r="A135" s="73" t="s">
        <v>260</v>
      </c>
      <c r="B135" s="73" t="s">
        <v>12</v>
      </c>
      <c r="C135" s="73" t="s">
        <v>24</v>
      </c>
      <c r="D135" s="73">
        <v>1680756</v>
      </c>
      <c r="E135" s="74">
        <v>1.68076</v>
      </c>
    </row>
    <row r="136" spans="1:5" x14ac:dyDescent="0.2">
      <c r="A136" s="73" t="s">
        <v>260</v>
      </c>
      <c r="B136" s="73" t="s">
        <v>12</v>
      </c>
      <c r="C136" s="73" t="s">
        <v>16</v>
      </c>
      <c r="D136" s="73">
        <v>2290630</v>
      </c>
      <c r="E136" s="74">
        <v>2.2906300000000002</v>
      </c>
    </row>
    <row r="137" spans="1:5" x14ac:dyDescent="0.2">
      <c r="A137" s="73" t="s">
        <v>260</v>
      </c>
      <c r="B137" s="73" t="s">
        <v>12</v>
      </c>
      <c r="C137" s="73" t="s">
        <v>17</v>
      </c>
      <c r="D137" s="73">
        <v>2984482</v>
      </c>
      <c r="E137" s="74">
        <v>2.98448</v>
      </c>
    </row>
    <row r="138" spans="1:5" x14ac:dyDescent="0.2">
      <c r="A138" s="73" t="s">
        <v>260</v>
      </c>
      <c r="B138" s="73" t="s">
        <v>12</v>
      </c>
      <c r="C138" s="73" t="s">
        <v>26</v>
      </c>
      <c r="D138" s="73">
        <v>6451040</v>
      </c>
      <c r="E138" s="74">
        <v>6.4510399999999999</v>
      </c>
    </row>
    <row r="139" spans="1:5" x14ac:dyDescent="0.2">
      <c r="A139" s="73" t="s">
        <v>260</v>
      </c>
      <c r="B139" s="73" t="s">
        <v>12</v>
      </c>
      <c r="C139" s="73" t="s">
        <v>27</v>
      </c>
      <c r="D139" s="73">
        <v>6061641</v>
      </c>
      <c r="E139" s="74">
        <v>6.0616399999999997</v>
      </c>
    </row>
    <row r="140" spans="1:5" x14ac:dyDescent="0.2">
      <c r="A140" s="73" t="s">
        <v>260</v>
      </c>
      <c r="B140" s="73" t="s">
        <v>12</v>
      </c>
      <c r="C140" s="73" t="s">
        <v>45</v>
      </c>
      <c r="D140" s="73">
        <v>1705732</v>
      </c>
      <c r="E140" s="74">
        <v>1.70573</v>
      </c>
    </row>
    <row r="141" spans="1:5" x14ac:dyDescent="0.2">
      <c r="A141" s="73" t="s">
        <v>260</v>
      </c>
      <c r="B141" s="73" t="s">
        <v>12</v>
      </c>
      <c r="C141" s="73" t="s">
        <v>15</v>
      </c>
      <c r="D141" s="73">
        <v>330667</v>
      </c>
      <c r="E141" s="74">
        <v>0.33066699999999999</v>
      </c>
    </row>
    <row r="142" spans="1:5" x14ac:dyDescent="0.2">
      <c r="A142" s="73" t="s">
        <v>260</v>
      </c>
      <c r="B142" s="73" t="s">
        <v>13</v>
      </c>
      <c r="C142" s="73" t="s">
        <v>28</v>
      </c>
      <c r="D142" s="73">
        <v>3323660</v>
      </c>
      <c r="E142" s="74">
        <v>3.3236599999999998</v>
      </c>
    </row>
    <row r="143" spans="1:5" x14ac:dyDescent="0.2">
      <c r="A143" s="73" t="s">
        <v>260</v>
      </c>
      <c r="B143" s="73" t="s">
        <v>13</v>
      </c>
      <c r="C143" s="73" t="s">
        <v>25</v>
      </c>
      <c r="D143" s="73">
        <v>1906710</v>
      </c>
      <c r="E143" s="74">
        <v>1.9067099999999999</v>
      </c>
    </row>
    <row r="144" spans="1:5" x14ac:dyDescent="0.2">
      <c r="A144" s="73" t="s">
        <v>260</v>
      </c>
      <c r="B144" s="73" t="s">
        <v>13</v>
      </c>
      <c r="C144" s="73" t="s">
        <v>18</v>
      </c>
      <c r="D144" s="73">
        <v>3164962</v>
      </c>
      <c r="E144" s="74">
        <v>3.1649600000000002</v>
      </c>
    </row>
    <row r="145" spans="1:5" x14ac:dyDescent="0.2">
      <c r="A145" s="73" t="s">
        <v>261</v>
      </c>
      <c r="B145" s="73" t="s">
        <v>12</v>
      </c>
      <c r="C145" s="73" t="s">
        <v>24</v>
      </c>
      <c r="D145" s="73">
        <v>1664104</v>
      </c>
      <c r="E145" s="74">
        <v>1.6640999999999999</v>
      </c>
    </row>
    <row r="146" spans="1:5" x14ac:dyDescent="0.2">
      <c r="A146" s="73" t="s">
        <v>261</v>
      </c>
      <c r="B146" s="73" t="s">
        <v>12</v>
      </c>
      <c r="C146" s="73" t="s">
        <v>17</v>
      </c>
      <c r="D146" s="73">
        <v>3046832</v>
      </c>
      <c r="E146" s="74">
        <v>3.0468299999999999</v>
      </c>
    </row>
    <row r="147" spans="1:5" x14ac:dyDescent="0.2">
      <c r="A147" s="73" t="s">
        <v>261</v>
      </c>
      <c r="B147" s="73" t="s">
        <v>12</v>
      </c>
      <c r="C147" s="73" t="s">
        <v>28</v>
      </c>
      <c r="D147" s="73">
        <v>3505887</v>
      </c>
      <c r="E147" s="74">
        <v>3.50589</v>
      </c>
    </row>
    <row r="148" spans="1:5" x14ac:dyDescent="0.2">
      <c r="A148" s="73" t="s">
        <v>261</v>
      </c>
      <c r="B148" s="73" t="s">
        <v>12</v>
      </c>
      <c r="C148" s="73" t="s">
        <v>25</v>
      </c>
      <c r="D148" s="73">
        <v>1802404</v>
      </c>
      <c r="E148" s="74">
        <v>1.8024</v>
      </c>
    </row>
    <row r="149" spans="1:5" x14ac:dyDescent="0.2">
      <c r="A149" s="73" t="s">
        <v>261</v>
      </c>
      <c r="B149" s="73" t="s">
        <v>13</v>
      </c>
      <c r="C149" s="73" t="s">
        <v>18</v>
      </c>
      <c r="D149" s="73">
        <v>3190411</v>
      </c>
      <c r="E149" s="74">
        <v>3.19041</v>
      </c>
    </row>
    <row r="150" spans="1:5" x14ac:dyDescent="0.2">
      <c r="A150" s="73" t="s">
        <v>262</v>
      </c>
      <c r="B150" s="73" t="s">
        <v>12</v>
      </c>
      <c r="C150" s="73" t="s">
        <v>25</v>
      </c>
      <c r="D150" s="73">
        <v>1786579</v>
      </c>
      <c r="E150" s="74">
        <v>1.7865800000000001</v>
      </c>
    </row>
    <row r="151" spans="1:5" x14ac:dyDescent="0.2">
      <c r="A151" s="73" t="s">
        <v>262</v>
      </c>
      <c r="B151" s="73" t="s">
        <v>12</v>
      </c>
      <c r="C151" s="73" t="s">
        <v>18</v>
      </c>
      <c r="D151" s="73">
        <v>3765806</v>
      </c>
      <c r="E151" s="74">
        <v>3.7658100000000001</v>
      </c>
    </row>
    <row r="152" spans="1:5" x14ac:dyDescent="0.2">
      <c r="A152" s="73" t="s">
        <v>263</v>
      </c>
      <c r="B152" s="73" t="s">
        <v>12</v>
      </c>
      <c r="C152" s="73" t="s">
        <v>18</v>
      </c>
      <c r="D152" s="73">
        <v>3749407</v>
      </c>
      <c r="E152" s="74">
        <v>3.7494100000000001</v>
      </c>
    </row>
    <row r="153" spans="1:5" x14ac:dyDescent="0.2">
      <c r="A153" s="73" t="s">
        <v>263</v>
      </c>
      <c r="B153" s="73" t="s">
        <v>13</v>
      </c>
      <c r="C153" s="73" t="s">
        <v>16</v>
      </c>
      <c r="D153" s="73">
        <v>2379701</v>
      </c>
      <c r="E153" s="74">
        <v>2.3797000000000001</v>
      </c>
    </row>
    <row r="154" spans="1:5" x14ac:dyDescent="0.2">
      <c r="A154" s="73" t="s">
        <v>263</v>
      </c>
      <c r="B154" s="73" t="s">
        <v>13</v>
      </c>
      <c r="C154" s="73" t="s">
        <v>27</v>
      </c>
      <c r="D154" s="73">
        <v>6211287</v>
      </c>
      <c r="E154" s="74">
        <v>6.21129</v>
      </c>
    </row>
    <row r="155" spans="1:5" x14ac:dyDescent="0.2">
      <c r="A155" s="73" t="s">
        <v>264</v>
      </c>
      <c r="B155" s="73" t="s">
        <v>12</v>
      </c>
      <c r="C155" s="73" t="s">
        <v>24</v>
      </c>
      <c r="D155" s="73">
        <v>1713452</v>
      </c>
      <c r="E155" s="74">
        <v>1.7134499999999999</v>
      </c>
    </row>
    <row r="156" spans="1:5" x14ac:dyDescent="0.2">
      <c r="A156" s="73" t="s">
        <v>264</v>
      </c>
      <c r="B156" s="73" t="s">
        <v>12</v>
      </c>
      <c r="C156" s="73" t="s">
        <v>26</v>
      </c>
      <c r="D156" s="73">
        <v>6346165</v>
      </c>
      <c r="E156" s="74">
        <v>6.3461699999999999</v>
      </c>
    </row>
    <row r="157" spans="1:5" x14ac:dyDescent="0.2">
      <c r="A157" s="73" t="s">
        <v>264</v>
      </c>
      <c r="B157" s="73" t="s">
        <v>12</v>
      </c>
      <c r="C157" s="73" t="s">
        <v>27</v>
      </c>
      <c r="D157" s="73">
        <v>6431002</v>
      </c>
      <c r="E157" s="74">
        <v>6.431</v>
      </c>
    </row>
    <row r="158" spans="1:5" x14ac:dyDescent="0.2">
      <c r="A158" s="73" t="s">
        <v>264</v>
      </c>
      <c r="B158" s="73" t="s">
        <v>12</v>
      </c>
      <c r="C158" s="73" t="s">
        <v>45</v>
      </c>
      <c r="D158" s="73">
        <v>1761861</v>
      </c>
      <c r="E158" s="74">
        <v>1.76186</v>
      </c>
    </row>
    <row r="159" spans="1:5" x14ac:dyDescent="0.2">
      <c r="A159" s="73" t="s">
        <v>264</v>
      </c>
      <c r="B159" s="73" t="s">
        <v>12</v>
      </c>
      <c r="C159" s="73" t="s">
        <v>15</v>
      </c>
      <c r="D159" s="73">
        <v>369069</v>
      </c>
      <c r="E159" s="74">
        <v>0.36906899999999998</v>
      </c>
    </row>
    <row r="160" spans="1:5" x14ac:dyDescent="0.2">
      <c r="A160" s="73" t="s">
        <v>264</v>
      </c>
      <c r="B160" s="73" t="s">
        <v>13</v>
      </c>
      <c r="C160" s="73" t="s">
        <v>25</v>
      </c>
      <c r="D160" s="73">
        <v>1831626</v>
      </c>
      <c r="E160" s="74">
        <v>1.8316300000000001</v>
      </c>
    </row>
    <row r="161" spans="1:5" x14ac:dyDescent="0.2">
      <c r="A161" s="73" t="s">
        <v>265</v>
      </c>
      <c r="B161" s="73" t="s">
        <v>12</v>
      </c>
      <c r="C161" s="73" t="s">
        <v>18</v>
      </c>
      <c r="D161" s="73">
        <v>3809937</v>
      </c>
      <c r="E161" s="74">
        <v>3.8099400000000001</v>
      </c>
    </row>
    <row r="162" spans="1:5" x14ac:dyDescent="0.2">
      <c r="A162" s="73" t="s">
        <v>265</v>
      </c>
      <c r="B162" s="73" t="s">
        <v>13</v>
      </c>
      <c r="C162" s="73" t="s">
        <v>16</v>
      </c>
      <c r="D162" s="73">
        <v>2352705</v>
      </c>
      <c r="E162" s="74">
        <v>2.3527</v>
      </c>
    </row>
    <row r="163" spans="1:5" x14ac:dyDescent="0.2">
      <c r="A163" s="73" t="s">
        <v>265</v>
      </c>
      <c r="B163" s="73" t="s">
        <v>13</v>
      </c>
      <c r="C163" s="73" t="s">
        <v>26</v>
      </c>
      <c r="D163" s="73">
        <v>6287245</v>
      </c>
      <c r="E163" s="74">
        <v>6.2872500000000002</v>
      </c>
    </row>
    <row r="164" spans="1:5" x14ac:dyDescent="0.2">
      <c r="A164" s="73" t="s">
        <v>265</v>
      </c>
      <c r="B164" s="73" t="s">
        <v>13</v>
      </c>
      <c r="C164" s="73" t="s">
        <v>27</v>
      </c>
      <c r="D164" s="73">
        <v>6400856</v>
      </c>
      <c r="E164" s="74">
        <v>6.4008599999999998</v>
      </c>
    </row>
    <row r="165" spans="1:5" x14ac:dyDescent="0.2">
      <c r="A165" s="73" t="s">
        <v>3</v>
      </c>
      <c r="B165" s="73" t="s">
        <v>12</v>
      </c>
      <c r="C165" s="73" t="s">
        <v>24</v>
      </c>
      <c r="D165" s="73">
        <v>1854837</v>
      </c>
      <c r="E165" s="74">
        <v>1.85484</v>
      </c>
    </row>
    <row r="166" spans="1:5" x14ac:dyDescent="0.2">
      <c r="A166" s="73" t="s">
        <v>3</v>
      </c>
      <c r="B166" s="73" t="s">
        <v>12</v>
      </c>
      <c r="C166" s="73" t="s">
        <v>16</v>
      </c>
      <c r="D166" s="73">
        <v>2212988</v>
      </c>
      <c r="E166" s="74">
        <v>2.21299</v>
      </c>
    </row>
    <row r="167" spans="1:5" x14ac:dyDescent="0.2">
      <c r="A167" s="73" t="s">
        <v>3</v>
      </c>
      <c r="B167" s="73" t="s">
        <v>12</v>
      </c>
      <c r="C167" s="73" t="s">
        <v>27</v>
      </c>
      <c r="D167" s="73">
        <v>6689921</v>
      </c>
      <c r="E167" s="74">
        <v>6.6899199999999999</v>
      </c>
    </row>
    <row r="168" spans="1:5" x14ac:dyDescent="0.2">
      <c r="A168" s="73" t="s">
        <v>3</v>
      </c>
      <c r="B168" s="73" t="s">
        <v>13</v>
      </c>
      <c r="C168" s="73" t="s">
        <v>24</v>
      </c>
      <c r="D168" s="73">
        <v>1943581</v>
      </c>
      <c r="E168" s="74">
        <v>1.9435800000000001</v>
      </c>
    </row>
    <row r="169" spans="1:5" x14ac:dyDescent="0.2">
      <c r="A169" s="73" t="s">
        <v>3</v>
      </c>
      <c r="B169" s="73" t="s">
        <v>13</v>
      </c>
      <c r="C169" s="73" t="s">
        <v>17</v>
      </c>
      <c r="D169" s="73">
        <v>3359381</v>
      </c>
      <c r="E169" s="74">
        <v>3.3593799999999998</v>
      </c>
    </row>
    <row r="170" spans="1:5" x14ac:dyDescent="0.2">
      <c r="A170" s="73" t="s">
        <v>3</v>
      </c>
      <c r="B170" s="73" t="s">
        <v>13</v>
      </c>
      <c r="C170" s="73" t="s">
        <v>28</v>
      </c>
      <c r="D170" s="73">
        <v>3631401</v>
      </c>
      <c r="E170" s="74">
        <v>3.6314000000000002</v>
      </c>
    </row>
    <row r="171" spans="1:5" x14ac:dyDescent="0.2">
      <c r="A171" s="73" t="s">
        <v>3</v>
      </c>
      <c r="B171" s="73" t="s">
        <v>13</v>
      </c>
      <c r="C171" s="73" t="s">
        <v>25</v>
      </c>
      <c r="D171" s="73">
        <v>1774157</v>
      </c>
      <c r="E171" s="74">
        <v>1.77416</v>
      </c>
    </row>
    <row r="172" spans="1:5" x14ac:dyDescent="0.2">
      <c r="A172" s="73" t="s">
        <v>4</v>
      </c>
      <c r="B172" s="73" t="s">
        <v>12</v>
      </c>
      <c r="C172" s="73" t="s">
        <v>16</v>
      </c>
      <c r="D172" s="73">
        <v>1943358</v>
      </c>
      <c r="E172" s="74">
        <v>1.94336</v>
      </c>
    </row>
    <row r="173" spans="1:5" x14ac:dyDescent="0.2">
      <c r="A173" s="73" t="s">
        <v>4</v>
      </c>
      <c r="B173" s="73" t="s">
        <v>13</v>
      </c>
      <c r="C173" s="73" t="s">
        <v>17</v>
      </c>
      <c r="D173" s="73">
        <v>3025832</v>
      </c>
      <c r="E173" s="74">
        <v>3.02583</v>
      </c>
    </row>
    <row r="174" spans="1:5" x14ac:dyDescent="0.2">
      <c r="A174" s="73" t="s">
        <v>4</v>
      </c>
      <c r="B174" s="73" t="s">
        <v>13</v>
      </c>
      <c r="C174" s="73" t="s">
        <v>26</v>
      </c>
      <c r="D174" s="73">
        <v>5617729</v>
      </c>
      <c r="E174" s="74">
        <v>5.6177299999999999</v>
      </c>
    </row>
    <row r="175" spans="1:5" x14ac:dyDescent="0.2">
      <c r="A175" s="73" t="s">
        <v>4</v>
      </c>
      <c r="B175" s="73" t="s">
        <v>13</v>
      </c>
      <c r="C175" s="73" t="s">
        <v>27</v>
      </c>
      <c r="D175" s="73">
        <v>5859100</v>
      </c>
      <c r="E175" s="74">
        <v>5.8590999999999998</v>
      </c>
    </row>
    <row r="176" spans="1:5" x14ac:dyDescent="0.2">
      <c r="A176" s="73" t="s">
        <v>4</v>
      </c>
      <c r="B176" s="73" t="s">
        <v>13</v>
      </c>
      <c r="C176" s="73" t="s">
        <v>28</v>
      </c>
      <c r="D176" s="73">
        <v>3229255</v>
      </c>
      <c r="E176" s="74">
        <v>3.22926</v>
      </c>
    </row>
    <row r="177" spans="1:5" x14ac:dyDescent="0.2">
      <c r="A177" s="73" t="s">
        <v>4</v>
      </c>
      <c r="B177" s="73" t="s">
        <v>13</v>
      </c>
      <c r="C177" s="73" t="s">
        <v>25</v>
      </c>
      <c r="D177" s="73">
        <v>1586777</v>
      </c>
      <c r="E177" s="74">
        <v>1.5867800000000001</v>
      </c>
    </row>
    <row r="178" spans="1:5" x14ac:dyDescent="0.2">
      <c r="A178" s="73" t="s">
        <v>4</v>
      </c>
      <c r="B178" s="73" t="s">
        <v>13</v>
      </c>
      <c r="C178" s="73" t="s">
        <v>45</v>
      </c>
      <c r="D178" s="73">
        <v>971282</v>
      </c>
      <c r="E178" s="74">
        <v>0.97128199999999998</v>
      </c>
    </row>
    <row r="179" spans="1:5" x14ac:dyDescent="0.2">
      <c r="A179" s="73" t="s">
        <v>5</v>
      </c>
      <c r="B179" s="73" t="s">
        <v>13</v>
      </c>
      <c r="C179" s="73" t="s">
        <v>16</v>
      </c>
      <c r="D179" s="73">
        <v>2013287</v>
      </c>
      <c r="E179" s="74">
        <v>2.01329</v>
      </c>
    </row>
    <row r="180" spans="1:5" x14ac:dyDescent="0.2">
      <c r="A180" s="73" t="s">
        <v>5</v>
      </c>
      <c r="B180" s="73" t="s">
        <v>13</v>
      </c>
      <c r="C180" s="73" t="s">
        <v>17</v>
      </c>
      <c r="D180" s="73">
        <v>3018186</v>
      </c>
      <c r="E180" s="74">
        <v>3.0181900000000002</v>
      </c>
    </row>
    <row r="181" spans="1:5" x14ac:dyDescent="0.2">
      <c r="A181" s="73" t="s">
        <v>5</v>
      </c>
      <c r="B181" s="73" t="s">
        <v>13</v>
      </c>
      <c r="C181" s="73" t="s">
        <v>27</v>
      </c>
      <c r="D181" s="73">
        <v>5916037</v>
      </c>
      <c r="E181" s="74">
        <v>5.9160399999999997</v>
      </c>
    </row>
    <row r="182" spans="1:5" x14ac:dyDescent="0.2">
      <c r="A182" s="73" t="s">
        <v>6</v>
      </c>
      <c r="B182" s="73" t="s">
        <v>13</v>
      </c>
      <c r="C182" s="73" t="s">
        <v>24</v>
      </c>
      <c r="D182" s="73">
        <v>1831961</v>
      </c>
      <c r="E182" s="74">
        <v>1.83196</v>
      </c>
    </row>
    <row r="183" spans="1:5" x14ac:dyDescent="0.2">
      <c r="A183" s="73" t="s">
        <v>6</v>
      </c>
      <c r="B183" s="73" t="s">
        <v>13</v>
      </c>
      <c r="C183" s="73" t="s">
        <v>17</v>
      </c>
      <c r="D183" s="73">
        <v>3010429</v>
      </c>
      <c r="E183" s="74">
        <v>3.0104299999999999</v>
      </c>
    </row>
    <row r="184" spans="1:5" x14ac:dyDescent="0.2">
      <c r="A184" s="73" t="s">
        <v>6</v>
      </c>
      <c r="B184" s="73" t="s">
        <v>13</v>
      </c>
      <c r="C184" s="73" t="s">
        <v>26</v>
      </c>
      <c r="D184" s="73">
        <v>5599910</v>
      </c>
      <c r="E184" s="74">
        <v>5.5999100000000004</v>
      </c>
    </row>
    <row r="185" spans="1:5" x14ac:dyDescent="0.2">
      <c r="A185" s="73" t="s">
        <v>6</v>
      </c>
      <c r="B185" s="73" t="s">
        <v>13</v>
      </c>
      <c r="C185" s="73" t="s">
        <v>27</v>
      </c>
      <c r="D185" s="73">
        <v>5946578</v>
      </c>
      <c r="E185" s="74">
        <v>5.94658</v>
      </c>
    </row>
    <row r="186" spans="1:5" x14ac:dyDescent="0.2">
      <c r="A186" s="73" t="s">
        <v>6</v>
      </c>
      <c r="B186" s="73" t="s">
        <v>13</v>
      </c>
      <c r="C186" s="73" t="s">
        <v>45</v>
      </c>
      <c r="D186" s="73">
        <v>1024162</v>
      </c>
      <c r="E186" s="74">
        <v>1.02416</v>
      </c>
    </row>
    <row r="187" spans="1:5" x14ac:dyDescent="0.2">
      <c r="A187" s="73" t="s">
        <v>6</v>
      </c>
      <c r="B187" s="73" t="s">
        <v>13</v>
      </c>
      <c r="C187" s="73" t="s">
        <v>15</v>
      </c>
      <c r="D187" s="73">
        <v>363484</v>
      </c>
      <c r="E187" s="74">
        <v>0.36348399999999997</v>
      </c>
    </row>
    <row r="188" spans="1:5" x14ac:dyDescent="0.2">
      <c r="A188" s="73" t="s">
        <v>7</v>
      </c>
      <c r="B188" s="73" t="s">
        <v>12</v>
      </c>
      <c r="C188" s="73" t="s">
        <v>16</v>
      </c>
      <c r="D188" s="73">
        <v>1864422</v>
      </c>
      <c r="E188" s="74">
        <v>1.86442</v>
      </c>
    </row>
    <row r="189" spans="1:5" x14ac:dyDescent="0.2">
      <c r="A189" s="73" t="s">
        <v>7</v>
      </c>
      <c r="B189" s="73" t="s">
        <v>12</v>
      </c>
      <c r="C189" s="73" t="s">
        <v>17</v>
      </c>
      <c r="D189" s="73">
        <v>2936098</v>
      </c>
      <c r="E189" s="74">
        <v>2.9361000000000002</v>
      </c>
    </row>
    <row r="190" spans="1:5" x14ac:dyDescent="0.2">
      <c r="A190" s="73" t="s">
        <v>7</v>
      </c>
      <c r="B190" s="73" t="s">
        <v>12</v>
      </c>
      <c r="C190" s="73" t="s">
        <v>27</v>
      </c>
      <c r="D190" s="73">
        <v>6086400</v>
      </c>
      <c r="E190" s="74">
        <v>6.0864000000000003</v>
      </c>
    </row>
    <row r="191" spans="1:5" x14ac:dyDescent="0.2">
      <c r="A191" s="73" t="s">
        <v>7</v>
      </c>
      <c r="B191" s="73" t="s">
        <v>13</v>
      </c>
      <c r="C191" s="73" t="s">
        <v>28</v>
      </c>
      <c r="D191" s="73">
        <v>3188493</v>
      </c>
      <c r="E191" s="74">
        <v>3.1884899999999998</v>
      </c>
    </row>
    <row r="192" spans="1:5" x14ac:dyDescent="0.2">
      <c r="A192" s="73" t="s">
        <v>7</v>
      </c>
      <c r="B192" s="73" t="s">
        <v>13</v>
      </c>
      <c r="C192" s="73" t="s">
        <v>25</v>
      </c>
      <c r="D192" s="73">
        <v>1727705</v>
      </c>
      <c r="E192" s="74">
        <v>1.7277100000000001</v>
      </c>
    </row>
    <row r="193" spans="1:5" x14ac:dyDescent="0.2">
      <c r="A193" s="73" t="s">
        <v>7</v>
      </c>
      <c r="B193" s="73" t="s">
        <v>13</v>
      </c>
      <c r="C193" s="73" t="s">
        <v>18</v>
      </c>
      <c r="D193" s="73">
        <v>3514912</v>
      </c>
      <c r="E193" s="74">
        <v>3.51491</v>
      </c>
    </row>
    <row r="194" spans="1:5" x14ac:dyDescent="0.2">
      <c r="A194" s="73" t="s">
        <v>8</v>
      </c>
      <c r="B194" s="73" t="s">
        <v>12</v>
      </c>
      <c r="C194" s="73" t="s">
        <v>26</v>
      </c>
      <c r="D194" s="73">
        <v>5838718</v>
      </c>
      <c r="E194" s="74">
        <v>5.8387200000000004</v>
      </c>
    </row>
    <row r="195" spans="1:5" x14ac:dyDescent="0.2">
      <c r="A195" s="73" t="s">
        <v>8</v>
      </c>
      <c r="B195" s="73" t="s">
        <v>13</v>
      </c>
      <c r="C195" s="73" t="s">
        <v>24</v>
      </c>
      <c r="D195" s="73">
        <v>1838913</v>
      </c>
      <c r="E195" s="74">
        <v>1.83891</v>
      </c>
    </row>
    <row r="196" spans="1:5" x14ac:dyDescent="0.2">
      <c r="A196" s="73" t="s">
        <v>8</v>
      </c>
      <c r="B196" s="73" t="s">
        <v>13</v>
      </c>
      <c r="C196" s="73" t="s">
        <v>17</v>
      </c>
      <c r="D196" s="73">
        <v>2999475</v>
      </c>
      <c r="E196" s="74">
        <v>2.9994700000000001</v>
      </c>
    </row>
    <row r="197" spans="1:5" x14ac:dyDescent="0.2">
      <c r="A197" s="73" t="s">
        <v>8</v>
      </c>
      <c r="B197" s="73" t="s">
        <v>13</v>
      </c>
      <c r="C197" s="73" t="s">
        <v>27</v>
      </c>
      <c r="D197" s="73">
        <v>5957112</v>
      </c>
      <c r="E197" s="74">
        <v>5.9571100000000001</v>
      </c>
    </row>
    <row r="198" spans="1:5" x14ac:dyDescent="0.2">
      <c r="A198" s="73" t="s">
        <v>8</v>
      </c>
      <c r="B198" s="73" t="s">
        <v>13</v>
      </c>
      <c r="C198" s="73" t="s">
        <v>28</v>
      </c>
      <c r="D198" s="73">
        <v>3230460</v>
      </c>
      <c r="E198" s="74">
        <v>3.2304599999999999</v>
      </c>
    </row>
    <row r="199" spans="1:5" x14ac:dyDescent="0.2">
      <c r="A199" s="73" t="s">
        <v>8</v>
      </c>
      <c r="B199" s="73" t="s">
        <v>13</v>
      </c>
      <c r="C199" s="73" t="s">
        <v>15</v>
      </c>
      <c r="D199" s="73">
        <v>355248</v>
      </c>
      <c r="E199" s="74">
        <v>0.35524800000000001</v>
      </c>
    </row>
    <row r="200" spans="1:5" x14ac:dyDescent="0.2">
      <c r="A200" s="73" t="s">
        <v>39</v>
      </c>
      <c r="B200" s="73" t="s">
        <v>12</v>
      </c>
      <c r="C200" s="73" t="s">
        <v>25</v>
      </c>
      <c r="D200" s="73">
        <v>1714970</v>
      </c>
      <c r="E200" s="74">
        <v>1.7149700000000001</v>
      </c>
    </row>
    <row r="201" spans="1:5" x14ac:dyDescent="0.2">
      <c r="A201" s="73" t="s">
        <v>39</v>
      </c>
      <c r="B201" s="73" t="s">
        <v>12</v>
      </c>
      <c r="C201" s="73" t="s">
        <v>18</v>
      </c>
      <c r="D201" s="73">
        <v>3994168</v>
      </c>
      <c r="E201" s="74">
        <v>3.99417</v>
      </c>
    </row>
    <row r="202" spans="1:5" x14ac:dyDescent="0.2">
      <c r="A202" s="73" t="s">
        <v>44</v>
      </c>
      <c r="B202" s="73" t="s">
        <v>13</v>
      </c>
      <c r="C202" s="73" t="s">
        <v>24</v>
      </c>
      <c r="D202" s="73">
        <v>1811813</v>
      </c>
      <c r="E202" s="74">
        <v>1.8118099999999999</v>
      </c>
    </row>
    <row r="203" spans="1:5" x14ac:dyDescent="0.2">
      <c r="A203" s="73" t="s">
        <v>44</v>
      </c>
      <c r="B203" s="73" t="s">
        <v>13</v>
      </c>
      <c r="C203" s="73" t="s">
        <v>17</v>
      </c>
      <c r="D203" s="73">
        <v>2939047</v>
      </c>
      <c r="E203" s="74">
        <v>2.9390499999999999</v>
      </c>
    </row>
    <row r="204" spans="1:5" x14ac:dyDescent="0.2">
      <c r="A204" s="73" t="s">
        <v>44</v>
      </c>
      <c r="B204" s="73" t="s">
        <v>13</v>
      </c>
      <c r="C204" s="73" t="s">
        <v>26</v>
      </c>
      <c r="D204" s="73">
        <v>5805976</v>
      </c>
      <c r="E204" s="74">
        <v>5.8059799999999999</v>
      </c>
    </row>
    <row r="205" spans="1:5" x14ac:dyDescent="0.2">
      <c r="A205" s="73" t="s">
        <v>44</v>
      </c>
      <c r="B205" s="73" t="s">
        <v>13</v>
      </c>
      <c r="C205" s="73" t="s">
        <v>45</v>
      </c>
      <c r="D205" s="73">
        <v>1137084</v>
      </c>
      <c r="E205" s="74">
        <v>1.1370800000000001</v>
      </c>
    </row>
    <row r="206" spans="1:5" x14ac:dyDescent="0.2">
      <c r="A206" s="73" t="s">
        <v>44</v>
      </c>
      <c r="B206" s="73" t="s">
        <v>13</v>
      </c>
      <c r="C206" s="73" t="s">
        <v>15</v>
      </c>
      <c r="D206" s="73">
        <v>348661</v>
      </c>
      <c r="E206" s="74">
        <v>0.348661</v>
      </c>
    </row>
    <row r="207" spans="1:5" x14ac:dyDescent="0.2">
      <c r="A207" s="73" t="s">
        <v>49</v>
      </c>
      <c r="B207" s="73" t="s">
        <v>12</v>
      </c>
      <c r="C207" s="73" t="s">
        <v>26</v>
      </c>
      <c r="D207" s="73">
        <v>6110055</v>
      </c>
      <c r="E207" s="74">
        <v>6.1100599999999998</v>
      </c>
    </row>
    <row r="208" spans="1:5" x14ac:dyDescent="0.2">
      <c r="A208" s="73" t="s">
        <v>49</v>
      </c>
      <c r="B208" s="73" t="s">
        <v>12</v>
      </c>
      <c r="C208" s="73" t="s">
        <v>45</v>
      </c>
      <c r="D208" s="73">
        <v>1733032</v>
      </c>
      <c r="E208" s="74">
        <v>1.7330300000000001</v>
      </c>
    </row>
    <row r="209" spans="1:5" x14ac:dyDescent="0.2">
      <c r="A209" s="73" t="s">
        <v>49</v>
      </c>
      <c r="B209" s="73" t="s">
        <v>13</v>
      </c>
      <c r="C209" s="73" t="s">
        <v>24</v>
      </c>
      <c r="D209" s="73">
        <v>1780499</v>
      </c>
      <c r="E209" s="74">
        <v>1.7805</v>
      </c>
    </row>
    <row r="210" spans="1:5" x14ac:dyDescent="0.2">
      <c r="A210" s="73" t="s">
        <v>49</v>
      </c>
      <c r="B210" s="73" t="s">
        <v>13</v>
      </c>
      <c r="C210" s="73" t="s">
        <v>17</v>
      </c>
      <c r="D210" s="73">
        <v>2899911</v>
      </c>
      <c r="E210" s="74">
        <v>2.8999100000000002</v>
      </c>
    </row>
    <row r="211" spans="1:5" x14ac:dyDescent="0.2">
      <c r="A211" s="73" t="s">
        <v>49</v>
      </c>
      <c r="B211" s="73" t="s">
        <v>13</v>
      </c>
      <c r="C211" s="73" t="s">
        <v>26</v>
      </c>
      <c r="D211" s="73">
        <v>5844028</v>
      </c>
      <c r="E211" s="74">
        <v>5.8440300000000001</v>
      </c>
    </row>
    <row r="212" spans="1:5" x14ac:dyDescent="0.2">
      <c r="A212" s="73" t="s">
        <v>49</v>
      </c>
      <c r="B212" s="73" t="s">
        <v>13</v>
      </c>
      <c r="C212" s="73" t="s">
        <v>15</v>
      </c>
      <c r="D212" s="73">
        <v>339913</v>
      </c>
      <c r="E212" s="74">
        <v>0.33991300000000002</v>
      </c>
    </row>
    <row r="213" spans="1:5" x14ac:dyDescent="0.2">
      <c r="A213" s="73" t="s">
        <v>52</v>
      </c>
      <c r="B213" s="73" t="s">
        <v>13</v>
      </c>
      <c r="C213" s="73" t="s">
        <v>24</v>
      </c>
      <c r="D213" s="73">
        <v>1751427</v>
      </c>
      <c r="E213" s="74">
        <v>1.75143</v>
      </c>
    </row>
    <row r="214" spans="1:5" x14ac:dyDescent="0.2">
      <c r="A214" s="73" t="s">
        <v>52</v>
      </c>
      <c r="B214" s="73" t="s">
        <v>13</v>
      </c>
      <c r="C214" s="73" t="s">
        <v>17</v>
      </c>
      <c r="D214" s="73">
        <v>2864561</v>
      </c>
      <c r="E214" s="74">
        <v>2.86456</v>
      </c>
    </row>
    <row r="215" spans="1:5" x14ac:dyDescent="0.2">
      <c r="A215" s="73" t="s">
        <v>52</v>
      </c>
      <c r="B215" s="73" t="s">
        <v>13</v>
      </c>
      <c r="C215" s="73" t="s">
        <v>26</v>
      </c>
      <c r="D215" s="73">
        <v>5865256</v>
      </c>
      <c r="E215" s="74">
        <v>5.8652600000000001</v>
      </c>
    </row>
    <row r="216" spans="1:5" x14ac:dyDescent="0.2">
      <c r="A216" s="73" t="s">
        <v>52</v>
      </c>
      <c r="B216" s="73" t="s">
        <v>13</v>
      </c>
      <c r="C216" s="73" t="s">
        <v>45</v>
      </c>
      <c r="D216" s="73">
        <v>1200081</v>
      </c>
      <c r="E216" s="74">
        <v>1.20008</v>
      </c>
    </row>
    <row r="217" spans="1:5" x14ac:dyDescent="0.2">
      <c r="A217" s="73" t="s">
        <v>52</v>
      </c>
      <c r="B217" s="73" t="s">
        <v>13</v>
      </c>
      <c r="C217" s="73" t="s">
        <v>15</v>
      </c>
      <c r="D217" s="73">
        <v>331424</v>
      </c>
      <c r="E217" s="74">
        <v>0.331424</v>
      </c>
    </row>
    <row r="218" spans="1:5" x14ac:dyDescent="0.2">
      <c r="A218" s="73" t="s">
        <v>56</v>
      </c>
      <c r="B218" s="73" t="s">
        <v>12</v>
      </c>
      <c r="C218" s="73" t="s">
        <v>18</v>
      </c>
      <c r="D218" s="73">
        <v>4194139</v>
      </c>
      <c r="E218" s="74">
        <v>4.19414</v>
      </c>
    </row>
    <row r="219" spans="1:5" x14ac:dyDescent="0.2">
      <c r="A219" s="73" t="s">
        <v>56</v>
      </c>
      <c r="B219" s="73" t="s">
        <v>13</v>
      </c>
      <c r="C219" s="73" t="s">
        <v>45</v>
      </c>
      <c r="D219" s="73">
        <v>1210961</v>
      </c>
      <c r="E219" s="74">
        <v>1.21096</v>
      </c>
    </row>
    <row r="220" spans="1:5" x14ac:dyDescent="0.2">
      <c r="A220" s="73" t="s">
        <v>80</v>
      </c>
      <c r="B220" s="73" t="s">
        <v>12</v>
      </c>
      <c r="C220" s="73" t="s">
        <v>24</v>
      </c>
      <c r="D220" s="73">
        <v>1609725</v>
      </c>
      <c r="E220" s="74">
        <v>1.6097300000000001</v>
      </c>
    </row>
    <row r="221" spans="1:5" x14ac:dyDescent="0.2">
      <c r="A221" s="73" t="s">
        <v>80</v>
      </c>
      <c r="B221" s="73" t="s">
        <v>12</v>
      </c>
      <c r="C221" s="73" t="s">
        <v>17</v>
      </c>
      <c r="D221" s="73">
        <v>2780228</v>
      </c>
      <c r="E221" s="74">
        <v>2.78023</v>
      </c>
    </row>
    <row r="222" spans="1:5" x14ac:dyDescent="0.2">
      <c r="A222" s="73" t="s">
        <v>80</v>
      </c>
      <c r="B222" s="73" t="s">
        <v>12</v>
      </c>
      <c r="C222" s="73" t="s">
        <v>28</v>
      </c>
      <c r="D222" s="73">
        <v>3829460</v>
      </c>
      <c r="E222" s="74">
        <v>3.8294600000000001</v>
      </c>
    </row>
    <row r="223" spans="1:5" x14ac:dyDescent="0.2">
      <c r="A223" s="73" t="s">
        <v>80</v>
      </c>
      <c r="B223" s="73" t="s">
        <v>12</v>
      </c>
      <c r="C223" s="73" t="s">
        <v>25</v>
      </c>
      <c r="D223" s="73">
        <v>1734862</v>
      </c>
      <c r="E223" s="74">
        <v>1.7348600000000001</v>
      </c>
    </row>
    <row r="224" spans="1:5" x14ac:dyDescent="0.2">
      <c r="A224" s="73" t="s">
        <v>80</v>
      </c>
      <c r="B224" s="73" t="s">
        <v>12</v>
      </c>
      <c r="C224" s="73" t="s">
        <v>45</v>
      </c>
      <c r="D224" s="73">
        <v>1769648</v>
      </c>
      <c r="E224" s="74">
        <v>1.7696499999999999</v>
      </c>
    </row>
    <row r="225" spans="1:5" x14ac:dyDescent="0.2">
      <c r="A225" s="73" t="s">
        <v>80</v>
      </c>
      <c r="B225" s="73" t="s">
        <v>12</v>
      </c>
      <c r="C225" s="73" t="s">
        <v>15</v>
      </c>
      <c r="D225" s="73">
        <v>296451</v>
      </c>
      <c r="E225" s="74">
        <v>0.29645100000000002</v>
      </c>
    </row>
    <row r="226" spans="1:5" x14ac:dyDescent="0.2">
      <c r="A226" s="73" t="s">
        <v>80</v>
      </c>
      <c r="B226" s="73" t="s">
        <v>13</v>
      </c>
      <c r="C226" s="73" t="s">
        <v>25</v>
      </c>
      <c r="D226" s="73">
        <v>1820265</v>
      </c>
      <c r="E226" s="74">
        <v>1.8202700000000001</v>
      </c>
    </row>
    <row r="227" spans="1:5" x14ac:dyDescent="0.2">
      <c r="A227" s="73" t="s">
        <v>80</v>
      </c>
      <c r="B227" s="73" t="s">
        <v>13</v>
      </c>
      <c r="C227" s="73" t="s">
        <v>18</v>
      </c>
      <c r="D227" s="73">
        <v>3882257</v>
      </c>
      <c r="E227" s="74">
        <v>3.88226</v>
      </c>
    </row>
    <row r="228" spans="1:5" x14ac:dyDescent="0.2">
      <c r="A228" s="73" t="s">
        <v>156</v>
      </c>
      <c r="B228" s="73" t="s">
        <v>13</v>
      </c>
      <c r="C228" s="73" t="s">
        <v>16</v>
      </c>
      <c r="D228" s="73">
        <v>2227871</v>
      </c>
      <c r="E228" s="74">
        <v>2.2278699999999998</v>
      </c>
    </row>
    <row r="229" spans="1:5" x14ac:dyDescent="0.2">
      <c r="A229" s="73" t="s">
        <v>156</v>
      </c>
      <c r="B229" s="73" t="s">
        <v>13</v>
      </c>
      <c r="C229" s="73" t="s">
        <v>17</v>
      </c>
      <c r="D229" s="73">
        <v>2909098</v>
      </c>
      <c r="E229" s="74">
        <v>2.9091</v>
      </c>
    </row>
    <row r="230" spans="1:5" x14ac:dyDescent="0.2">
      <c r="A230" s="73" t="s">
        <v>156</v>
      </c>
      <c r="B230" s="73" t="s">
        <v>13</v>
      </c>
      <c r="C230" s="73" t="s">
        <v>26</v>
      </c>
      <c r="D230" s="73">
        <v>5911827</v>
      </c>
      <c r="E230" s="74">
        <v>5.9118300000000001</v>
      </c>
    </row>
    <row r="231" spans="1:5" x14ac:dyDescent="0.2">
      <c r="A231" s="73" t="s">
        <v>156</v>
      </c>
      <c r="B231" s="73" t="s">
        <v>13</v>
      </c>
      <c r="C231" s="73" t="s">
        <v>27</v>
      </c>
      <c r="D231" s="73">
        <v>5684951</v>
      </c>
      <c r="E231" s="74">
        <v>5.6849499999999997</v>
      </c>
    </row>
    <row r="232" spans="1:5" x14ac:dyDescent="0.2">
      <c r="A232" s="73" t="s">
        <v>156</v>
      </c>
      <c r="B232" s="73" t="s">
        <v>13</v>
      </c>
      <c r="C232" s="73" t="s">
        <v>28</v>
      </c>
      <c r="D232" s="73">
        <v>3760253</v>
      </c>
      <c r="E232" s="74">
        <v>3.7602500000000001</v>
      </c>
    </row>
    <row r="233" spans="1:5" x14ac:dyDescent="0.2">
      <c r="A233" s="73" t="s">
        <v>156</v>
      </c>
      <c r="B233" s="73" t="s">
        <v>13</v>
      </c>
      <c r="C233" s="73" t="s">
        <v>45</v>
      </c>
      <c r="D233" s="73">
        <v>1245548</v>
      </c>
      <c r="E233" s="74">
        <v>1.2455499999999999</v>
      </c>
    </row>
    <row r="234" spans="1:5" x14ac:dyDescent="0.2">
      <c r="A234" s="73" t="s">
        <v>157</v>
      </c>
      <c r="B234" s="73" t="s">
        <v>12</v>
      </c>
      <c r="C234" s="73" t="s">
        <v>16</v>
      </c>
      <c r="D234" s="73">
        <v>2174499</v>
      </c>
      <c r="E234" s="74">
        <v>2.1745000000000001</v>
      </c>
    </row>
    <row r="235" spans="1:5" x14ac:dyDescent="0.2">
      <c r="A235" s="73" t="s">
        <v>157</v>
      </c>
      <c r="B235" s="73" t="s">
        <v>13</v>
      </c>
      <c r="C235" s="73" t="s">
        <v>17</v>
      </c>
      <c r="D235" s="73">
        <v>2970657</v>
      </c>
      <c r="E235" s="74">
        <v>2.9706600000000001</v>
      </c>
    </row>
    <row r="236" spans="1:5" x14ac:dyDescent="0.2">
      <c r="A236" s="73" t="s">
        <v>157</v>
      </c>
      <c r="B236" s="73" t="s">
        <v>13</v>
      </c>
      <c r="C236" s="73" t="s">
        <v>26</v>
      </c>
      <c r="D236" s="73">
        <v>6060991</v>
      </c>
      <c r="E236" s="74">
        <v>6.0609900000000003</v>
      </c>
    </row>
    <row r="237" spans="1:5" x14ac:dyDescent="0.2">
      <c r="A237" s="73" t="s">
        <v>157</v>
      </c>
      <c r="B237" s="73" t="s">
        <v>13</v>
      </c>
      <c r="C237" s="73" t="s">
        <v>28</v>
      </c>
      <c r="D237" s="73">
        <v>3807290</v>
      </c>
      <c r="E237" s="74">
        <v>3.8072900000000001</v>
      </c>
    </row>
    <row r="238" spans="1:5" x14ac:dyDescent="0.2">
      <c r="A238" s="73" t="s">
        <v>157</v>
      </c>
      <c r="B238" s="73" t="s">
        <v>13</v>
      </c>
      <c r="C238" s="73" t="s">
        <v>25</v>
      </c>
      <c r="D238" s="73">
        <v>1839959</v>
      </c>
      <c r="E238" s="74">
        <v>1.83996</v>
      </c>
    </row>
    <row r="239" spans="1:5" x14ac:dyDescent="0.2">
      <c r="A239" s="73" t="s">
        <v>157</v>
      </c>
      <c r="B239" s="73" t="s">
        <v>13</v>
      </c>
      <c r="C239" s="73" t="s">
        <v>45</v>
      </c>
      <c r="D239" s="73">
        <v>1279584</v>
      </c>
      <c r="E239" s="74">
        <v>1.2795799999999999</v>
      </c>
    </row>
    <row r="240" spans="1:5" x14ac:dyDescent="0.2">
      <c r="A240" s="73" t="s">
        <v>157</v>
      </c>
      <c r="B240" s="73" t="s">
        <v>13</v>
      </c>
      <c r="C240" s="73" t="s">
        <v>15</v>
      </c>
      <c r="D240" s="73">
        <v>310188</v>
      </c>
      <c r="E240" s="74">
        <v>0.31018800000000002</v>
      </c>
    </row>
    <row r="241" spans="1:5" x14ac:dyDescent="0.2">
      <c r="A241" s="73" t="s">
        <v>158</v>
      </c>
      <c r="B241" s="73" t="s">
        <v>12</v>
      </c>
      <c r="C241" s="73" t="s">
        <v>24</v>
      </c>
      <c r="D241" s="73">
        <v>1616464</v>
      </c>
      <c r="E241" s="74">
        <v>1.61646</v>
      </c>
    </row>
    <row r="242" spans="1:5" x14ac:dyDescent="0.2">
      <c r="A242" s="73" t="s">
        <v>158</v>
      </c>
      <c r="B242" s="73" t="s">
        <v>12</v>
      </c>
      <c r="C242" s="73" t="s">
        <v>17</v>
      </c>
      <c r="D242" s="73">
        <v>2867328</v>
      </c>
      <c r="E242" s="74">
        <v>2.8673299999999999</v>
      </c>
    </row>
    <row r="243" spans="1:5" x14ac:dyDescent="0.2">
      <c r="A243" s="73" t="s">
        <v>158</v>
      </c>
      <c r="B243" s="73" t="s">
        <v>12</v>
      </c>
      <c r="C243" s="73" t="s">
        <v>26</v>
      </c>
      <c r="D243" s="73">
        <v>6483451</v>
      </c>
      <c r="E243" s="74">
        <v>6.4834500000000004</v>
      </c>
    </row>
    <row r="244" spans="1:5" x14ac:dyDescent="0.2">
      <c r="A244" s="73" t="s">
        <v>158</v>
      </c>
      <c r="B244" s="73" t="s">
        <v>12</v>
      </c>
      <c r="C244" s="73" t="s">
        <v>45</v>
      </c>
      <c r="D244" s="73">
        <v>1879507</v>
      </c>
      <c r="E244" s="74">
        <v>1.87951</v>
      </c>
    </row>
    <row r="245" spans="1:5" x14ac:dyDescent="0.2">
      <c r="A245" s="73" t="s">
        <v>267</v>
      </c>
      <c r="B245" s="73" t="s">
        <v>12</v>
      </c>
      <c r="C245" s="73" t="s">
        <v>24</v>
      </c>
      <c r="D245" s="73">
        <v>1727622</v>
      </c>
      <c r="E245" s="74">
        <v>1.7276199999999999</v>
      </c>
    </row>
    <row r="246" spans="1:5" x14ac:dyDescent="0.2">
      <c r="A246" s="73" t="s">
        <v>267</v>
      </c>
      <c r="B246" s="73" t="s">
        <v>12</v>
      </c>
      <c r="C246" s="73" t="s">
        <v>26</v>
      </c>
      <c r="D246" s="73">
        <v>6616417</v>
      </c>
      <c r="E246" s="74">
        <v>6.6164199999999997</v>
      </c>
    </row>
    <row r="247" spans="1:5" x14ac:dyDescent="0.2">
      <c r="A247" s="73" t="s">
        <v>267</v>
      </c>
      <c r="B247" s="73" t="s">
        <v>12</v>
      </c>
      <c r="C247" s="73" t="s">
        <v>28</v>
      </c>
      <c r="D247" s="73">
        <v>3186159</v>
      </c>
      <c r="E247" s="74">
        <v>3.1861600000000001</v>
      </c>
    </row>
    <row r="248" spans="1:5" x14ac:dyDescent="0.2">
      <c r="A248" s="73" t="s">
        <v>267</v>
      </c>
      <c r="B248" s="73" t="s">
        <v>12</v>
      </c>
      <c r="C248" s="73" t="s">
        <v>25</v>
      </c>
      <c r="D248" s="73">
        <v>1854390</v>
      </c>
      <c r="E248" s="74">
        <v>1.85439</v>
      </c>
    </row>
    <row r="249" spans="1:5" x14ac:dyDescent="0.2">
      <c r="A249" s="73" t="s">
        <v>267</v>
      </c>
      <c r="B249" s="73" t="s">
        <v>12</v>
      </c>
      <c r="C249" s="73" t="s">
        <v>18</v>
      </c>
      <c r="D249" s="73">
        <v>3787617</v>
      </c>
      <c r="E249" s="74">
        <v>3.78762</v>
      </c>
    </row>
    <row r="250" spans="1:5" x14ac:dyDescent="0.2">
      <c r="A250" s="73" t="s">
        <v>267</v>
      </c>
      <c r="B250" s="73" t="s">
        <v>12</v>
      </c>
      <c r="C250" s="73" t="s">
        <v>45</v>
      </c>
      <c r="D250" s="73">
        <v>1656795</v>
      </c>
      <c r="E250" s="74">
        <v>1.6568000000000001</v>
      </c>
    </row>
    <row r="251" spans="1:5" x14ac:dyDescent="0.2">
      <c r="A251" s="73" t="s">
        <v>267</v>
      </c>
      <c r="B251" s="73" t="s">
        <v>13</v>
      </c>
      <c r="C251" s="73" t="s">
        <v>24</v>
      </c>
      <c r="D251" s="73">
        <v>1816314</v>
      </c>
      <c r="E251" s="74">
        <v>1.8163100000000001</v>
      </c>
    </row>
    <row r="252" spans="1:5" x14ac:dyDescent="0.2">
      <c r="A252" s="73" t="s">
        <v>267</v>
      </c>
      <c r="B252" s="73" t="s">
        <v>13</v>
      </c>
      <c r="C252" s="73" t="s">
        <v>16</v>
      </c>
      <c r="D252" s="73">
        <v>2366756</v>
      </c>
      <c r="E252" s="74">
        <v>2.3667600000000002</v>
      </c>
    </row>
    <row r="253" spans="1:5" x14ac:dyDescent="0.2">
      <c r="A253" s="73" t="s">
        <v>267</v>
      </c>
      <c r="B253" s="73" t="s">
        <v>13</v>
      </c>
      <c r="C253" s="73" t="s">
        <v>26</v>
      </c>
      <c r="D253" s="73">
        <v>6523206</v>
      </c>
      <c r="E253" s="74">
        <v>6.5232099999999997</v>
      </c>
    </row>
    <row r="254" spans="1:5" x14ac:dyDescent="0.2">
      <c r="A254" s="73" t="s">
        <v>267</v>
      </c>
      <c r="B254" s="73" t="s">
        <v>13</v>
      </c>
      <c r="C254" s="73" t="s">
        <v>27</v>
      </c>
      <c r="D254" s="73">
        <v>5929875</v>
      </c>
      <c r="E254" s="74">
        <v>5.9298799999999998</v>
      </c>
    </row>
    <row r="255" spans="1:5" x14ac:dyDescent="0.2">
      <c r="A255" s="73" t="s">
        <v>267</v>
      </c>
      <c r="B255" s="73" t="s">
        <v>13</v>
      </c>
      <c r="C255" s="73" t="s">
        <v>18</v>
      </c>
      <c r="D255" s="73">
        <v>3126659</v>
      </c>
      <c r="E255" s="74">
        <v>3.1266600000000002</v>
      </c>
    </row>
    <row r="256" spans="1:5" x14ac:dyDescent="0.2">
      <c r="A256" s="73" t="s">
        <v>267</v>
      </c>
      <c r="B256" s="73" t="s">
        <v>13</v>
      </c>
      <c r="C256" s="73" t="s">
        <v>45</v>
      </c>
      <c r="D256" s="73">
        <v>801767</v>
      </c>
      <c r="E256" s="74">
        <v>0.80176700000000001</v>
      </c>
    </row>
    <row r="257" spans="1:5" x14ac:dyDescent="0.2">
      <c r="A257" s="73" t="s">
        <v>259</v>
      </c>
      <c r="B257" s="73" t="s">
        <v>12</v>
      </c>
      <c r="C257" s="73" t="s">
        <v>24</v>
      </c>
      <c r="D257" s="73">
        <v>1708551</v>
      </c>
      <c r="E257" s="74">
        <v>1.70855</v>
      </c>
    </row>
    <row r="258" spans="1:5" x14ac:dyDescent="0.2">
      <c r="A258" s="73" t="s">
        <v>259</v>
      </c>
      <c r="B258" s="73" t="s">
        <v>12</v>
      </c>
      <c r="C258" s="73" t="s">
        <v>16</v>
      </c>
      <c r="D258" s="73">
        <v>2267855</v>
      </c>
      <c r="E258" s="74">
        <v>2.2678600000000002</v>
      </c>
    </row>
    <row r="259" spans="1:5" x14ac:dyDescent="0.2">
      <c r="A259" s="73" t="s">
        <v>259</v>
      </c>
      <c r="B259" s="73" t="s">
        <v>12</v>
      </c>
      <c r="C259" s="73" t="s">
        <v>27</v>
      </c>
      <c r="D259" s="73">
        <v>6028017</v>
      </c>
      <c r="E259" s="74">
        <v>6.0280199999999997</v>
      </c>
    </row>
    <row r="260" spans="1:5" x14ac:dyDescent="0.2">
      <c r="A260" s="73" t="s">
        <v>259</v>
      </c>
      <c r="B260" s="73" t="s">
        <v>12</v>
      </c>
      <c r="C260" s="73" t="s">
        <v>28</v>
      </c>
      <c r="D260" s="73">
        <v>3325464</v>
      </c>
      <c r="E260" s="74">
        <v>3.3254600000000001</v>
      </c>
    </row>
    <row r="261" spans="1:5" x14ac:dyDescent="0.2">
      <c r="A261" s="73" t="s">
        <v>259</v>
      </c>
      <c r="B261" s="73" t="s">
        <v>12</v>
      </c>
      <c r="C261" s="73" t="s">
        <v>45</v>
      </c>
      <c r="D261" s="73">
        <v>1689256</v>
      </c>
      <c r="E261" s="74">
        <v>1.68926</v>
      </c>
    </row>
    <row r="262" spans="1:5" x14ac:dyDescent="0.2">
      <c r="A262" s="73" t="s">
        <v>259</v>
      </c>
      <c r="B262" s="73" t="s">
        <v>13</v>
      </c>
      <c r="C262" s="73" t="s">
        <v>16</v>
      </c>
      <c r="D262" s="73">
        <v>2377621</v>
      </c>
      <c r="E262" s="74">
        <v>2.3776199999999998</v>
      </c>
    </row>
    <row r="263" spans="1:5" x14ac:dyDescent="0.2">
      <c r="A263" s="73" t="s">
        <v>259</v>
      </c>
      <c r="B263" s="73" t="s">
        <v>13</v>
      </c>
      <c r="C263" s="73" t="s">
        <v>26</v>
      </c>
      <c r="D263" s="73">
        <v>6450872</v>
      </c>
      <c r="E263" s="74">
        <v>6.4508700000000001</v>
      </c>
    </row>
    <row r="264" spans="1:5" x14ac:dyDescent="0.2">
      <c r="A264" s="73" t="s">
        <v>259</v>
      </c>
      <c r="B264" s="73" t="s">
        <v>13</v>
      </c>
      <c r="C264" s="73" t="s">
        <v>18</v>
      </c>
      <c r="D264" s="73">
        <v>3141127</v>
      </c>
      <c r="E264" s="74">
        <v>3.14113</v>
      </c>
    </row>
    <row r="265" spans="1:5" x14ac:dyDescent="0.2">
      <c r="A265" s="73" t="s">
        <v>259</v>
      </c>
      <c r="B265" s="73" t="s">
        <v>13</v>
      </c>
      <c r="C265" s="73" t="s">
        <v>45</v>
      </c>
      <c r="D265" s="73">
        <v>833575</v>
      </c>
      <c r="E265" s="74">
        <v>0.83357499999999995</v>
      </c>
    </row>
    <row r="266" spans="1:5" x14ac:dyDescent="0.2">
      <c r="A266" s="73" t="s">
        <v>260</v>
      </c>
      <c r="B266" s="73" t="s">
        <v>12</v>
      </c>
      <c r="C266" s="73" t="s">
        <v>18</v>
      </c>
      <c r="D266" s="73">
        <v>3761823</v>
      </c>
      <c r="E266" s="74">
        <v>3.7618200000000002</v>
      </c>
    </row>
    <row r="267" spans="1:5" x14ac:dyDescent="0.2">
      <c r="A267" s="73" t="s">
        <v>260</v>
      </c>
      <c r="B267" s="73" t="s">
        <v>13</v>
      </c>
      <c r="C267" s="73" t="s">
        <v>17</v>
      </c>
      <c r="D267" s="73">
        <v>3041417</v>
      </c>
      <c r="E267" s="74">
        <v>3.04142</v>
      </c>
    </row>
    <row r="268" spans="1:5" x14ac:dyDescent="0.2">
      <c r="A268" s="73" t="s">
        <v>260</v>
      </c>
      <c r="B268" s="73" t="s">
        <v>13</v>
      </c>
      <c r="C268" s="73" t="s">
        <v>15</v>
      </c>
      <c r="D268" s="73">
        <v>349243</v>
      </c>
      <c r="E268" s="74">
        <v>0.34924300000000003</v>
      </c>
    </row>
    <row r="269" spans="1:5" x14ac:dyDescent="0.2">
      <c r="A269" s="73" t="s">
        <v>261</v>
      </c>
      <c r="B269" s="73" t="s">
        <v>12</v>
      </c>
      <c r="C269" s="73" t="s">
        <v>26</v>
      </c>
      <c r="D269" s="73">
        <v>6390048</v>
      </c>
      <c r="E269" s="74">
        <v>6.3900499999999996</v>
      </c>
    </row>
    <row r="270" spans="1:5" x14ac:dyDescent="0.2">
      <c r="A270" s="73" t="s">
        <v>261</v>
      </c>
      <c r="B270" s="73" t="s">
        <v>12</v>
      </c>
      <c r="C270" s="73" t="s">
        <v>27</v>
      </c>
      <c r="D270" s="73">
        <v>6132176</v>
      </c>
      <c r="E270" s="74">
        <v>6.13218</v>
      </c>
    </row>
    <row r="271" spans="1:5" x14ac:dyDescent="0.2">
      <c r="A271" s="73" t="s">
        <v>261</v>
      </c>
      <c r="B271" s="73" t="s">
        <v>12</v>
      </c>
      <c r="C271" s="73" t="s">
        <v>18</v>
      </c>
      <c r="D271" s="73">
        <v>3762912</v>
      </c>
      <c r="E271" s="74">
        <v>3.7629100000000002</v>
      </c>
    </row>
    <row r="272" spans="1:5" x14ac:dyDescent="0.2">
      <c r="A272" s="73" t="s">
        <v>261</v>
      </c>
      <c r="B272" s="73" t="s">
        <v>12</v>
      </c>
      <c r="C272" s="73" t="s">
        <v>45</v>
      </c>
      <c r="D272" s="73">
        <v>1717027</v>
      </c>
      <c r="E272" s="74">
        <v>1.7170300000000001</v>
      </c>
    </row>
    <row r="273" spans="1:5" x14ac:dyDescent="0.2">
      <c r="A273" s="73" t="s">
        <v>261</v>
      </c>
      <c r="B273" s="73" t="s">
        <v>13</v>
      </c>
      <c r="C273" s="73" t="s">
        <v>15</v>
      </c>
      <c r="D273" s="73">
        <v>361598</v>
      </c>
      <c r="E273" s="74">
        <v>0.36159799999999997</v>
      </c>
    </row>
    <row r="274" spans="1:5" x14ac:dyDescent="0.2">
      <c r="A274" s="73" t="s">
        <v>262</v>
      </c>
      <c r="B274" s="73" t="s">
        <v>12</v>
      </c>
      <c r="C274" s="73" t="s">
        <v>24</v>
      </c>
      <c r="D274" s="73">
        <v>1665922</v>
      </c>
      <c r="E274" s="74">
        <v>1.6659200000000001</v>
      </c>
    </row>
    <row r="275" spans="1:5" x14ac:dyDescent="0.2">
      <c r="A275" s="73" t="s">
        <v>262</v>
      </c>
      <c r="B275" s="73" t="s">
        <v>12</v>
      </c>
      <c r="C275" s="73" t="s">
        <v>28</v>
      </c>
      <c r="D275" s="73">
        <v>3568982</v>
      </c>
      <c r="E275" s="74">
        <v>3.5689799999999998</v>
      </c>
    </row>
    <row r="276" spans="1:5" x14ac:dyDescent="0.2">
      <c r="A276" s="73" t="s">
        <v>262</v>
      </c>
      <c r="B276" s="73" t="s">
        <v>13</v>
      </c>
      <c r="C276" s="73" t="s">
        <v>16</v>
      </c>
      <c r="D276" s="73">
        <v>2386760</v>
      </c>
      <c r="E276" s="74">
        <v>2.3867600000000002</v>
      </c>
    </row>
    <row r="277" spans="1:5" x14ac:dyDescent="0.2">
      <c r="A277" s="73" t="s">
        <v>262</v>
      </c>
      <c r="B277" s="73" t="s">
        <v>13</v>
      </c>
      <c r="C277" s="73" t="s">
        <v>26</v>
      </c>
      <c r="D277" s="73">
        <v>6298407</v>
      </c>
      <c r="E277" s="74">
        <v>6.2984099999999996</v>
      </c>
    </row>
    <row r="278" spans="1:5" x14ac:dyDescent="0.2">
      <c r="A278" s="73" t="s">
        <v>262</v>
      </c>
      <c r="B278" s="73" t="s">
        <v>13</v>
      </c>
      <c r="C278" s="73" t="s">
        <v>27</v>
      </c>
      <c r="D278" s="73">
        <v>6116935</v>
      </c>
      <c r="E278" s="74">
        <v>6.11693</v>
      </c>
    </row>
    <row r="279" spans="1:5" x14ac:dyDescent="0.2">
      <c r="A279" s="73" t="s">
        <v>262</v>
      </c>
      <c r="B279" s="73" t="s">
        <v>13</v>
      </c>
      <c r="C279" s="73" t="s">
        <v>28</v>
      </c>
      <c r="D279" s="73">
        <v>3464411</v>
      </c>
      <c r="E279" s="74">
        <v>3.46441</v>
      </c>
    </row>
    <row r="280" spans="1:5" x14ac:dyDescent="0.2">
      <c r="A280" s="73" t="s">
        <v>262</v>
      </c>
      <c r="B280" s="73" t="s">
        <v>13</v>
      </c>
      <c r="C280" s="73" t="s">
        <v>18</v>
      </c>
      <c r="D280" s="73">
        <v>3217274</v>
      </c>
      <c r="E280" s="74">
        <v>3.2172700000000001</v>
      </c>
    </row>
    <row r="281" spans="1:5" x14ac:dyDescent="0.2">
      <c r="A281" s="73" t="s">
        <v>262</v>
      </c>
      <c r="B281" s="73" t="s">
        <v>13</v>
      </c>
      <c r="C281" s="73" t="s">
        <v>45</v>
      </c>
      <c r="D281" s="73">
        <v>902806</v>
      </c>
      <c r="E281" s="74">
        <v>0.902806</v>
      </c>
    </row>
    <row r="282" spans="1:5" x14ac:dyDescent="0.2">
      <c r="A282" s="73" t="s">
        <v>263</v>
      </c>
      <c r="B282" s="73" t="s">
        <v>12</v>
      </c>
      <c r="C282" s="73" t="s">
        <v>16</v>
      </c>
      <c r="D282" s="73">
        <v>2268837</v>
      </c>
      <c r="E282" s="74">
        <v>2.26884</v>
      </c>
    </row>
    <row r="283" spans="1:5" x14ac:dyDescent="0.2">
      <c r="A283" s="73" t="s">
        <v>263</v>
      </c>
      <c r="B283" s="73" t="s">
        <v>12</v>
      </c>
      <c r="C283" s="73" t="s">
        <v>17</v>
      </c>
      <c r="D283" s="73">
        <v>3168753</v>
      </c>
      <c r="E283" s="74">
        <v>3.1687500000000002</v>
      </c>
    </row>
    <row r="284" spans="1:5" x14ac:dyDescent="0.2">
      <c r="A284" s="73" t="s">
        <v>263</v>
      </c>
      <c r="B284" s="73" t="s">
        <v>13</v>
      </c>
      <c r="C284" s="73" t="s">
        <v>17</v>
      </c>
      <c r="D284" s="73">
        <v>3202015</v>
      </c>
      <c r="E284" s="74">
        <v>3.20201</v>
      </c>
    </row>
    <row r="285" spans="1:5" x14ac:dyDescent="0.2">
      <c r="A285" s="73" t="s">
        <v>263</v>
      </c>
      <c r="B285" s="73" t="s">
        <v>13</v>
      </c>
      <c r="C285" s="73" t="s">
        <v>15</v>
      </c>
      <c r="D285" s="73">
        <v>375400</v>
      </c>
      <c r="E285" s="74">
        <v>0.37540000000000001</v>
      </c>
    </row>
    <row r="286" spans="1:5" x14ac:dyDescent="0.2">
      <c r="A286" s="73" t="s">
        <v>264</v>
      </c>
      <c r="B286" s="73" t="s">
        <v>12</v>
      </c>
      <c r="C286" s="73" t="s">
        <v>16</v>
      </c>
      <c r="D286" s="73">
        <v>2263038</v>
      </c>
      <c r="E286" s="74">
        <v>2.2630400000000002</v>
      </c>
    </row>
    <row r="287" spans="1:5" x14ac:dyDescent="0.2">
      <c r="A287" s="73" t="s">
        <v>264</v>
      </c>
      <c r="B287" s="73" t="s">
        <v>12</v>
      </c>
      <c r="C287" s="73" t="s">
        <v>17</v>
      </c>
      <c r="D287" s="73">
        <v>3210702</v>
      </c>
      <c r="E287" s="74">
        <v>3.2107000000000001</v>
      </c>
    </row>
    <row r="288" spans="1:5" x14ac:dyDescent="0.2">
      <c r="A288" s="73" t="s">
        <v>264</v>
      </c>
      <c r="B288" s="73" t="s">
        <v>13</v>
      </c>
      <c r="C288" s="73" t="s">
        <v>17</v>
      </c>
      <c r="D288" s="73">
        <v>3267435</v>
      </c>
      <c r="E288" s="74">
        <v>3.2674300000000001</v>
      </c>
    </row>
    <row r="289" spans="1:5" x14ac:dyDescent="0.2">
      <c r="A289" s="73" t="s">
        <v>264</v>
      </c>
      <c r="B289" s="73" t="s">
        <v>13</v>
      </c>
      <c r="C289" s="73" t="s">
        <v>15</v>
      </c>
      <c r="D289" s="73">
        <v>388360</v>
      </c>
      <c r="E289" s="74">
        <v>0.38835999999999998</v>
      </c>
    </row>
    <row r="290" spans="1:5" x14ac:dyDescent="0.2">
      <c r="A290" s="73" t="s">
        <v>265</v>
      </c>
      <c r="B290" s="73" t="s">
        <v>12</v>
      </c>
      <c r="C290" s="73" t="s">
        <v>28</v>
      </c>
      <c r="D290" s="73">
        <v>3709596</v>
      </c>
      <c r="E290" s="74">
        <v>3.7096</v>
      </c>
    </row>
    <row r="291" spans="1:5" x14ac:dyDescent="0.2">
      <c r="A291" s="73" t="s">
        <v>265</v>
      </c>
      <c r="B291" s="73" t="s">
        <v>12</v>
      </c>
      <c r="C291" s="73" t="s">
        <v>25</v>
      </c>
      <c r="D291" s="73">
        <v>1715754</v>
      </c>
      <c r="E291" s="74">
        <v>1.7157500000000001</v>
      </c>
    </row>
    <row r="292" spans="1:5" x14ac:dyDescent="0.2">
      <c r="A292" s="73" t="s">
        <v>265</v>
      </c>
      <c r="B292" s="73" t="s">
        <v>13</v>
      </c>
      <c r="C292" s="73" t="s">
        <v>24</v>
      </c>
      <c r="D292" s="73">
        <v>1847643</v>
      </c>
      <c r="E292" s="74">
        <v>1.8476399999999999</v>
      </c>
    </row>
    <row r="293" spans="1:5" x14ac:dyDescent="0.2">
      <c r="A293" s="73" t="s">
        <v>265</v>
      </c>
      <c r="B293" s="73" t="s">
        <v>13</v>
      </c>
      <c r="C293" s="73" t="s">
        <v>28</v>
      </c>
      <c r="D293" s="73">
        <v>3596874</v>
      </c>
      <c r="E293" s="74">
        <v>3.59687</v>
      </c>
    </row>
    <row r="294" spans="1:5" x14ac:dyDescent="0.2">
      <c r="A294" s="73" t="s">
        <v>265</v>
      </c>
      <c r="B294" s="73" t="s">
        <v>13</v>
      </c>
      <c r="C294" s="73" t="s">
        <v>25</v>
      </c>
      <c r="D294" s="73">
        <v>1796723</v>
      </c>
      <c r="E294" s="74">
        <v>1.7967200000000001</v>
      </c>
    </row>
    <row r="295" spans="1:5" x14ac:dyDescent="0.2">
      <c r="A295" s="73" t="s">
        <v>265</v>
      </c>
      <c r="B295" s="73" t="s">
        <v>13</v>
      </c>
      <c r="C295" s="73" t="s">
        <v>45</v>
      </c>
      <c r="D295" s="73">
        <v>982312</v>
      </c>
      <c r="E295" s="74">
        <v>0.98231199999999996</v>
      </c>
    </row>
    <row r="296" spans="1:5" x14ac:dyDescent="0.2">
      <c r="A296" s="73" t="s">
        <v>266</v>
      </c>
      <c r="B296" s="73" t="s">
        <v>12</v>
      </c>
      <c r="C296" s="73" t="s">
        <v>26</v>
      </c>
      <c r="D296" s="73">
        <v>6325780</v>
      </c>
      <c r="E296" s="74">
        <v>6.32578</v>
      </c>
    </row>
    <row r="297" spans="1:5" x14ac:dyDescent="0.2">
      <c r="A297" s="73" t="s">
        <v>266</v>
      </c>
      <c r="B297" s="73" t="s">
        <v>12</v>
      </c>
      <c r="C297" s="73" t="s">
        <v>28</v>
      </c>
      <c r="D297" s="73">
        <v>3727885</v>
      </c>
      <c r="E297" s="74">
        <v>3.7278899999999999</v>
      </c>
    </row>
    <row r="298" spans="1:5" x14ac:dyDescent="0.2">
      <c r="A298" s="73" t="s">
        <v>266</v>
      </c>
      <c r="B298" s="73" t="s">
        <v>12</v>
      </c>
      <c r="C298" s="73" t="s">
        <v>25</v>
      </c>
      <c r="D298" s="73">
        <v>1696245</v>
      </c>
      <c r="E298" s="74">
        <v>1.69625</v>
      </c>
    </row>
    <row r="299" spans="1:5" x14ac:dyDescent="0.2">
      <c r="A299" s="73" t="s">
        <v>266</v>
      </c>
      <c r="B299" s="73" t="s">
        <v>12</v>
      </c>
      <c r="C299" s="73" t="s">
        <v>18</v>
      </c>
      <c r="D299" s="73">
        <v>3868821</v>
      </c>
      <c r="E299" s="74">
        <v>3.8688199999999999</v>
      </c>
    </row>
    <row r="300" spans="1:5" x14ac:dyDescent="0.2">
      <c r="A300" s="73" t="s">
        <v>266</v>
      </c>
      <c r="B300" s="73" t="s">
        <v>12</v>
      </c>
      <c r="C300" s="73" t="s">
        <v>45</v>
      </c>
      <c r="D300" s="73">
        <v>1786567</v>
      </c>
      <c r="E300" s="74">
        <v>1.78657</v>
      </c>
    </row>
    <row r="301" spans="1:5" x14ac:dyDescent="0.2">
      <c r="A301" s="73" t="s">
        <v>266</v>
      </c>
      <c r="B301" s="73" t="s">
        <v>13</v>
      </c>
      <c r="C301" s="73" t="s">
        <v>24</v>
      </c>
      <c r="D301" s="73">
        <v>1901711</v>
      </c>
      <c r="E301" s="74">
        <v>1.90171</v>
      </c>
    </row>
    <row r="302" spans="1:5" x14ac:dyDescent="0.2">
      <c r="A302" s="73" t="s">
        <v>266</v>
      </c>
      <c r="B302" s="73" t="s">
        <v>13</v>
      </c>
      <c r="C302" s="73" t="s">
        <v>16</v>
      </c>
      <c r="D302" s="73">
        <v>2339311</v>
      </c>
      <c r="E302" s="74">
        <v>2.3393099999999998</v>
      </c>
    </row>
    <row r="303" spans="1:5" x14ac:dyDescent="0.2">
      <c r="A303" s="73" t="s">
        <v>266</v>
      </c>
      <c r="B303" s="73" t="s">
        <v>13</v>
      </c>
      <c r="C303" s="73" t="s">
        <v>26</v>
      </c>
      <c r="D303" s="73">
        <v>6273662</v>
      </c>
      <c r="E303" s="74">
        <v>6.2736599999999996</v>
      </c>
    </row>
    <row r="304" spans="1:5" x14ac:dyDescent="0.2">
      <c r="A304" s="73" t="s">
        <v>266</v>
      </c>
      <c r="B304" s="73" t="s">
        <v>13</v>
      </c>
      <c r="C304" s="73" t="s">
        <v>27</v>
      </c>
      <c r="D304" s="73">
        <v>6491040</v>
      </c>
      <c r="E304" s="74">
        <v>6.4910399999999999</v>
      </c>
    </row>
    <row r="305" spans="1:5" x14ac:dyDescent="0.2">
      <c r="A305" s="73" t="s">
        <v>266</v>
      </c>
      <c r="B305" s="73" t="s">
        <v>13</v>
      </c>
      <c r="C305" s="73" t="s">
        <v>18</v>
      </c>
      <c r="D305" s="73">
        <v>3407623</v>
      </c>
      <c r="E305" s="74">
        <v>3.4076200000000001</v>
      </c>
    </row>
    <row r="306" spans="1:5" x14ac:dyDescent="0.2">
      <c r="A306" s="73" t="s">
        <v>266</v>
      </c>
      <c r="B306" s="73" t="s">
        <v>13</v>
      </c>
      <c r="C306" s="73" t="s">
        <v>45</v>
      </c>
      <c r="D306" s="73">
        <v>1008815</v>
      </c>
      <c r="E306" s="74">
        <v>1.0088200000000001</v>
      </c>
    </row>
    <row r="307" spans="1:5" x14ac:dyDescent="0.2">
      <c r="A307" s="73" t="s">
        <v>3</v>
      </c>
      <c r="B307" s="73" t="s">
        <v>12</v>
      </c>
      <c r="C307" s="73" t="s">
        <v>26</v>
      </c>
      <c r="D307" s="73">
        <v>6338865</v>
      </c>
      <c r="E307" s="74">
        <v>6.33887</v>
      </c>
    </row>
    <row r="308" spans="1:5" x14ac:dyDescent="0.2">
      <c r="A308" s="73" t="s">
        <v>3</v>
      </c>
      <c r="B308" s="73" t="s">
        <v>12</v>
      </c>
      <c r="C308" s="73" t="s">
        <v>28</v>
      </c>
      <c r="D308" s="73">
        <v>3743575</v>
      </c>
      <c r="E308" s="74">
        <v>3.7435700000000001</v>
      </c>
    </row>
    <row r="309" spans="1:5" x14ac:dyDescent="0.2">
      <c r="A309" s="73" t="s">
        <v>3</v>
      </c>
      <c r="B309" s="73" t="s">
        <v>12</v>
      </c>
      <c r="C309" s="73" t="s">
        <v>25</v>
      </c>
      <c r="D309" s="73">
        <v>1692372</v>
      </c>
      <c r="E309" s="74">
        <v>1.6923699999999999</v>
      </c>
    </row>
    <row r="310" spans="1:5" x14ac:dyDescent="0.2">
      <c r="A310" s="73" t="s">
        <v>3</v>
      </c>
      <c r="B310" s="73" t="s">
        <v>12</v>
      </c>
      <c r="C310" s="73" t="s">
        <v>18</v>
      </c>
      <c r="D310" s="73">
        <v>3923584</v>
      </c>
      <c r="E310" s="74">
        <v>3.9235799999999998</v>
      </c>
    </row>
    <row r="311" spans="1:5" x14ac:dyDescent="0.2">
      <c r="A311" s="73" t="s">
        <v>3</v>
      </c>
      <c r="B311" s="73" t="s">
        <v>12</v>
      </c>
      <c r="C311" s="73" t="s">
        <v>45</v>
      </c>
      <c r="D311" s="73">
        <v>1812275</v>
      </c>
      <c r="E311" s="74">
        <v>1.8122799999999999</v>
      </c>
    </row>
    <row r="312" spans="1:5" x14ac:dyDescent="0.2">
      <c r="A312" s="73" t="s">
        <v>3</v>
      </c>
      <c r="B312" s="73" t="s">
        <v>13</v>
      </c>
      <c r="C312" s="73" t="s">
        <v>16</v>
      </c>
      <c r="D312" s="73">
        <v>2329630</v>
      </c>
      <c r="E312" s="74">
        <v>2.3296299999999999</v>
      </c>
    </row>
    <row r="313" spans="1:5" x14ac:dyDescent="0.2">
      <c r="A313" s="73" t="s">
        <v>3</v>
      </c>
      <c r="B313" s="73" t="s">
        <v>13</v>
      </c>
      <c r="C313" s="73" t="s">
        <v>26</v>
      </c>
      <c r="D313" s="73">
        <v>6275732</v>
      </c>
      <c r="E313" s="74">
        <v>6.2757300000000003</v>
      </c>
    </row>
    <row r="314" spans="1:5" x14ac:dyDescent="0.2">
      <c r="A314" s="73" t="s">
        <v>3</v>
      </c>
      <c r="B314" s="73" t="s">
        <v>13</v>
      </c>
      <c r="C314" s="73" t="s">
        <v>27</v>
      </c>
      <c r="D314" s="73">
        <v>6559616</v>
      </c>
      <c r="E314" s="74">
        <v>6.5596199999999998</v>
      </c>
    </row>
    <row r="315" spans="1:5" x14ac:dyDescent="0.2">
      <c r="A315" s="73" t="s">
        <v>3</v>
      </c>
      <c r="B315" s="73" t="s">
        <v>13</v>
      </c>
      <c r="C315" s="73" t="s">
        <v>18</v>
      </c>
      <c r="D315" s="73">
        <v>3484444</v>
      </c>
      <c r="E315" s="74">
        <v>3.4844400000000002</v>
      </c>
    </row>
    <row r="316" spans="1:5" x14ac:dyDescent="0.2">
      <c r="A316" s="73" t="s">
        <v>3</v>
      </c>
      <c r="B316" s="73" t="s">
        <v>13</v>
      </c>
      <c r="C316" s="73" t="s">
        <v>45</v>
      </c>
      <c r="D316" s="73">
        <v>1042424</v>
      </c>
      <c r="E316" s="74">
        <v>1.0424199999999999</v>
      </c>
    </row>
    <row r="317" spans="1:5" x14ac:dyDescent="0.2">
      <c r="A317" s="73" t="s">
        <v>4</v>
      </c>
      <c r="B317" s="73" t="s">
        <v>12</v>
      </c>
      <c r="C317" s="73" t="s">
        <v>26</v>
      </c>
      <c r="D317" s="73">
        <v>5632616</v>
      </c>
      <c r="E317" s="74">
        <v>5.6326200000000002</v>
      </c>
    </row>
    <row r="318" spans="1:5" x14ac:dyDescent="0.2">
      <c r="A318" s="73" t="s">
        <v>4</v>
      </c>
      <c r="B318" s="73" t="s">
        <v>12</v>
      </c>
      <c r="C318" s="73" t="s">
        <v>27</v>
      </c>
      <c r="D318" s="73">
        <v>5972927</v>
      </c>
      <c r="E318" s="74">
        <v>5.9729299999999999</v>
      </c>
    </row>
    <row r="319" spans="1:5" x14ac:dyDescent="0.2">
      <c r="A319" s="73" t="s">
        <v>4</v>
      </c>
      <c r="B319" s="73" t="s">
        <v>12</v>
      </c>
      <c r="C319" s="73" t="s">
        <v>18</v>
      </c>
      <c r="D319" s="73">
        <v>3518673</v>
      </c>
      <c r="E319" s="74">
        <v>3.5186700000000002</v>
      </c>
    </row>
    <row r="320" spans="1:5" x14ac:dyDescent="0.2">
      <c r="A320" s="73" t="s">
        <v>4</v>
      </c>
      <c r="B320" s="73" t="s">
        <v>12</v>
      </c>
      <c r="C320" s="73" t="s">
        <v>45</v>
      </c>
      <c r="D320" s="73">
        <v>1642657</v>
      </c>
      <c r="E320" s="74">
        <v>1.64266</v>
      </c>
    </row>
    <row r="321" spans="1:5" x14ac:dyDescent="0.2">
      <c r="A321" s="73" t="s">
        <v>4</v>
      </c>
      <c r="B321" s="73" t="s">
        <v>13</v>
      </c>
      <c r="C321" s="73" t="s">
        <v>16</v>
      </c>
      <c r="D321" s="73">
        <v>2046076</v>
      </c>
      <c r="E321" s="74">
        <v>2.0460799999999999</v>
      </c>
    </row>
    <row r="322" spans="1:5" x14ac:dyDescent="0.2">
      <c r="A322" s="73" t="s">
        <v>4</v>
      </c>
      <c r="B322" s="73" t="s">
        <v>13</v>
      </c>
      <c r="C322" s="73" t="s">
        <v>15</v>
      </c>
      <c r="D322" s="73">
        <v>366537</v>
      </c>
      <c r="E322" s="74">
        <v>0.366537</v>
      </c>
    </row>
    <row r="323" spans="1:5" x14ac:dyDescent="0.2">
      <c r="A323" s="73" t="s">
        <v>5</v>
      </c>
      <c r="B323" s="73" t="s">
        <v>12</v>
      </c>
      <c r="C323" s="73" t="s">
        <v>16</v>
      </c>
      <c r="D323" s="73">
        <v>1916493</v>
      </c>
      <c r="E323" s="74">
        <v>1.91649</v>
      </c>
    </row>
    <row r="324" spans="1:5" x14ac:dyDescent="0.2">
      <c r="A324" s="73" t="s">
        <v>5</v>
      </c>
      <c r="B324" s="73" t="s">
        <v>12</v>
      </c>
      <c r="C324" s="73" t="s">
        <v>27</v>
      </c>
      <c r="D324" s="73">
        <v>6034356</v>
      </c>
      <c r="E324" s="74">
        <v>6.0343600000000004</v>
      </c>
    </row>
    <row r="325" spans="1:5" x14ac:dyDescent="0.2">
      <c r="A325" s="73" t="s">
        <v>5</v>
      </c>
      <c r="B325" s="73" t="s">
        <v>12</v>
      </c>
      <c r="C325" s="73" t="s">
        <v>18</v>
      </c>
      <c r="D325" s="73">
        <v>3660620</v>
      </c>
      <c r="E325" s="74">
        <v>3.6606200000000002</v>
      </c>
    </row>
    <row r="326" spans="1:5" x14ac:dyDescent="0.2">
      <c r="A326" s="73" t="s">
        <v>5</v>
      </c>
      <c r="B326" s="73" t="s">
        <v>13</v>
      </c>
      <c r="C326" s="73" t="s">
        <v>15</v>
      </c>
      <c r="D326" s="73">
        <v>372441</v>
      </c>
      <c r="E326" s="74">
        <v>0.37244100000000002</v>
      </c>
    </row>
    <row r="327" spans="1:5" x14ac:dyDescent="0.2">
      <c r="A327" s="73" t="s">
        <v>6</v>
      </c>
      <c r="B327" s="73" t="s">
        <v>12</v>
      </c>
      <c r="C327" s="73" t="s">
        <v>17</v>
      </c>
      <c r="D327" s="73">
        <v>2935623</v>
      </c>
      <c r="E327" s="74">
        <v>2.9356200000000001</v>
      </c>
    </row>
    <row r="328" spans="1:5" x14ac:dyDescent="0.2">
      <c r="A328" s="73" t="s">
        <v>6</v>
      </c>
      <c r="B328" s="73" t="s">
        <v>12</v>
      </c>
      <c r="C328" s="73" t="s">
        <v>15</v>
      </c>
      <c r="D328" s="73">
        <v>344764</v>
      </c>
      <c r="E328" s="74">
        <v>0.34476400000000001</v>
      </c>
    </row>
    <row r="329" spans="1:5" x14ac:dyDescent="0.2">
      <c r="A329" s="73" t="s">
        <v>6</v>
      </c>
      <c r="B329" s="73" t="s">
        <v>13</v>
      </c>
      <c r="C329" s="73" t="s">
        <v>28</v>
      </c>
      <c r="D329" s="73">
        <v>3166428</v>
      </c>
      <c r="E329" s="74">
        <v>3.1664300000000001</v>
      </c>
    </row>
    <row r="330" spans="1:5" x14ac:dyDescent="0.2">
      <c r="A330" s="73" t="s">
        <v>6</v>
      </c>
      <c r="B330" s="73" t="s">
        <v>13</v>
      </c>
      <c r="C330" s="73" t="s">
        <v>25</v>
      </c>
      <c r="D330" s="73">
        <v>1673610</v>
      </c>
      <c r="E330" s="74">
        <v>1.67361</v>
      </c>
    </row>
    <row r="331" spans="1:5" x14ac:dyDescent="0.2">
      <c r="A331" s="73" t="s">
        <v>7</v>
      </c>
      <c r="B331" s="73" t="s">
        <v>12</v>
      </c>
      <c r="C331" s="73" t="s">
        <v>15</v>
      </c>
      <c r="D331" s="73">
        <v>338154</v>
      </c>
      <c r="E331" s="74">
        <v>0.33815400000000001</v>
      </c>
    </row>
    <row r="332" spans="1:5" x14ac:dyDescent="0.2">
      <c r="A332" s="73" t="s">
        <v>7</v>
      </c>
      <c r="B332" s="73" t="s">
        <v>13</v>
      </c>
      <c r="C332" s="73" t="s">
        <v>17</v>
      </c>
      <c r="D332" s="73">
        <v>3009664</v>
      </c>
      <c r="E332" s="74">
        <v>3.0096599999999998</v>
      </c>
    </row>
    <row r="333" spans="1:5" x14ac:dyDescent="0.2">
      <c r="A333" s="73" t="s">
        <v>7</v>
      </c>
      <c r="B333" s="73" t="s">
        <v>13</v>
      </c>
      <c r="C333" s="73" t="s">
        <v>15</v>
      </c>
      <c r="D333" s="73">
        <v>355917</v>
      </c>
      <c r="E333" s="74">
        <v>0.35591699999999998</v>
      </c>
    </row>
    <row r="334" spans="1:5" x14ac:dyDescent="0.2">
      <c r="A334" s="73" t="s">
        <v>8</v>
      </c>
      <c r="B334" s="73" t="s">
        <v>12</v>
      </c>
      <c r="C334" s="73" t="s">
        <v>17</v>
      </c>
      <c r="D334" s="73">
        <v>2926601</v>
      </c>
      <c r="E334" s="74">
        <v>2.9266000000000001</v>
      </c>
    </row>
    <row r="335" spans="1:5" x14ac:dyDescent="0.2">
      <c r="A335" s="73" t="s">
        <v>8</v>
      </c>
      <c r="B335" s="73" t="s">
        <v>13</v>
      </c>
      <c r="C335" s="73" t="s">
        <v>25</v>
      </c>
      <c r="D335" s="73">
        <v>1766778</v>
      </c>
      <c r="E335" s="74">
        <v>1.76678</v>
      </c>
    </row>
    <row r="336" spans="1:5" x14ac:dyDescent="0.2">
      <c r="A336" s="73" t="s">
        <v>39</v>
      </c>
      <c r="B336" s="73" t="s">
        <v>12</v>
      </c>
      <c r="C336" s="73" t="s">
        <v>17</v>
      </c>
      <c r="D336" s="73">
        <v>2916951</v>
      </c>
      <c r="E336" s="74">
        <v>2.9169499999999999</v>
      </c>
    </row>
    <row r="337" spans="1:5" x14ac:dyDescent="0.2">
      <c r="A337" s="73" t="s">
        <v>39</v>
      </c>
      <c r="B337" s="73" t="s">
        <v>12</v>
      </c>
      <c r="C337" s="73" t="s">
        <v>15</v>
      </c>
      <c r="D337" s="73">
        <v>339779</v>
      </c>
      <c r="E337" s="74">
        <v>0.339779</v>
      </c>
    </row>
    <row r="338" spans="1:5" x14ac:dyDescent="0.2">
      <c r="A338" s="73" t="s">
        <v>39</v>
      </c>
      <c r="B338" s="73" t="s">
        <v>13</v>
      </c>
      <c r="C338" s="73" t="s">
        <v>17</v>
      </c>
      <c r="D338" s="73">
        <v>2980015</v>
      </c>
      <c r="E338" s="74">
        <v>2.98001</v>
      </c>
    </row>
    <row r="339" spans="1:5" x14ac:dyDescent="0.2">
      <c r="A339" s="73" t="s">
        <v>44</v>
      </c>
      <c r="B339" s="73" t="s">
        <v>12</v>
      </c>
      <c r="C339" s="73" t="s">
        <v>17</v>
      </c>
      <c r="D339" s="73">
        <v>2880214</v>
      </c>
      <c r="E339" s="74">
        <v>2.8802099999999999</v>
      </c>
    </row>
    <row r="340" spans="1:5" x14ac:dyDescent="0.2">
      <c r="A340" s="73" t="s">
        <v>44</v>
      </c>
      <c r="B340" s="73" t="s">
        <v>12</v>
      </c>
      <c r="C340" s="73" t="s">
        <v>15</v>
      </c>
      <c r="D340" s="73">
        <v>331435</v>
      </c>
      <c r="E340" s="74">
        <v>0.33143499999999998</v>
      </c>
    </row>
    <row r="341" spans="1:5" x14ac:dyDescent="0.2">
      <c r="A341" s="73" t="s">
        <v>44</v>
      </c>
      <c r="B341" s="73" t="s">
        <v>13</v>
      </c>
      <c r="C341" s="73" t="s">
        <v>28</v>
      </c>
      <c r="D341" s="73">
        <v>3374448</v>
      </c>
      <c r="E341" s="74">
        <v>3.3744499999999999</v>
      </c>
    </row>
    <row r="342" spans="1:5" x14ac:dyDescent="0.2">
      <c r="A342" s="73" t="s">
        <v>44</v>
      </c>
      <c r="B342" s="73" t="s">
        <v>13</v>
      </c>
      <c r="C342" s="73" t="s">
        <v>25</v>
      </c>
      <c r="D342" s="73">
        <v>1832776</v>
      </c>
      <c r="E342" s="74">
        <v>1.8327800000000001</v>
      </c>
    </row>
    <row r="343" spans="1:5" x14ac:dyDescent="0.2">
      <c r="A343" s="73" t="s">
        <v>49</v>
      </c>
      <c r="B343" s="73" t="s">
        <v>12</v>
      </c>
      <c r="C343" s="73" t="s">
        <v>17</v>
      </c>
      <c r="D343" s="73">
        <v>2856176</v>
      </c>
      <c r="E343" s="74">
        <v>2.8561800000000002</v>
      </c>
    </row>
    <row r="344" spans="1:5" x14ac:dyDescent="0.2">
      <c r="A344" s="73" t="s">
        <v>49</v>
      </c>
      <c r="B344" s="73" t="s">
        <v>12</v>
      </c>
      <c r="C344" s="73" t="s">
        <v>15</v>
      </c>
      <c r="D344" s="73">
        <v>322600</v>
      </c>
      <c r="E344" s="74">
        <v>0.3226</v>
      </c>
    </row>
    <row r="345" spans="1:5" x14ac:dyDescent="0.2">
      <c r="A345" s="73" t="s">
        <v>49</v>
      </c>
      <c r="B345" s="73" t="s">
        <v>13</v>
      </c>
      <c r="C345" s="73" t="s">
        <v>28</v>
      </c>
      <c r="D345" s="73">
        <v>3453811</v>
      </c>
      <c r="E345" s="74">
        <v>3.4538099999999998</v>
      </c>
    </row>
    <row r="346" spans="1:5" x14ac:dyDescent="0.2">
      <c r="A346" s="73" t="s">
        <v>49</v>
      </c>
      <c r="B346" s="73" t="s">
        <v>13</v>
      </c>
      <c r="C346" s="73" t="s">
        <v>25</v>
      </c>
      <c r="D346" s="73">
        <v>1854559</v>
      </c>
      <c r="E346" s="74">
        <v>1.85456</v>
      </c>
    </row>
    <row r="347" spans="1:5" x14ac:dyDescent="0.2">
      <c r="A347" s="73" t="s">
        <v>52</v>
      </c>
      <c r="B347" s="73" t="s">
        <v>12</v>
      </c>
      <c r="C347" s="73" t="s">
        <v>17</v>
      </c>
      <c r="D347" s="73">
        <v>2826404</v>
      </c>
      <c r="E347" s="74">
        <v>2.8264</v>
      </c>
    </row>
    <row r="348" spans="1:5" x14ac:dyDescent="0.2">
      <c r="A348" s="73" t="s">
        <v>52</v>
      </c>
      <c r="B348" s="73" t="s">
        <v>12</v>
      </c>
      <c r="C348" s="73" t="s">
        <v>15</v>
      </c>
      <c r="D348" s="73">
        <v>313705</v>
      </c>
      <c r="E348" s="74">
        <v>0.31370500000000001</v>
      </c>
    </row>
    <row r="349" spans="1:5" x14ac:dyDescent="0.2">
      <c r="A349" s="73" t="s">
        <v>52</v>
      </c>
      <c r="B349" s="73" t="s">
        <v>13</v>
      </c>
      <c r="C349" s="73" t="s">
        <v>28</v>
      </c>
      <c r="D349" s="73">
        <v>3536525</v>
      </c>
      <c r="E349" s="74">
        <v>3.53653</v>
      </c>
    </row>
    <row r="350" spans="1:5" x14ac:dyDescent="0.2">
      <c r="A350" s="73" t="s">
        <v>52</v>
      </c>
      <c r="B350" s="73" t="s">
        <v>13</v>
      </c>
      <c r="C350" s="73" t="s">
        <v>25</v>
      </c>
      <c r="D350" s="73">
        <v>1852443</v>
      </c>
      <c r="E350" s="74">
        <v>1.8524400000000001</v>
      </c>
    </row>
    <row r="351" spans="1:5" x14ac:dyDescent="0.2">
      <c r="A351" s="73" t="s">
        <v>56</v>
      </c>
      <c r="B351" s="73" t="s">
        <v>12</v>
      </c>
      <c r="C351" s="73" t="s">
        <v>15</v>
      </c>
      <c r="D351" s="73">
        <v>306618</v>
      </c>
      <c r="E351" s="74">
        <v>0.306618</v>
      </c>
    </row>
    <row r="352" spans="1:5" x14ac:dyDescent="0.2">
      <c r="A352" s="73" t="s">
        <v>56</v>
      </c>
      <c r="B352" s="73" t="s">
        <v>13</v>
      </c>
      <c r="C352" s="73" t="s">
        <v>17</v>
      </c>
      <c r="D352" s="73">
        <v>2837586</v>
      </c>
      <c r="E352" s="74">
        <v>2.8375900000000001</v>
      </c>
    </row>
    <row r="353" spans="1:5" x14ac:dyDescent="0.2">
      <c r="A353" s="73" t="s">
        <v>56</v>
      </c>
      <c r="B353" s="73" t="s">
        <v>13</v>
      </c>
      <c r="C353" s="73" t="s">
        <v>15</v>
      </c>
      <c r="D353" s="73">
        <v>322123</v>
      </c>
      <c r="E353" s="74">
        <v>0.32212299999999999</v>
      </c>
    </row>
    <row r="354" spans="1:5" x14ac:dyDescent="0.2">
      <c r="A354" s="73" t="s">
        <v>80</v>
      </c>
      <c r="B354" s="73" t="s">
        <v>13</v>
      </c>
      <c r="C354" s="73" t="s">
        <v>24</v>
      </c>
      <c r="D354" s="73">
        <v>1688130</v>
      </c>
      <c r="E354" s="74">
        <v>1.6881299999999999</v>
      </c>
    </row>
    <row r="355" spans="1:5" x14ac:dyDescent="0.2">
      <c r="A355" s="73" t="s">
        <v>80</v>
      </c>
      <c r="B355" s="73" t="s">
        <v>13</v>
      </c>
      <c r="C355" s="73" t="s">
        <v>27</v>
      </c>
      <c r="D355" s="73">
        <v>5723521</v>
      </c>
      <c r="E355" s="74">
        <v>5.7235199999999997</v>
      </c>
    </row>
    <row r="356" spans="1:5" x14ac:dyDescent="0.2">
      <c r="A356" s="73" t="s">
        <v>80</v>
      </c>
      <c r="B356" s="73" t="s">
        <v>13</v>
      </c>
      <c r="C356" s="73" t="s">
        <v>28</v>
      </c>
      <c r="D356" s="73">
        <v>3697220</v>
      </c>
      <c r="E356" s="74">
        <v>3.6972200000000002</v>
      </c>
    </row>
    <row r="357" spans="1:5" x14ac:dyDescent="0.2">
      <c r="A357" s="73" t="s">
        <v>156</v>
      </c>
      <c r="B357" s="73" t="s">
        <v>12</v>
      </c>
      <c r="C357" s="73" t="s">
        <v>16</v>
      </c>
      <c r="D357" s="73">
        <v>2117304</v>
      </c>
      <c r="E357" s="74">
        <v>2.1173000000000002</v>
      </c>
    </row>
    <row r="358" spans="1:5" x14ac:dyDescent="0.2">
      <c r="A358" s="73" t="s">
        <v>156</v>
      </c>
      <c r="B358" s="73" t="s">
        <v>12</v>
      </c>
      <c r="C358" s="73" t="s">
        <v>26</v>
      </c>
      <c r="D358" s="73">
        <v>6255423</v>
      </c>
      <c r="E358" s="74">
        <v>6.25542</v>
      </c>
    </row>
    <row r="359" spans="1:5" x14ac:dyDescent="0.2">
      <c r="A359" s="73" t="s">
        <v>156</v>
      </c>
      <c r="B359" s="73" t="s">
        <v>12</v>
      </c>
      <c r="C359" s="73" t="s">
        <v>18</v>
      </c>
      <c r="D359" s="73">
        <v>4327749</v>
      </c>
      <c r="E359" s="74">
        <v>4.32775</v>
      </c>
    </row>
    <row r="360" spans="1:5" x14ac:dyDescent="0.2">
      <c r="A360" s="73" t="s">
        <v>156</v>
      </c>
      <c r="B360" s="73" t="s">
        <v>12</v>
      </c>
      <c r="C360" s="73" t="s">
        <v>45</v>
      </c>
      <c r="D360" s="73">
        <v>1793142</v>
      </c>
      <c r="E360" s="74">
        <v>1.79314</v>
      </c>
    </row>
    <row r="361" spans="1:5" x14ac:dyDescent="0.2">
      <c r="A361" s="73" t="s">
        <v>156</v>
      </c>
      <c r="B361" s="73" t="s">
        <v>13</v>
      </c>
      <c r="C361" s="73" t="s">
        <v>15</v>
      </c>
      <c r="D361" s="73">
        <v>320003</v>
      </c>
      <c r="E361" s="74">
        <v>0.32000299999999998</v>
      </c>
    </row>
    <row r="362" spans="1:5" x14ac:dyDescent="0.2">
      <c r="A362" s="73" t="s">
        <v>157</v>
      </c>
      <c r="B362" s="73" t="s">
        <v>12</v>
      </c>
      <c r="C362" s="73" t="s">
        <v>15</v>
      </c>
      <c r="D362" s="73">
        <v>294427</v>
      </c>
      <c r="E362" s="74">
        <v>0.29442699999999999</v>
      </c>
    </row>
    <row r="363" spans="1:5" x14ac:dyDescent="0.2">
      <c r="A363" s="73" t="s">
        <v>157</v>
      </c>
      <c r="B363" s="73" t="s">
        <v>13</v>
      </c>
      <c r="C363" s="73" t="s">
        <v>24</v>
      </c>
      <c r="D363" s="73">
        <v>1694442</v>
      </c>
      <c r="E363" s="74">
        <v>1.6944399999999999</v>
      </c>
    </row>
    <row r="364" spans="1:5" x14ac:dyDescent="0.2">
      <c r="A364" s="73" t="s">
        <v>158</v>
      </c>
      <c r="B364" s="73" t="s">
        <v>12</v>
      </c>
      <c r="C364" s="73" t="s">
        <v>16</v>
      </c>
      <c r="D364" s="73">
        <v>2216049</v>
      </c>
      <c r="E364" s="74">
        <v>2.2160500000000001</v>
      </c>
    </row>
    <row r="365" spans="1:5" x14ac:dyDescent="0.2">
      <c r="A365" s="73" t="s">
        <v>158</v>
      </c>
      <c r="B365" s="73" t="s">
        <v>12</v>
      </c>
      <c r="C365" s="73" t="s">
        <v>27</v>
      </c>
      <c r="D365" s="73">
        <v>5951340</v>
      </c>
      <c r="E365" s="74">
        <v>5.9513400000000001</v>
      </c>
    </row>
    <row r="366" spans="1:5" x14ac:dyDescent="0.2">
      <c r="A366" s="73" t="s">
        <v>158</v>
      </c>
      <c r="B366" s="73" t="s">
        <v>13</v>
      </c>
      <c r="C366" s="73" t="s">
        <v>17</v>
      </c>
      <c r="D366" s="73">
        <v>3035974</v>
      </c>
      <c r="E366" s="74">
        <v>3.0359699999999998</v>
      </c>
    </row>
    <row r="367" spans="1:5" x14ac:dyDescent="0.2">
      <c r="A367" s="73" t="s">
        <v>267</v>
      </c>
      <c r="B367" s="73" t="s">
        <v>12</v>
      </c>
      <c r="C367" s="73" t="s">
        <v>15</v>
      </c>
      <c r="D367" s="73">
        <v>324219</v>
      </c>
      <c r="E367" s="74">
        <v>0.32421899999999998</v>
      </c>
    </row>
    <row r="368" spans="1:5" x14ac:dyDescent="0.2">
      <c r="A368" s="73" t="s">
        <v>267</v>
      </c>
      <c r="B368" s="73" t="s">
        <v>13</v>
      </c>
      <c r="C368" s="73" t="s">
        <v>15</v>
      </c>
      <c r="D368" s="73">
        <v>338443</v>
      </c>
      <c r="E368" s="74">
        <v>0.33844299999999999</v>
      </c>
    </row>
    <row r="369" spans="1:5" x14ac:dyDescent="0.2">
      <c r="A369" s="73" t="s">
        <v>259</v>
      </c>
      <c r="B369" s="73" t="s">
        <v>12</v>
      </c>
      <c r="C369" s="73" t="s">
        <v>17</v>
      </c>
      <c r="D369" s="73">
        <v>2917921</v>
      </c>
      <c r="E369" s="74">
        <v>2.9179200000000001</v>
      </c>
    </row>
    <row r="370" spans="1:5" x14ac:dyDescent="0.2">
      <c r="A370" s="73" t="s">
        <v>259</v>
      </c>
      <c r="B370" s="73" t="s">
        <v>12</v>
      </c>
      <c r="C370" s="73" t="s">
        <v>15</v>
      </c>
      <c r="D370" s="73">
        <v>323174</v>
      </c>
      <c r="E370" s="74">
        <v>0.32317400000000002</v>
      </c>
    </row>
    <row r="371" spans="1:5" x14ac:dyDescent="0.2">
      <c r="A371" s="73" t="s">
        <v>259</v>
      </c>
      <c r="B371" s="73" t="s">
        <v>13</v>
      </c>
      <c r="C371" s="73" t="s">
        <v>25</v>
      </c>
      <c r="D371" s="73">
        <v>1920983</v>
      </c>
      <c r="E371" s="74">
        <v>1.9209799999999999</v>
      </c>
    </row>
    <row r="372" spans="1:5" x14ac:dyDescent="0.2">
      <c r="A372" s="73" t="s">
        <v>260</v>
      </c>
      <c r="B372" s="73" t="s">
        <v>12</v>
      </c>
      <c r="C372" s="73" t="s">
        <v>28</v>
      </c>
      <c r="D372" s="73">
        <v>3430734</v>
      </c>
      <c r="E372" s="74">
        <v>3.4307300000000001</v>
      </c>
    </row>
    <row r="373" spans="1:5" x14ac:dyDescent="0.2">
      <c r="A373" s="73" t="s">
        <v>260</v>
      </c>
      <c r="B373" s="73" t="s">
        <v>12</v>
      </c>
      <c r="C373" s="73" t="s">
        <v>25</v>
      </c>
      <c r="D373" s="73">
        <v>1813856</v>
      </c>
      <c r="E373" s="74">
        <v>1.81386</v>
      </c>
    </row>
    <row r="374" spans="1:5" x14ac:dyDescent="0.2">
      <c r="A374" s="73" t="s">
        <v>260</v>
      </c>
      <c r="B374" s="73" t="s">
        <v>13</v>
      </c>
      <c r="C374" s="73" t="s">
        <v>24</v>
      </c>
      <c r="D374" s="73">
        <v>1760808</v>
      </c>
      <c r="E374" s="74">
        <v>1.76081</v>
      </c>
    </row>
    <row r="375" spans="1:5" x14ac:dyDescent="0.2">
      <c r="A375" s="73" t="s">
        <v>260</v>
      </c>
      <c r="B375" s="73" t="s">
        <v>13</v>
      </c>
      <c r="C375" s="73" t="s">
        <v>26</v>
      </c>
      <c r="D375" s="73">
        <v>6375106</v>
      </c>
      <c r="E375" s="74">
        <v>6.3751100000000003</v>
      </c>
    </row>
    <row r="376" spans="1:5" x14ac:dyDescent="0.2">
      <c r="A376" s="73" t="s">
        <v>260</v>
      </c>
      <c r="B376" s="73" t="s">
        <v>13</v>
      </c>
      <c r="C376" s="73" t="s">
        <v>45</v>
      </c>
      <c r="D376" s="73">
        <v>856979</v>
      </c>
      <c r="E376" s="74">
        <v>0.85697900000000005</v>
      </c>
    </row>
    <row r="377" spans="1:5" x14ac:dyDescent="0.2">
      <c r="A377" s="73" t="s">
        <v>261</v>
      </c>
      <c r="B377" s="73" t="s">
        <v>12</v>
      </c>
      <c r="C377" s="73" t="s">
        <v>15</v>
      </c>
      <c r="D377" s="73">
        <v>342852</v>
      </c>
      <c r="E377" s="74">
        <v>0.34285199999999999</v>
      </c>
    </row>
    <row r="378" spans="1:5" x14ac:dyDescent="0.2">
      <c r="A378" s="73" t="s">
        <v>261</v>
      </c>
      <c r="B378" s="73" t="s">
        <v>13</v>
      </c>
      <c r="C378" s="73" t="s">
        <v>24</v>
      </c>
      <c r="D378" s="73">
        <v>1749666</v>
      </c>
      <c r="E378" s="74">
        <v>1.7496700000000001</v>
      </c>
    </row>
    <row r="379" spans="1:5" x14ac:dyDescent="0.2">
      <c r="A379" s="73" t="s">
        <v>261</v>
      </c>
      <c r="B379" s="73" t="s">
        <v>13</v>
      </c>
      <c r="C379" s="73" t="s">
        <v>25</v>
      </c>
      <c r="D379" s="73">
        <v>1894120</v>
      </c>
      <c r="E379" s="74">
        <v>1.89412</v>
      </c>
    </row>
    <row r="380" spans="1:5" x14ac:dyDescent="0.2">
      <c r="A380" s="73" t="s">
        <v>262</v>
      </c>
      <c r="B380" s="73" t="s">
        <v>12</v>
      </c>
      <c r="C380" s="73" t="s">
        <v>17</v>
      </c>
      <c r="D380" s="73">
        <v>3122799</v>
      </c>
      <c r="E380" s="74">
        <v>3.1227999999999998</v>
      </c>
    </row>
    <row r="381" spans="1:5" x14ac:dyDescent="0.2">
      <c r="A381" s="73" t="s">
        <v>262</v>
      </c>
      <c r="B381" s="73" t="s">
        <v>12</v>
      </c>
      <c r="C381" s="73" t="s">
        <v>15</v>
      </c>
      <c r="D381" s="73">
        <v>349508</v>
      </c>
      <c r="E381" s="74">
        <v>0.34950799999999999</v>
      </c>
    </row>
    <row r="382" spans="1:5" x14ac:dyDescent="0.2">
      <c r="A382" s="73" t="s">
        <v>262</v>
      </c>
      <c r="B382" s="73" t="s">
        <v>13</v>
      </c>
      <c r="C382" s="73" t="s">
        <v>17</v>
      </c>
      <c r="D382" s="73">
        <v>3159480</v>
      </c>
      <c r="E382" s="74">
        <v>3.1594799999999998</v>
      </c>
    </row>
    <row r="383" spans="1:5" x14ac:dyDescent="0.2">
      <c r="A383" s="73" t="s">
        <v>263</v>
      </c>
      <c r="B383" s="73" t="s">
        <v>12</v>
      </c>
      <c r="C383" s="73" t="s">
        <v>28</v>
      </c>
      <c r="D383" s="73">
        <v>3638050</v>
      </c>
      <c r="E383" s="74">
        <v>3.6380499999999998</v>
      </c>
    </row>
    <row r="384" spans="1:5" x14ac:dyDescent="0.2">
      <c r="A384" s="73" t="s">
        <v>263</v>
      </c>
      <c r="B384" s="73" t="s">
        <v>12</v>
      </c>
      <c r="C384" s="73" t="s">
        <v>25</v>
      </c>
      <c r="D384" s="73">
        <v>1769275</v>
      </c>
      <c r="E384" s="74">
        <v>1.7692699999999999</v>
      </c>
    </row>
    <row r="385" spans="1:5" x14ac:dyDescent="0.2">
      <c r="A385" s="73" t="s">
        <v>263</v>
      </c>
      <c r="B385" s="73" t="s">
        <v>13</v>
      </c>
      <c r="C385" s="73" t="s">
        <v>26</v>
      </c>
      <c r="D385" s="73">
        <v>6279790</v>
      </c>
      <c r="E385" s="74">
        <v>6.2797900000000002</v>
      </c>
    </row>
    <row r="386" spans="1:5" x14ac:dyDescent="0.2">
      <c r="A386" s="73" t="s">
        <v>263</v>
      </c>
      <c r="B386" s="73" t="s">
        <v>13</v>
      </c>
      <c r="C386" s="73" t="s">
        <v>28</v>
      </c>
      <c r="D386" s="73">
        <v>3532502</v>
      </c>
      <c r="E386" s="74">
        <v>3.5325000000000002</v>
      </c>
    </row>
    <row r="387" spans="1:5" x14ac:dyDescent="0.2">
      <c r="A387" s="73" t="s">
        <v>263</v>
      </c>
      <c r="B387" s="73" t="s">
        <v>13</v>
      </c>
      <c r="C387" s="73" t="s">
        <v>25</v>
      </c>
      <c r="D387" s="73">
        <v>1858245</v>
      </c>
      <c r="E387" s="74">
        <v>1.8582399999999999</v>
      </c>
    </row>
    <row r="388" spans="1:5" x14ac:dyDescent="0.2">
      <c r="A388" s="73" t="s">
        <v>263</v>
      </c>
      <c r="B388" s="73" t="s">
        <v>13</v>
      </c>
      <c r="C388" s="73" t="s">
        <v>18</v>
      </c>
      <c r="D388" s="73">
        <v>3228501</v>
      </c>
      <c r="E388" s="74">
        <v>3.2284999999999999</v>
      </c>
    </row>
    <row r="389" spans="1:5" x14ac:dyDescent="0.2">
      <c r="A389" s="73" t="s">
        <v>263</v>
      </c>
      <c r="B389" s="73" t="s">
        <v>13</v>
      </c>
      <c r="C389" s="73" t="s">
        <v>45</v>
      </c>
      <c r="D389" s="73">
        <v>930255</v>
      </c>
      <c r="E389" s="74">
        <v>0.93025500000000005</v>
      </c>
    </row>
    <row r="390" spans="1:5" x14ac:dyDescent="0.2">
      <c r="A390" s="73" t="s">
        <v>264</v>
      </c>
      <c r="B390" s="73" t="s">
        <v>12</v>
      </c>
      <c r="C390" s="73" t="s">
        <v>28</v>
      </c>
      <c r="D390" s="73">
        <v>3685634</v>
      </c>
      <c r="E390" s="74">
        <v>3.6856300000000002</v>
      </c>
    </row>
    <row r="391" spans="1:5" x14ac:dyDescent="0.2">
      <c r="A391" s="73" t="s">
        <v>264</v>
      </c>
      <c r="B391" s="73" t="s">
        <v>12</v>
      </c>
      <c r="C391" s="73" t="s">
        <v>25</v>
      </c>
      <c r="D391" s="73">
        <v>1749223</v>
      </c>
      <c r="E391" s="74">
        <v>1.74922</v>
      </c>
    </row>
    <row r="392" spans="1:5" x14ac:dyDescent="0.2">
      <c r="A392" s="73" t="s">
        <v>264</v>
      </c>
      <c r="B392" s="73" t="s">
        <v>13</v>
      </c>
      <c r="C392" s="73" t="s">
        <v>24</v>
      </c>
      <c r="D392" s="73">
        <v>1799370</v>
      </c>
      <c r="E392" s="74">
        <v>1.7993699999999999</v>
      </c>
    </row>
    <row r="393" spans="1:5" x14ac:dyDescent="0.2">
      <c r="A393" s="73" t="s">
        <v>264</v>
      </c>
      <c r="B393" s="73" t="s">
        <v>13</v>
      </c>
      <c r="C393" s="73" t="s">
        <v>26</v>
      </c>
      <c r="D393" s="73">
        <v>6271698</v>
      </c>
      <c r="E393" s="74">
        <v>6.2717000000000001</v>
      </c>
    </row>
    <row r="394" spans="1:5" x14ac:dyDescent="0.2">
      <c r="A394" s="73" t="s">
        <v>264</v>
      </c>
      <c r="B394" s="73" t="s">
        <v>13</v>
      </c>
      <c r="C394" s="73" t="s">
        <v>28</v>
      </c>
      <c r="D394" s="73">
        <v>3570278</v>
      </c>
      <c r="E394" s="74">
        <v>3.5702799999999999</v>
      </c>
    </row>
    <row r="395" spans="1:5" x14ac:dyDescent="0.2">
      <c r="A395" s="73" t="s">
        <v>264</v>
      </c>
      <c r="B395" s="73" t="s">
        <v>13</v>
      </c>
      <c r="C395" s="73" t="s">
        <v>18</v>
      </c>
      <c r="D395" s="73">
        <v>3262596</v>
      </c>
      <c r="E395" s="74">
        <v>3.2625999999999999</v>
      </c>
    </row>
    <row r="396" spans="1:5" x14ac:dyDescent="0.2">
      <c r="A396" s="73" t="s">
        <v>264</v>
      </c>
      <c r="B396" s="73" t="s">
        <v>13</v>
      </c>
      <c r="C396" s="73" t="s">
        <v>45</v>
      </c>
      <c r="D396" s="73">
        <v>957496</v>
      </c>
      <c r="E396" s="74">
        <v>0.95749600000000001</v>
      </c>
    </row>
    <row r="397" spans="1:5" x14ac:dyDescent="0.2">
      <c r="A397" s="73" t="s">
        <v>265</v>
      </c>
      <c r="B397" s="73" t="s">
        <v>12</v>
      </c>
      <c r="C397" s="73" t="s">
        <v>16</v>
      </c>
      <c r="D397" s="73">
        <v>2249138</v>
      </c>
      <c r="E397" s="74">
        <v>2.2491400000000001</v>
      </c>
    </row>
    <row r="398" spans="1:5" x14ac:dyDescent="0.2">
      <c r="A398" s="73" t="s">
        <v>265</v>
      </c>
      <c r="B398" s="73" t="s">
        <v>12</v>
      </c>
      <c r="C398" s="73" t="s">
        <v>27</v>
      </c>
      <c r="D398" s="73">
        <v>6520940</v>
      </c>
      <c r="E398" s="74">
        <v>6.5209400000000004</v>
      </c>
    </row>
    <row r="399" spans="1:5" x14ac:dyDescent="0.2">
      <c r="A399" s="73" t="s">
        <v>265</v>
      </c>
      <c r="B399" s="73" t="s">
        <v>13</v>
      </c>
      <c r="C399" s="73" t="s">
        <v>17</v>
      </c>
      <c r="D399" s="73">
        <v>3303840</v>
      </c>
      <c r="E399" s="74">
        <v>3.3038400000000001</v>
      </c>
    </row>
    <row r="400" spans="1:5" x14ac:dyDescent="0.2">
      <c r="A400" s="73" t="s">
        <v>265</v>
      </c>
      <c r="B400" s="73" t="s">
        <v>13</v>
      </c>
      <c r="C400" s="73" t="s">
        <v>15</v>
      </c>
      <c r="D400" s="73">
        <v>403423</v>
      </c>
      <c r="E400" s="74">
        <v>0.40342299999999998</v>
      </c>
    </row>
    <row r="401" spans="1:5" x14ac:dyDescent="0.2">
      <c r="A401" s="73" t="s">
        <v>266</v>
      </c>
      <c r="B401" s="73" t="s">
        <v>12</v>
      </c>
      <c r="C401" s="73" t="s">
        <v>15</v>
      </c>
      <c r="D401" s="73">
        <v>382112</v>
      </c>
      <c r="E401" s="74">
        <v>0.38211200000000001</v>
      </c>
    </row>
    <row r="402" spans="1:5" x14ac:dyDescent="0.2">
      <c r="A402" s="73" t="s">
        <v>266</v>
      </c>
      <c r="B402" s="73" t="s">
        <v>13</v>
      </c>
      <c r="C402" s="73" t="s">
        <v>15</v>
      </c>
      <c r="D402" s="73">
        <v>400614</v>
      </c>
      <c r="E402" s="74">
        <v>0.40061400000000003</v>
      </c>
    </row>
    <row r="403" spans="1:5" x14ac:dyDescent="0.2">
      <c r="A403" s="73" t="s">
        <v>3</v>
      </c>
      <c r="B403" s="73" t="s">
        <v>12</v>
      </c>
      <c r="C403" s="73" t="s">
        <v>17</v>
      </c>
      <c r="D403" s="73">
        <v>3298872</v>
      </c>
      <c r="E403" s="74">
        <v>3.29887</v>
      </c>
    </row>
    <row r="404" spans="1:5" x14ac:dyDescent="0.2">
      <c r="A404" s="73" t="s">
        <v>3</v>
      </c>
      <c r="B404" s="73" t="s">
        <v>12</v>
      </c>
      <c r="C404" s="73" t="s">
        <v>15</v>
      </c>
      <c r="D404" s="73">
        <v>386677</v>
      </c>
      <c r="E404" s="74">
        <v>0.38667699999999999</v>
      </c>
    </row>
    <row r="405" spans="1:5" x14ac:dyDescent="0.2">
      <c r="A405" s="73" t="s">
        <v>3</v>
      </c>
      <c r="B405" s="73" t="s">
        <v>13</v>
      </c>
      <c r="C405" s="73" t="s">
        <v>15</v>
      </c>
      <c r="D405" s="73">
        <v>405124</v>
      </c>
      <c r="E405" s="74">
        <v>0.40512399999999998</v>
      </c>
    </row>
    <row r="406" spans="1:5" x14ac:dyDescent="0.2">
      <c r="A406" s="73" t="s">
        <v>4</v>
      </c>
      <c r="B406" s="73" t="s">
        <v>12</v>
      </c>
      <c r="C406" s="73" t="s">
        <v>15</v>
      </c>
      <c r="D406" s="73">
        <v>348918</v>
      </c>
      <c r="E406" s="74">
        <v>0.34891800000000001</v>
      </c>
    </row>
    <row r="407" spans="1:5" x14ac:dyDescent="0.2">
      <c r="A407" s="73" t="s">
        <v>4</v>
      </c>
      <c r="B407" s="73" t="s">
        <v>13</v>
      </c>
      <c r="C407" s="73" t="s">
        <v>24</v>
      </c>
      <c r="D407" s="73">
        <v>1771601</v>
      </c>
      <c r="E407" s="74">
        <v>1.7716000000000001</v>
      </c>
    </row>
    <row r="408" spans="1:5" x14ac:dyDescent="0.2">
      <c r="A408" s="73" t="s">
        <v>5</v>
      </c>
      <c r="B408" s="73" t="s">
        <v>12</v>
      </c>
      <c r="C408" s="73" t="s">
        <v>28</v>
      </c>
      <c r="D408" s="73">
        <v>3273805</v>
      </c>
      <c r="E408" s="74">
        <v>3.2738</v>
      </c>
    </row>
    <row r="409" spans="1:5" x14ac:dyDescent="0.2">
      <c r="A409" s="73" t="s">
        <v>5</v>
      </c>
      <c r="B409" s="73" t="s">
        <v>12</v>
      </c>
      <c r="C409" s="73" t="s">
        <v>25</v>
      </c>
      <c r="D409" s="73">
        <v>1546967</v>
      </c>
      <c r="E409" s="74">
        <v>1.54697</v>
      </c>
    </row>
    <row r="410" spans="1:5" x14ac:dyDescent="0.2">
      <c r="A410" s="73" t="s">
        <v>5</v>
      </c>
      <c r="B410" s="73" t="s">
        <v>13</v>
      </c>
      <c r="C410" s="73" t="s">
        <v>24</v>
      </c>
      <c r="D410" s="73">
        <v>1803444</v>
      </c>
      <c r="E410" s="74">
        <v>1.8034399999999999</v>
      </c>
    </row>
    <row r="411" spans="1:5" x14ac:dyDescent="0.2">
      <c r="A411" s="73" t="s">
        <v>5</v>
      </c>
      <c r="B411" s="73" t="s">
        <v>13</v>
      </c>
      <c r="C411" s="73" t="s">
        <v>26</v>
      </c>
      <c r="D411" s="73">
        <v>5592120</v>
      </c>
      <c r="E411" s="74">
        <v>5.5921200000000004</v>
      </c>
    </row>
    <row r="412" spans="1:5" x14ac:dyDescent="0.2">
      <c r="A412" s="73" t="s">
        <v>5</v>
      </c>
      <c r="B412" s="73" t="s">
        <v>13</v>
      </c>
      <c r="C412" s="73" t="s">
        <v>28</v>
      </c>
      <c r="D412" s="73">
        <v>3174449</v>
      </c>
      <c r="E412" s="74">
        <v>3.1744500000000002</v>
      </c>
    </row>
    <row r="413" spans="1:5" x14ac:dyDescent="0.2">
      <c r="A413" s="73" t="s">
        <v>5</v>
      </c>
      <c r="B413" s="73" t="s">
        <v>13</v>
      </c>
      <c r="C413" s="73" t="s">
        <v>25</v>
      </c>
      <c r="D413" s="73">
        <v>1623477</v>
      </c>
      <c r="E413" s="74">
        <v>1.62348</v>
      </c>
    </row>
    <row r="414" spans="1:5" x14ac:dyDescent="0.2">
      <c r="A414" s="73" t="s">
        <v>5</v>
      </c>
      <c r="B414" s="73" t="s">
        <v>13</v>
      </c>
      <c r="C414" s="73" t="s">
        <v>45</v>
      </c>
      <c r="D414" s="73">
        <v>1001839</v>
      </c>
      <c r="E414" s="74">
        <v>1.0018400000000001</v>
      </c>
    </row>
    <row r="415" spans="1:5" x14ac:dyDescent="0.2">
      <c r="A415" s="73" t="s">
        <v>6</v>
      </c>
      <c r="B415" s="73" t="s">
        <v>12</v>
      </c>
      <c r="C415" s="73" t="s">
        <v>24</v>
      </c>
      <c r="D415" s="73">
        <v>1746238</v>
      </c>
      <c r="E415" s="74">
        <v>1.74624</v>
      </c>
    </row>
    <row r="416" spans="1:5" x14ac:dyDescent="0.2">
      <c r="A416" s="73" t="s">
        <v>6</v>
      </c>
      <c r="B416" s="73" t="s">
        <v>12</v>
      </c>
      <c r="C416" s="73" t="s">
        <v>16</v>
      </c>
      <c r="D416" s="73">
        <v>1887106</v>
      </c>
      <c r="E416" s="74">
        <v>1.8871100000000001</v>
      </c>
    </row>
    <row r="417" spans="1:5" x14ac:dyDescent="0.2">
      <c r="A417" s="73" t="s">
        <v>6</v>
      </c>
      <c r="B417" s="73" t="s">
        <v>12</v>
      </c>
      <c r="C417" s="73" t="s">
        <v>26</v>
      </c>
      <c r="D417" s="73">
        <v>5695060</v>
      </c>
      <c r="E417" s="74">
        <v>5.6950599999999998</v>
      </c>
    </row>
    <row r="418" spans="1:5" x14ac:dyDescent="0.2">
      <c r="A418" s="73" t="s">
        <v>6</v>
      </c>
      <c r="B418" s="73" t="s">
        <v>12</v>
      </c>
      <c r="C418" s="73" t="s">
        <v>27</v>
      </c>
      <c r="D418" s="73">
        <v>6070839</v>
      </c>
      <c r="E418" s="74">
        <v>6.0708399999999996</v>
      </c>
    </row>
    <row r="419" spans="1:5" x14ac:dyDescent="0.2">
      <c r="A419" s="73" t="s">
        <v>6</v>
      </c>
      <c r="B419" s="73" t="s">
        <v>12</v>
      </c>
      <c r="C419" s="73" t="s">
        <v>28</v>
      </c>
      <c r="D419" s="73">
        <v>3264141</v>
      </c>
      <c r="E419" s="74">
        <v>3.2641399999999998</v>
      </c>
    </row>
    <row r="420" spans="1:5" x14ac:dyDescent="0.2">
      <c r="A420" s="73" t="s">
        <v>6</v>
      </c>
      <c r="B420" s="73" t="s">
        <v>12</v>
      </c>
      <c r="C420" s="73" t="s">
        <v>45</v>
      </c>
      <c r="D420" s="73">
        <v>1663659</v>
      </c>
      <c r="E420" s="74">
        <v>1.6636599999999999</v>
      </c>
    </row>
    <row r="421" spans="1:5" x14ac:dyDescent="0.2">
      <c r="A421" s="73" t="s">
        <v>6</v>
      </c>
      <c r="B421" s="73" t="s">
        <v>13</v>
      </c>
      <c r="C421" s="73" t="s">
        <v>16</v>
      </c>
      <c r="D421" s="73">
        <v>1976738</v>
      </c>
      <c r="E421" s="74">
        <v>1.9767399999999999</v>
      </c>
    </row>
    <row r="422" spans="1:5" x14ac:dyDescent="0.2">
      <c r="A422" s="73" t="s">
        <v>6</v>
      </c>
      <c r="B422" s="73" t="s">
        <v>13</v>
      </c>
      <c r="C422" s="73" t="s">
        <v>18</v>
      </c>
      <c r="D422" s="73">
        <v>3423059</v>
      </c>
      <c r="E422" s="74">
        <v>3.42306</v>
      </c>
    </row>
    <row r="423" spans="1:5" x14ac:dyDescent="0.2">
      <c r="A423" s="73" t="s">
        <v>7</v>
      </c>
      <c r="B423" s="73" t="s">
        <v>12</v>
      </c>
      <c r="C423" s="73" t="s">
        <v>24</v>
      </c>
      <c r="D423" s="73">
        <v>1750053</v>
      </c>
      <c r="E423" s="74">
        <v>1.7500500000000001</v>
      </c>
    </row>
    <row r="424" spans="1:5" x14ac:dyDescent="0.2">
      <c r="A424" s="73" t="s">
        <v>7</v>
      </c>
      <c r="B424" s="73" t="s">
        <v>12</v>
      </c>
      <c r="C424" s="73" t="s">
        <v>26</v>
      </c>
      <c r="D424" s="73">
        <v>5758592</v>
      </c>
      <c r="E424" s="74">
        <v>5.7585899999999999</v>
      </c>
    </row>
    <row r="425" spans="1:5" x14ac:dyDescent="0.2">
      <c r="A425" s="73" t="s">
        <v>7</v>
      </c>
      <c r="B425" s="73" t="s">
        <v>12</v>
      </c>
      <c r="C425" s="73" t="s">
        <v>28</v>
      </c>
      <c r="D425" s="73">
        <v>3285782</v>
      </c>
      <c r="E425" s="74">
        <v>3.2857799999999999</v>
      </c>
    </row>
    <row r="426" spans="1:5" x14ac:dyDescent="0.2">
      <c r="A426" s="73" t="s">
        <v>7</v>
      </c>
      <c r="B426" s="73" t="s">
        <v>12</v>
      </c>
      <c r="C426" s="73" t="s">
        <v>45</v>
      </c>
      <c r="D426" s="73">
        <v>1683071</v>
      </c>
      <c r="E426" s="74">
        <v>1.6830700000000001</v>
      </c>
    </row>
    <row r="427" spans="1:5" x14ac:dyDescent="0.2">
      <c r="A427" s="73" t="s">
        <v>7</v>
      </c>
      <c r="B427" s="73" t="s">
        <v>13</v>
      </c>
      <c r="C427" s="73" t="s">
        <v>24</v>
      </c>
      <c r="D427" s="73">
        <v>1838736</v>
      </c>
      <c r="E427" s="74">
        <v>1.83874</v>
      </c>
    </row>
    <row r="428" spans="1:5" x14ac:dyDescent="0.2">
      <c r="A428" s="73" t="s">
        <v>7</v>
      </c>
      <c r="B428" s="73" t="s">
        <v>13</v>
      </c>
      <c r="C428" s="73" t="s">
        <v>16</v>
      </c>
      <c r="D428" s="73">
        <v>1953961</v>
      </c>
      <c r="E428" s="74">
        <v>1.9539599999999999</v>
      </c>
    </row>
    <row r="429" spans="1:5" x14ac:dyDescent="0.2">
      <c r="A429" s="73" t="s">
        <v>7</v>
      </c>
      <c r="B429" s="73" t="s">
        <v>13</v>
      </c>
      <c r="C429" s="73" t="s">
        <v>26</v>
      </c>
      <c r="D429" s="73">
        <v>5631590</v>
      </c>
      <c r="E429" s="74">
        <v>5.6315900000000001</v>
      </c>
    </row>
    <row r="430" spans="1:5" x14ac:dyDescent="0.2">
      <c r="A430" s="73" t="s">
        <v>7</v>
      </c>
      <c r="B430" s="73" t="s">
        <v>13</v>
      </c>
      <c r="C430" s="73" t="s">
        <v>27</v>
      </c>
      <c r="D430" s="73">
        <v>5957132</v>
      </c>
      <c r="E430" s="74">
        <v>5.9571300000000003</v>
      </c>
    </row>
    <row r="431" spans="1:5" x14ac:dyDescent="0.2">
      <c r="A431" s="73" t="s">
        <v>7</v>
      </c>
      <c r="B431" s="73" t="s">
        <v>13</v>
      </c>
      <c r="C431" s="73" t="s">
        <v>45</v>
      </c>
      <c r="D431" s="73">
        <v>1054355</v>
      </c>
      <c r="E431" s="74">
        <v>1.0543499999999999</v>
      </c>
    </row>
    <row r="432" spans="1:5" x14ac:dyDescent="0.2">
      <c r="A432" s="73" t="s">
        <v>8</v>
      </c>
      <c r="B432" s="73" t="s">
        <v>12</v>
      </c>
      <c r="C432" s="73" t="s">
        <v>24</v>
      </c>
      <c r="D432" s="73">
        <v>1747740</v>
      </c>
      <c r="E432" s="74">
        <v>1.7477400000000001</v>
      </c>
    </row>
    <row r="433" spans="1:5" x14ac:dyDescent="0.2">
      <c r="A433" s="73" t="s">
        <v>8</v>
      </c>
      <c r="B433" s="73" t="s">
        <v>12</v>
      </c>
      <c r="C433" s="73" t="s">
        <v>16</v>
      </c>
      <c r="D433" s="73">
        <v>1863726</v>
      </c>
      <c r="E433" s="74">
        <v>1.8637300000000001</v>
      </c>
    </row>
    <row r="434" spans="1:5" x14ac:dyDescent="0.2">
      <c r="A434" s="73" t="s">
        <v>8</v>
      </c>
      <c r="B434" s="73" t="s">
        <v>12</v>
      </c>
      <c r="C434" s="73" t="s">
        <v>27</v>
      </c>
      <c r="D434" s="73">
        <v>6089393</v>
      </c>
      <c r="E434" s="74">
        <v>6.0893899999999999</v>
      </c>
    </row>
    <row r="435" spans="1:5" x14ac:dyDescent="0.2">
      <c r="A435" s="73" t="s">
        <v>8</v>
      </c>
      <c r="B435" s="73" t="s">
        <v>12</v>
      </c>
      <c r="C435" s="73" t="s">
        <v>28</v>
      </c>
      <c r="D435" s="73">
        <v>3324936</v>
      </c>
      <c r="E435" s="74">
        <v>3.3249399999999998</v>
      </c>
    </row>
    <row r="436" spans="1:5" x14ac:dyDescent="0.2">
      <c r="A436" s="73" t="s">
        <v>8</v>
      </c>
      <c r="B436" s="73" t="s">
        <v>12</v>
      </c>
      <c r="C436" s="73" t="s">
        <v>45</v>
      </c>
      <c r="D436" s="73">
        <v>1685934</v>
      </c>
      <c r="E436" s="74">
        <v>1.6859299999999999</v>
      </c>
    </row>
    <row r="437" spans="1:5" x14ac:dyDescent="0.2">
      <c r="A437" s="73" t="s">
        <v>8</v>
      </c>
      <c r="B437" s="73" t="s">
        <v>13</v>
      </c>
      <c r="C437" s="73" t="s">
        <v>16</v>
      </c>
      <c r="D437" s="73">
        <v>1955606</v>
      </c>
      <c r="E437" s="74">
        <v>1.9556100000000001</v>
      </c>
    </row>
    <row r="438" spans="1:5" x14ac:dyDescent="0.2">
      <c r="A438" s="73" t="s">
        <v>8</v>
      </c>
      <c r="B438" s="73" t="s">
        <v>13</v>
      </c>
      <c r="C438" s="73" t="s">
        <v>26</v>
      </c>
      <c r="D438" s="73">
        <v>5686708</v>
      </c>
      <c r="E438" s="74">
        <v>5.6867099999999997</v>
      </c>
    </row>
    <row r="439" spans="1:5" x14ac:dyDescent="0.2">
      <c r="A439" s="73" t="s">
        <v>8</v>
      </c>
      <c r="B439" s="73" t="s">
        <v>13</v>
      </c>
      <c r="C439" s="73" t="s">
        <v>18</v>
      </c>
      <c r="D439" s="73">
        <v>3582762</v>
      </c>
      <c r="E439" s="74">
        <v>3.5827599999999999</v>
      </c>
    </row>
    <row r="440" spans="1:5" x14ac:dyDescent="0.2">
      <c r="A440" s="73" t="s">
        <v>8</v>
      </c>
      <c r="B440" s="73" t="s">
        <v>13</v>
      </c>
      <c r="C440" s="73" t="s">
        <v>45</v>
      </c>
      <c r="D440" s="73">
        <v>1078175</v>
      </c>
      <c r="E440" s="74">
        <v>1.0781799999999999</v>
      </c>
    </row>
    <row r="441" spans="1:5" x14ac:dyDescent="0.2">
      <c r="A441" s="73" t="s">
        <v>39</v>
      </c>
      <c r="B441" s="73" t="s">
        <v>12</v>
      </c>
      <c r="C441" s="73" t="s">
        <v>24</v>
      </c>
      <c r="D441" s="73">
        <v>1737525</v>
      </c>
      <c r="E441" s="74">
        <v>1.73753</v>
      </c>
    </row>
    <row r="442" spans="1:5" x14ac:dyDescent="0.2">
      <c r="A442" s="73" t="s">
        <v>39</v>
      </c>
      <c r="B442" s="73" t="s">
        <v>12</v>
      </c>
      <c r="C442" s="73" t="s">
        <v>28</v>
      </c>
      <c r="D442" s="73">
        <v>3388698</v>
      </c>
      <c r="E442" s="74">
        <v>3.3887</v>
      </c>
    </row>
    <row r="443" spans="1:5" x14ac:dyDescent="0.2">
      <c r="A443" s="73" t="s">
        <v>39</v>
      </c>
      <c r="B443" s="73" t="s">
        <v>13</v>
      </c>
      <c r="C443" s="73" t="s">
        <v>24</v>
      </c>
      <c r="D443" s="73">
        <v>1830445</v>
      </c>
      <c r="E443" s="74">
        <v>1.8304499999999999</v>
      </c>
    </row>
    <row r="444" spans="1:5" x14ac:dyDescent="0.2">
      <c r="A444" s="73" t="s">
        <v>39</v>
      </c>
      <c r="B444" s="73" t="s">
        <v>13</v>
      </c>
      <c r="C444" s="73" t="s">
        <v>16</v>
      </c>
      <c r="D444" s="73">
        <v>1968942</v>
      </c>
      <c r="E444" s="74">
        <v>1.9689399999999999</v>
      </c>
    </row>
    <row r="445" spans="1:5" x14ac:dyDescent="0.2">
      <c r="A445" s="73" t="s">
        <v>39</v>
      </c>
      <c r="B445" s="73" t="s">
        <v>13</v>
      </c>
      <c r="C445" s="73" t="s">
        <v>26</v>
      </c>
      <c r="D445" s="73">
        <v>5759339</v>
      </c>
      <c r="E445" s="74">
        <v>5.7593399999999999</v>
      </c>
    </row>
    <row r="446" spans="1:5" x14ac:dyDescent="0.2">
      <c r="A446" s="73" t="s">
        <v>39</v>
      </c>
      <c r="B446" s="73" t="s">
        <v>13</v>
      </c>
      <c r="C446" s="73" t="s">
        <v>27</v>
      </c>
      <c r="D446" s="73">
        <v>5934706</v>
      </c>
      <c r="E446" s="74">
        <v>5.9347099999999999</v>
      </c>
    </row>
    <row r="447" spans="1:5" x14ac:dyDescent="0.2">
      <c r="A447" s="73" t="s">
        <v>39</v>
      </c>
      <c r="B447" s="73" t="s">
        <v>13</v>
      </c>
      <c r="C447" s="73" t="s">
        <v>28</v>
      </c>
      <c r="D447" s="73">
        <v>3294455</v>
      </c>
      <c r="E447" s="74">
        <v>3.2944599999999999</v>
      </c>
    </row>
    <row r="448" spans="1:5" x14ac:dyDescent="0.2">
      <c r="A448" s="73" t="s">
        <v>39</v>
      </c>
      <c r="B448" s="73" t="s">
        <v>13</v>
      </c>
      <c r="C448" s="73" t="s">
        <v>18</v>
      </c>
      <c r="D448" s="73">
        <v>3640116</v>
      </c>
      <c r="E448" s="74">
        <v>3.64012</v>
      </c>
    </row>
    <row r="449" spans="1:5" x14ac:dyDescent="0.2">
      <c r="A449" s="73" t="s">
        <v>39</v>
      </c>
      <c r="B449" s="73" t="s">
        <v>13</v>
      </c>
      <c r="C449" s="73" t="s">
        <v>45</v>
      </c>
      <c r="D449" s="73">
        <v>1108021</v>
      </c>
      <c r="E449" s="74">
        <v>1.10802</v>
      </c>
    </row>
    <row r="450" spans="1:5" x14ac:dyDescent="0.2">
      <c r="A450" s="73" t="s">
        <v>44</v>
      </c>
      <c r="B450" s="73" t="s">
        <v>12</v>
      </c>
      <c r="C450" s="73" t="s">
        <v>24</v>
      </c>
      <c r="D450" s="73">
        <v>1720859</v>
      </c>
      <c r="E450" s="74">
        <v>1.7208600000000001</v>
      </c>
    </row>
    <row r="451" spans="1:5" x14ac:dyDescent="0.2">
      <c r="A451" s="73" t="s">
        <v>44</v>
      </c>
      <c r="B451" s="73" t="s">
        <v>12</v>
      </c>
      <c r="C451" s="73" t="s">
        <v>16</v>
      </c>
      <c r="D451" s="73">
        <v>1900559</v>
      </c>
      <c r="E451" s="74">
        <v>1.90056</v>
      </c>
    </row>
    <row r="452" spans="1:5" x14ac:dyDescent="0.2">
      <c r="A452" s="73" t="s">
        <v>44</v>
      </c>
      <c r="B452" s="73" t="s">
        <v>12</v>
      </c>
      <c r="C452" s="73" t="s">
        <v>26</v>
      </c>
      <c r="D452" s="73">
        <v>6035406</v>
      </c>
      <c r="E452" s="74">
        <v>6.0354099999999997</v>
      </c>
    </row>
    <row r="453" spans="1:5" x14ac:dyDescent="0.2">
      <c r="A453" s="73" t="s">
        <v>44</v>
      </c>
      <c r="B453" s="73" t="s">
        <v>12</v>
      </c>
      <c r="C453" s="73" t="s">
        <v>27</v>
      </c>
      <c r="D453" s="73">
        <v>6032193</v>
      </c>
      <c r="E453" s="74">
        <v>6.0321899999999999</v>
      </c>
    </row>
    <row r="454" spans="1:5" x14ac:dyDescent="0.2">
      <c r="A454" s="73" t="s">
        <v>44</v>
      </c>
      <c r="B454" s="73" t="s">
        <v>12</v>
      </c>
      <c r="C454" s="73" t="s">
        <v>18</v>
      </c>
      <c r="D454" s="73">
        <v>4044252</v>
      </c>
      <c r="E454" s="74">
        <v>4.0442499999999999</v>
      </c>
    </row>
    <row r="455" spans="1:5" x14ac:dyDescent="0.2">
      <c r="A455" s="73" t="s">
        <v>44</v>
      </c>
      <c r="B455" s="73" t="s">
        <v>12</v>
      </c>
      <c r="C455" s="73" t="s">
        <v>45</v>
      </c>
      <c r="D455" s="73">
        <v>1718436</v>
      </c>
      <c r="E455" s="74">
        <v>1.71844</v>
      </c>
    </row>
    <row r="456" spans="1:5" x14ac:dyDescent="0.2">
      <c r="A456" s="73" t="s">
        <v>44</v>
      </c>
      <c r="B456" s="73" t="s">
        <v>13</v>
      </c>
      <c r="C456" s="73" t="s">
        <v>16</v>
      </c>
      <c r="D456" s="73">
        <v>1998871</v>
      </c>
      <c r="E456" s="74">
        <v>1.9988699999999999</v>
      </c>
    </row>
    <row r="457" spans="1:5" x14ac:dyDescent="0.2">
      <c r="A457" s="73" t="s">
        <v>44</v>
      </c>
      <c r="B457" s="73" t="s">
        <v>13</v>
      </c>
      <c r="C457" s="73" t="s">
        <v>27</v>
      </c>
      <c r="D457" s="73">
        <v>5888433</v>
      </c>
      <c r="E457" s="74">
        <v>5.8884299999999996</v>
      </c>
    </row>
    <row r="458" spans="1:5" x14ac:dyDescent="0.2">
      <c r="A458" s="73" t="s">
        <v>49</v>
      </c>
      <c r="B458" s="73" t="s">
        <v>12</v>
      </c>
      <c r="C458" s="73" t="s">
        <v>24</v>
      </c>
      <c r="D458" s="73">
        <v>1691615</v>
      </c>
      <c r="E458" s="74">
        <v>1.6916199999999999</v>
      </c>
    </row>
    <row r="459" spans="1:5" x14ac:dyDescent="0.2">
      <c r="A459" s="73" t="s">
        <v>49</v>
      </c>
      <c r="B459" s="73" t="s">
        <v>12</v>
      </c>
      <c r="C459" s="73" t="s">
        <v>16</v>
      </c>
      <c r="D459" s="73">
        <v>1938992</v>
      </c>
      <c r="E459" s="74">
        <v>1.93899</v>
      </c>
    </row>
    <row r="460" spans="1:5" x14ac:dyDescent="0.2">
      <c r="A460" s="73" t="s">
        <v>49</v>
      </c>
      <c r="B460" s="73" t="s">
        <v>12</v>
      </c>
      <c r="C460" s="73" t="s">
        <v>27</v>
      </c>
      <c r="D460" s="73">
        <v>5989151</v>
      </c>
      <c r="E460" s="74">
        <v>5.9891500000000004</v>
      </c>
    </row>
    <row r="461" spans="1:5" x14ac:dyDescent="0.2">
      <c r="A461" s="73" t="s">
        <v>49</v>
      </c>
      <c r="B461" s="73" t="s">
        <v>12</v>
      </c>
      <c r="C461" s="73" t="s">
        <v>28</v>
      </c>
      <c r="D461" s="73">
        <v>3555596</v>
      </c>
      <c r="E461" s="74">
        <v>3.5556000000000001</v>
      </c>
    </row>
    <row r="462" spans="1:5" x14ac:dyDescent="0.2">
      <c r="A462" s="73" t="s">
        <v>49</v>
      </c>
      <c r="B462" s="73" t="s">
        <v>13</v>
      </c>
      <c r="C462" s="73" t="s">
        <v>16</v>
      </c>
      <c r="D462" s="73">
        <v>2044201</v>
      </c>
      <c r="E462" s="74">
        <v>2.0442</v>
      </c>
    </row>
    <row r="463" spans="1:5" x14ac:dyDescent="0.2">
      <c r="A463" s="73" t="s">
        <v>49</v>
      </c>
      <c r="B463" s="73" t="s">
        <v>13</v>
      </c>
      <c r="C463" s="73" t="s">
        <v>27</v>
      </c>
      <c r="D463" s="73">
        <v>5837249</v>
      </c>
      <c r="E463" s="74">
        <v>5.83725</v>
      </c>
    </row>
    <row r="464" spans="1:5" x14ac:dyDescent="0.2">
      <c r="A464" s="73" t="s">
        <v>49</v>
      </c>
      <c r="B464" s="73" t="s">
        <v>13</v>
      </c>
      <c r="C464" s="73" t="s">
        <v>18</v>
      </c>
      <c r="D464" s="73">
        <v>3733924</v>
      </c>
      <c r="E464" s="74">
        <v>3.7339199999999999</v>
      </c>
    </row>
    <row r="465" spans="1:5" x14ac:dyDescent="0.2">
      <c r="A465" s="73" t="s">
        <v>49</v>
      </c>
      <c r="B465" s="73" t="s">
        <v>13</v>
      </c>
      <c r="C465" s="73" t="s">
        <v>45</v>
      </c>
      <c r="D465" s="73">
        <v>1164656</v>
      </c>
      <c r="E465" s="74">
        <v>1.16466</v>
      </c>
    </row>
    <row r="466" spans="1:5" x14ac:dyDescent="0.2">
      <c r="A466" s="73" t="s">
        <v>52</v>
      </c>
      <c r="B466" s="73" t="s">
        <v>12</v>
      </c>
      <c r="C466" s="73" t="s">
        <v>24</v>
      </c>
      <c r="D466" s="73">
        <v>1665410</v>
      </c>
      <c r="E466" s="74">
        <v>1.6654100000000001</v>
      </c>
    </row>
    <row r="467" spans="1:5" x14ac:dyDescent="0.2">
      <c r="A467" s="73" t="s">
        <v>52</v>
      </c>
      <c r="B467" s="73" t="s">
        <v>12</v>
      </c>
      <c r="C467" s="73" t="s">
        <v>16</v>
      </c>
      <c r="D467" s="73">
        <v>1991357</v>
      </c>
      <c r="E467" s="74">
        <v>1.99136</v>
      </c>
    </row>
    <row r="468" spans="1:5" x14ac:dyDescent="0.2">
      <c r="A468" s="73" t="s">
        <v>52</v>
      </c>
      <c r="B468" s="73" t="s">
        <v>12</v>
      </c>
      <c r="C468" s="73" t="s">
        <v>26</v>
      </c>
      <c r="D468" s="73">
        <v>6161152</v>
      </c>
      <c r="E468" s="74">
        <v>6.1611500000000001</v>
      </c>
    </row>
    <row r="469" spans="1:5" x14ac:dyDescent="0.2">
      <c r="A469" s="73" t="s">
        <v>52</v>
      </c>
      <c r="B469" s="73" t="s">
        <v>12</v>
      </c>
      <c r="C469" s="73" t="s">
        <v>27</v>
      </c>
      <c r="D469" s="73">
        <v>5958438</v>
      </c>
      <c r="E469" s="74">
        <v>5.9584400000000004</v>
      </c>
    </row>
    <row r="470" spans="1:5" x14ac:dyDescent="0.2">
      <c r="A470" s="73" t="s">
        <v>52</v>
      </c>
      <c r="B470" s="73" t="s">
        <v>12</v>
      </c>
      <c r="C470" s="73" t="s">
        <v>45</v>
      </c>
      <c r="D470" s="73">
        <v>1763115</v>
      </c>
      <c r="E470" s="74">
        <v>1.76312</v>
      </c>
    </row>
    <row r="471" spans="1:5" x14ac:dyDescent="0.2">
      <c r="A471" s="73" t="s">
        <v>52</v>
      </c>
      <c r="B471" s="73" t="s">
        <v>13</v>
      </c>
      <c r="C471" s="73" t="s">
        <v>16</v>
      </c>
      <c r="D471" s="73">
        <v>2101790</v>
      </c>
      <c r="E471" s="74">
        <v>2.1017899999999998</v>
      </c>
    </row>
    <row r="472" spans="1:5" x14ac:dyDescent="0.2">
      <c r="A472" s="73" t="s">
        <v>52</v>
      </c>
      <c r="B472" s="73" t="s">
        <v>13</v>
      </c>
      <c r="C472" s="73" t="s">
        <v>27</v>
      </c>
      <c r="D472" s="73">
        <v>5798936</v>
      </c>
      <c r="E472" s="74">
        <v>5.79894</v>
      </c>
    </row>
    <row r="473" spans="1:5" x14ac:dyDescent="0.2">
      <c r="A473" s="73" t="s">
        <v>52</v>
      </c>
      <c r="B473" s="73" t="s">
        <v>13</v>
      </c>
      <c r="C473" s="73" t="s">
        <v>18</v>
      </c>
      <c r="D473" s="73">
        <v>3783512</v>
      </c>
      <c r="E473" s="74">
        <v>3.7835100000000002</v>
      </c>
    </row>
    <row r="474" spans="1:5" x14ac:dyDescent="0.2">
      <c r="A474" s="73" t="s">
        <v>56</v>
      </c>
      <c r="B474" s="73" t="s">
        <v>12</v>
      </c>
      <c r="C474" s="73" t="s">
        <v>24</v>
      </c>
      <c r="D474" s="73">
        <v>1637507</v>
      </c>
      <c r="E474" s="74">
        <v>1.63751</v>
      </c>
    </row>
    <row r="475" spans="1:5" x14ac:dyDescent="0.2">
      <c r="A475" s="73" t="s">
        <v>56</v>
      </c>
      <c r="B475" s="73" t="s">
        <v>12</v>
      </c>
      <c r="C475" s="73" t="s">
        <v>25</v>
      </c>
      <c r="D475" s="73">
        <v>1750696</v>
      </c>
      <c r="E475" s="74">
        <v>1.7506999999999999</v>
      </c>
    </row>
    <row r="476" spans="1:5" x14ac:dyDescent="0.2">
      <c r="A476" s="73" t="s">
        <v>56</v>
      </c>
      <c r="B476" s="73" t="s">
        <v>13</v>
      </c>
      <c r="C476" s="73" t="s">
        <v>24</v>
      </c>
      <c r="D476" s="73">
        <v>1721512</v>
      </c>
      <c r="E476" s="74">
        <v>1.7215100000000001</v>
      </c>
    </row>
    <row r="477" spans="1:5" x14ac:dyDescent="0.2">
      <c r="A477" s="73" t="s">
        <v>56</v>
      </c>
      <c r="B477" s="73" t="s">
        <v>13</v>
      </c>
      <c r="C477" s="73" t="s">
        <v>16</v>
      </c>
      <c r="D477" s="73">
        <v>2140840</v>
      </c>
      <c r="E477" s="74">
        <v>2.1408399999999999</v>
      </c>
    </row>
    <row r="478" spans="1:5" x14ac:dyDescent="0.2">
      <c r="A478" s="73" t="s">
        <v>56</v>
      </c>
      <c r="B478" s="73" t="s">
        <v>13</v>
      </c>
      <c r="C478" s="73" t="s">
        <v>26</v>
      </c>
      <c r="D478" s="73">
        <v>5844525</v>
      </c>
      <c r="E478" s="74">
        <v>5.8445299999999998</v>
      </c>
    </row>
    <row r="479" spans="1:5" x14ac:dyDescent="0.2">
      <c r="A479" s="73" t="s">
        <v>56</v>
      </c>
      <c r="B479" s="73" t="s">
        <v>13</v>
      </c>
      <c r="C479" s="73" t="s">
        <v>27</v>
      </c>
      <c r="D479" s="73">
        <v>5759614</v>
      </c>
      <c r="E479" s="74">
        <v>5.7596100000000003</v>
      </c>
    </row>
    <row r="480" spans="1:5" x14ac:dyDescent="0.2">
      <c r="A480" s="73" t="s">
        <v>56</v>
      </c>
      <c r="B480" s="73" t="s">
        <v>13</v>
      </c>
      <c r="C480" s="73" t="s">
        <v>28</v>
      </c>
      <c r="D480" s="73">
        <v>3620541</v>
      </c>
      <c r="E480" s="74">
        <v>3.6205400000000001</v>
      </c>
    </row>
    <row r="481" spans="1:5" x14ac:dyDescent="0.2">
      <c r="A481" s="73" t="s">
        <v>80</v>
      </c>
      <c r="B481" s="73" t="s">
        <v>12</v>
      </c>
      <c r="C481" s="73" t="s">
        <v>16</v>
      </c>
      <c r="D481" s="73">
        <v>2065340</v>
      </c>
      <c r="E481" s="74">
        <v>2.06534</v>
      </c>
    </row>
    <row r="482" spans="1:5" x14ac:dyDescent="0.2">
      <c r="A482" s="73" t="s">
        <v>80</v>
      </c>
      <c r="B482" s="73" t="s">
        <v>12</v>
      </c>
      <c r="C482" s="73" t="s">
        <v>26</v>
      </c>
      <c r="D482" s="73">
        <v>6182502</v>
      </c>
      <c r="E482" s="74">
        <v>6.1825000000000001</v>
      </c>
    </row>
    <row r="483" spans="1:5" x14ac:dyDescent="0.2">
      <c r="A483" s="73" t="s">
        <v>80</v>
      </c>
      <c r="B483" s="73" t="s">
        <v>12</v>
      </c>
      <c r="C483" s="73" t="s">
        <v>27</v>
      </c>
      <c r="D483" s="73">
        <v>5925676</v>
      </c>
      <c r="E483" s="74">
        <v>5.9256799999999998</v>
      </c>
    </row>
    <row r="484" spans="1:5" x14ac:dyDescent="0.2">
      <c r="A484" s="73" t="s">
        <v>80</v>
      </c>
      <c r="B484" s="73" t="s">
        <v>12</v>
      </c>
      <c r="C484" s="73" t="s">
        <v>18</v>
      </c>
      <c r="D484" s="73">
        <v>4263279</v>
      </c>
      <c r="E484" s="74">
        <v>4.26328</v>
      </c>
    </row>
    <row r="485" spans="1:5" x14ac:dyDescent="0.2">
      <c r="A485" s="73" t="s">
        <v>80</v>
      </c>
      <c r="B485" s="73" t="s">
        <v>13</v>
      </c>
      <c r="C485" s="73" t="s">
        <v>17</v>
      </c>
      <c r="D485" s="73">
        <v>2850376</v>
      </c>
      <c r="E485" s="74">
        <v>2.8503799999999999</v>
      </c>
    </row>
    <row r="486" spans="1:5" x14ac:dyDescent="0.2">
      <c r="A486" s="73" t="s">
        <v>80</v>
      </c>
      <c r="B486" s="73" t="s">
        <v>13</v>
      </c>
      <c r="C486" s="73" t="s">
        <v>15</v>
      </c>
      <c r="D486" s="73">
        <v>311020</v>
      </c>
      <c r="E486" s="74">
        <v>0.31102000000000002</v>
      </c>
    </row>
    <row r="487" spans="1:5" x14ac:dyDescent="0.2">
      <c r="A487" s="73" t="s">
        <v>156</v>
      </c>
      <c r="B487" s="73" t="s">
        <v>12</v>
      </c>
      <c r="C487" s="73" t="s">
        <v>25</v>
      </c>
      <c r="D487" s="73">
        <v>1744749</v>
      </c>
      <c r="E487" s="74">
        <v>1.74475</v>
      </c>
    </row>
    <row r="488" spans="1:5" x14ac:dyDescent="0.2">
      <c r="A488" s="73" t="s">
        <v>156</v>
      </c>
      <c r="B488" s="73" t="s">
        <v>13</v>
      </c>
      <c r="C488" s="73" t="s">
        <v>24</v>
      </c>
      <c r="D488" s="73">
        <v>1678089</v>
      </c>
      <c r="E488" s="74">
        <v>1.6780900000000001</v>
      </c>
    </row>
    <row r="489" spans="1:5" x14ac:dyDescent="0.2">
      <c r="A489" s="73" t="s">
        <v>156</v>
      </c>
      <c r="B489" s="73" t="s">
        <v>13</v>
      </c>
      <c r="C489" s="73" t="s">
        <v>25</v>
      </c>
      <c r="D489" s="73">
        <v>1829685</v>
      </c>
      <c r="E489" s="74">
        <v>1.82969</v>
      </c>
    </row>
    <row r="490" spans="1:5" x14ac:dyDescent="0.2">
      <c r="A490" s="73" t="s">
        <v>157</v>
      </c>
      <c r="B490" s="73" t="s">
        <v>12</v>
      </c>
      <c r="C490" s="73" t="s">
        <v>26</v>
      </c>
      <c r="D490" s="73">
        <v>6390587</v>
      </c>
      <c r="E490" s="74">
        <v>6.3905900000000004</v>
      </c>
    </row>
    <row r="491" spans="1:5" x14ac:dyDescent="0.2">
      <c r="A491" s="73" t="s">
        <v>157</v>
      </c>
      <c r="B491" s="73" t="s">
        <v>12</v>
      </c>
      <c r="C491" s="73" t="s">
        <v>27</v>
      </c>
      <c r="D491" s="73">
        <v>5943857</v>
      </c>
      <c r="E491" s="74">
        <v>5.9438599999999999</v>
      </c>
    </row>
    <row r="492" spans="1:5" x14ac:dyDescent="0.2">
      <c r="A492" s="73" t="s">
        <v>157</v>
      </c>
      <c r="B492" s="73" t="s">
        <v>12</v>
      </c>
      <c r="C492" s="73" t="s">
        <v>18</v>
      </c>
      <c r="D492" s="73">
        <v>4380664</v>
      </c>
      <c r="E492" s="74">
        <v>4.3806599999999998</v>
      </c>
    </row>
    <row r="493" spans="1:5" x14ac:dyDescent="0.2">
      <c r="A493" s="73" t="s">
        <v>157</v>
      </c>
      <c r="B493" s="73" t="s">
        <v>12</v>
      </c>
      <c r="C493" s="73" t="s">
        <v>45</v>
      </c>
      <c r="D493" s="73">
        <v>1824052</v>
      </c>
      <c r="E493" s="74">
        <v>1.8240499999999999</v>
      </c>
    </row>
    <row r="494" spans="1:5" x14ac:dyDescent="0.2">
      <c r="A494" s="73" t="s">
        <v>157</v>
      </c>
      <c r="B494" s="73" t="s">
        <v>13</v>
      </c>
      <c r="C494" s="73" t="s">
        <v>16</v>
      </c>
      <c r="D494" s="73">
        <v>2286741</v>
      </c>
      <c r="E494" s="74">
        <v>2.28674</v>
      </c>
    </row>
    <row r="495" spans="1:5" x14ac:dyDescent="0.2">
      <c r="A495" s="73" t="s">
        <v>157</v>
      </c>
      <c r="B495" s="73" t="s">
        <v>13</v>
      </c>
      <c r="C495" s="73" t="s">
        <v>27</v>
      </c>
      <c r="D495" s="73">
        <v>5686448</v>
      </c>
      <c r="E495" s="74">
        <v>5.6864499999999998</v>
      </c>
    </row>
    <row r="496" spans="1:5" x14ac:dyDescent="0.2">
      <c r="A496" s="73" t="s">
        <v>158</v>
      </c>
      <c r="B496" s="73" t="s">
        <v>12</v>
      </c>
      <c r="C496" s="73" t="s">
        <v>28</v>
      </c>
      <c r="D496" s="73">
        <v>4017448</v>
      </c>
      <c r="E496" s="74">
        <v>4.0174500000000002</v>
      </c>
    </row>
    <row r="497" spans="1:5" x14ac:dyDescent="0.2">
      <c r="A497" s="73" t="s">
        <v>158</v>
      </c>
      <c r="B497" s="73" t="s">
        <v>12</v>
      </c>
      <c r="C497" s="73" t="s">
        <v>25</v>
      </c>
      <c r="D497" s="73">
        <v>1765033</v>
      </c>
      <c r="E497" s="74">
        <v>1.7650300000000001</v>
      </c>
    </row>
    <row r="498" spans="1:5" x14ac:dyDescent="0.2">
      <c r="A498" s="73" t="s">
        <v>158</v>
      </c>
      <c r="B498" s="73" t="s">
        <v>13</v>
      </c>
      <c r="C498" s="73" t="s">
        <v>28</v>
      </c>
      <c r="D498" s="73">
        <v>3845254</v>
      </c>
      <c r="E498" s="74">
        <v>3.8452500000000001</v>
      </c>
    </row>
    <row r="499" spans="1:5" x14ac:dyDescent="0.2">
      <c r="A499" s="73" t="s">
        <v>158</v>
      </c>
      <c r="B499" s="73" t="s">
        <v>13</v>
      </c>
      <c r="C499" s="73" t="s">
        <v>25</v>
      </c>
      <c r="D499" s="73">
        <v>1849781</v>
      </c>
      <c r="E499" s="74">
        <v>1.84978</v>
      </c>
    </row>
    <row r="500" spans="1:5" x14ac:dyDescent="0.2">
      <c r="A500" s="73" t="s">
        <v>253</v>
      </c>
      <c r="B500" s="73" t="s">
        <v>12</v>
      </c>
      <c r="C500" s="73" t="s">
        <v>28</v>
      </c>
      <c r="D500" s="73">
        <v>4017448</v>
      </c>
      <c r="E500" s="74">
        <v>4.0174500000000002</v>
      </c>
    </row>
    <row r="501" spans="1:5" x14ac:dyDescent="0.2">
      <c r="A501" s="73" t="s">
        <v>254</v>
      </c>
      <c r="B501" s="73" t="s">
        <v>12</v>
      </c>
      <c r="C501" s="73" t="s">
        <v>28</v>
      </c>
      <c r="D501" s="73">
        <v>4017448</v>
      </c>
      <c r="E501" s="74">
        <v>4.0174500000000002</v>
      </c>
    </row>
    <row r="502" spans="1:5" x14ac:dyDescent="0.2">
      <c r="A502" s="73" t="s">
        <v>253</v>
      </c>
      <c r="B502" s="73" t="s">
        <v>12</v>
      </c>
      <c r="C502" s="73" t="s">
        <v>25</v>
      </c>
      <c r="D502" s="73">
        <v>1765033</v>
      </c>
      <c r="E502" s="74">
        <v>1.7650300000000001</v>
      </c>
    </row>
    <row r="503" spans="1:5" x14ac:dyDescent="0.2">
      <c r="A503" s="73" t="s">
        <v>254</v>
      </c>
      <c r="B503" s="73" t="s">
        <v>12</v>
      </c>
      <c r="C503" s="73" t="s">
        <v>25</v>
      </c>
      <c r="D503" s="73">
        <v>1765033</v>
      </c>
      <c r="E503" s="74">
        <v>1.7650300000000001</v>
      </c>
    </row>
    <row r="504" spans="1:5" x14ac:dyDescent="0.2">
      <c r="A504" s="73" t="s">
        <v>253</v>
      </c>
      <c r="B504" s="73" t="s">
        <v>13</v>
      </c>
      <c r="C504" s="73" t="s">
        <v>28</v>
      </c>
      <c r="D504" s="73">
        <v>3845254</v>
      </c>
      <c r="E504" s="74">
        <v>3.8452500000000001</v>
      </c>
    </row>
    <row r="505" spans="1:5" x14ac:dyDescent="0.2">
      <c r="A505" s="73" t="s">
        <v>254</v>
      </c>
      <c r="B505" s="73" t="s">
        <v>13</v>
      </c>
      <c r="C505" s="73" t="s">
        <v>28</v>
      </c>
      <c r="D505" s="73">
        <v>3845254</v>
      </c>
      <c r="E505" s="74">
        <v>3.8452500000000001</v>
      </c>
    </row>
    <row r="506" spans="1:5" x14ac:dyDescent="0.2">
      <c r="A506" s="73" t="s">
        <v>253</v>
      </c>
      <c r="B506" s="73" t="s">
        <v>13</v>
      </c>
      <c r="C506" s="73" t="s">
        <v>25</v>
      </c>
      <c r="D506" s="73">
        <v>1849781</v>
      </c>
      <c r="E506" s="74">
        <v>1.84978</v>
      </c>
    </row>
    <row r="507" spans="1:5" x14ac:dyDescent="0.2">
      <c r="A507" s="73" t="s">
        <v>254</v>
      </c>
      <c r="B507" s="73" t="s">
        <v>13</v>
      </c>
      <c r="C507" s="73" t="s">
        <v>25</v>
      </c>
      <c r="D507" s="73">
        <v>1849781</v>
      </c>
      <c r="E507" s="74">
        <v>1.84978</v>
      </c>
    </row>
    <row r="508" spans="1:5" x14ac:dyDescent="0.2">
      <c r="A508" s="73" t="s">
        <v>259</v>
      </c>
      <c r="B508" s="73" t="s">
        <v>159</v>
      </c>
      <c r="C508" s="73" t="s">
        <v>24</v>
      </c>
      <c r="D508" s="73">
        <v>3498460</v>
      </c>
      <c r="E508" s="74">
        <v>3.4984600000000001</v>
      </c>
    </row>
    <row r="509" spans="1:5" x14ac:dyDescent="0.2">
      <c r="A509" s="73" t="s">
        <v>261</v>
      </c>
      <c r="B509" s="73" t="s">
        <v>159</v>
      </c>
      <c r="C509" s="73" t="s">
        <v>24</v>
      </c>
      <c r="D509" s="73">
        <v>3413770</v>
      </c>
      <c r="E509" s="74">
        <v>3.41377</v>
      </c>
    </row>
    <row r="510" spans="1:5" x14ac:dyDescent="0.2">
      <c r="A510" s="73" t="s">
        <v>264</v>
      </c>
      <c r="B510" s="73" t="s">
        <v>159</v>
      </c>
      <c r="C510" s="73" t="s">
        <v>24</v>
      </c>
      <c r="D510" s="73">
        <v>3512822</v>
      </c>
      <c r="E510" s="74">
        <v>3.5128200000000001</v>
      </c>
    </row>
    <row r="511" spans="1:5" x14ac:dyDescent="0.2">
      <c r="A511" s="73" t="s">
        <v>4</v>
      </c>
      <c r="B511" s="73" t="s">
        <v>159</v>
      </c>
      <c r="C511" s="73" t="s">
        <v>24</v>
      </c>
      <c r="D511" s="73">
        <v>3462144</v>
      </c>
      <c r="E511" s="74">
        <v>3.4621400000000002</v>
      </c>
    </row>
    <row r="512" spans="1:5" x14ac:dyDescent="0.2">
      <c r="A512" s="73" t="s">
        <v>6</v>
      </c>
      <c r="B512" s="73" t="s">
        <v>159</v>
      </c>
      <c r="C512" s="73" t="s">
        <v>24</v>
      </c>
      <c r="D512" s="73">
        <v>3578199</v>
      </c>
      <c r="E512" s="74">
        <v>3.5781999999999998</v>
      </c>
    </row>
    <row r="513" spans="1:5" x14ac:dyDescent="0.2">
      <c r="A513" s="73" t="s">
        <v>49</v>
      </c>
      <c r="B513" s="73" t="s">
        <v>159</v>
      </c>
      <c r="C513" s="73" t="s">
        <v>24</v>
      </c>
      <c r="D513" s="73">
        <v>3472114</v>
      </c>
      <c r="E513" s="74">
        <v>3.4721099999999998</v>
      </c>
    </row>
    <row r="514" spans="1:5" x14ac:dyDescent="0.2">
      <c r="A514" s="73" t="s">
        <v>56</v>
      </c>
      <c r="B514" s="73" t="s">
        <v>159</v>
      </c>
      <c r="C514" s="73" t="s">
        <v>24</v>
      </c>
      <c r="D514" s="73">
        <v>3359019</v>
      </c>
      <c r="E514" s="74">
        <v>3.3590200000000001</v>
      </c>
    </row>
    <row r="515" spans="1:5" x14ac:dyDescent="0.2">
      <c r="A515" s="73" t="s">
        <v>158</v>
      </c>
      <c r="B515" s="73" t="s">
        <v>159</v>
      </c>
      <c r="C515" s="73" t="s">
        <v>24</v>
      </c>
      <c r="D515" s="73">
        <v>3311342</v>
      </c>
      <c r="E515" s="74">
        <v>3.31134</v>
      </c>
    </row>
    <row r="516" spans="1:5" x14ac:dyDescent="0.2">
      <c r="A516" s="73" t="s">
        <v>254</v>
      </c>
      <c r="B516" s="73" t="s">
        <v>159</v>
      </c>
      <c r="C516" s="73" t="s">
        <v>24</v>
      </c>
      <c r="D516" s="73">
        <v>3311342</v>
      </c>
      <c r="E516" s="74">
        <v>3.31134</v>
      </c>
    </row>
    <row r="517" spans="1:5" x14ac:dyDescent="0.2">
      <c r="A517" s="73" t="s">
        <v>259</v>
      </c>
      <c r="B517" s="73" t="s">
        <v>159</v>
      </c>
      <c r="C517" s="73" t="s">
        <v>16</v>
      </c>
      <c r="D517" s="73">
        <v>4645476</v>
      </c>
      <c r="E517" s="74">
        <v>4.6454800000000001</v>
      </c>
    </row>
    <row r="518" spans="1:5" x14ac:dyDescent="0.2">
      <c r="A518" s="73" t="s">
        <v>261</v>
      </c>
      <c r="B518" s="73" t="s">
        <v>159</v>
      </c>
      <c r="C518" s="73" t="s">
        <v>16</v>
      </c>
      <c r="D518" s="73">
        <v>4680406</v>
      </c>
      <c r="E518" s="74">
        <v>4.6804100000000002</v>
      </c>
    </row>
    <row r="519" spans="1:5" x14ac:dyDescent="0.2">
      <c r="A519" s="73" t="s">
        <v>264</v>
      </c>
      <c r="B519" s="73" t="s">
        <v>159</v>
      </c>
      <c r="C519" s="73" t="s">
        <v>16</v>
      </c>
      <c r="D519" s="73">
        <v>4634061</v>
      </c>
      <c r="E519" s="74">
        <v>4.6340599999999998</v>
      </c>
    </row>
    <row r="520" spans="1:5" x14ac:dyDescent="0.2">
      <c r="A520" s="73" t="s">
        <v>4</v>
      </c>
      <c r="B520" s="73" t="s">
        <v>159</v>
      </c>
      <c r="C520" s="73" t="s">
        <v>16</v>
      </c>
      <c r="D520" s="73">
        <v>3989434</v>
      </c>
      <c r="E520" s="74">
        <v>3.98943</v>
      </c>
    </row>
    <row r="521" spans="1:5" x14ac:dyDescent="0.2">
      <c r="A521" s="73" t="s">
        <v>6</v>
      </c>
      <c r="B521" s="73" t="s">
        <v>159</v>
      </c>
      <c r="C521" s="73" t="s">
        <v>16</v>
      </c>
      <c r="D521" s="73">
        <v>3863844</v>
      </c>
      <c r="E521" s="74">
        <v>3.8638400000000002</v>
      </c>
    </row>
    <row r="522" spans="1:5" x14ac:dyDescent="0.2">
      <c r="A522" s="73" t="s">
        <v>39</v>
      </c>
      <c r="B522" s="73" t="s">
        <v>159</v>
      </c>
      <c r="C522" s="73" t="s">
        <v>16</v>
      </c>
      <c r="D522" s="73">
        <v>3842980</v>
      </c>
      <c r="E522" s="74">
        <v>3.8429799999999998</v>
      </c>
    </row>
    <row r="523" spans="1:5" x14ac:dyDescent="0.2">
      <c r="A523" s="73" t="s">
        <v>44</v>
      </c>
      <c r="B523" s="73" t="s">
        <v>159</v>
      </c>
      <c r="C523" s="73" t="s">
        <v>16</v>
      </c>
      <c r="D523" s="73">
        <v>3899430</v>
      </c>
      <c r="E523" s="74">
        <v>3.8994300000000002</v>
      </c>
    </row>
    <row r="524" spans="1:5" x14ac:dyDescent="0.2">
      <c r="A524" s="73" t="s">
        <v>49</v>
      </c>
      <c r="B524" s="73" t="s">
        <v>159</v>
      </c>
      <c r="C524" s="73" t="s">
        <v>16</v>
      </c>
      <c r="D524" s="73">
        <v>3983193</v>
      </c>
      <c r="E524" s="74">
        <v>3.98319</v>
      </c>
    </row>
    <row r="525" spans="1:5" x14ac:dyDescent="0.2">
      <c r="A525" s="73" t="s">
        <v>56</v>
      </c>
      <c r="B525" s="73" t="s">
        <v>159</v>
      </c>
      <c r="C525" s="73" t="s">
        <v>16</v>
      </c>
      <c r="D525" s="73">
        <v>4172116</v>
      </c>
      <c r="E525" s="74">
        <v>4.1721199999999996</v>
      </c>
    </row>
    <row r="526" spans="1:5" x14ac:dyDescent="0.2">
      <c r="A526" s="73" t="s">
        <v>80</v>
      </c>
      <c r="B526" s="73" t="s">
        <v>159</v>
      </c>
      <c r="C526" s="73" t="s">
        <v>16</v>
      </c>
      <c r="D526" s="73">
        <v>4238040</v>
      </c>
      <c r="E526" s="74">
        <v>4.2380399999999998</v>
      </c>
    </row>
    <row r="527" spans="1:5" x14ac:dyDescent="0.2">
      <c r="A527" s="73" t="s">
        <v>157</v>
      </c>
      <c r="B527" s="73" t="s">
        <v>159</v>
      </c>
      <c r="C527" s="73" t="s">
        <v>16</v>
      </c>
      <c r="D527" s="73">
        <v>4461240</v>
      </c>
      <c r="E527" s="74">
        <v>4.4612400000000001</v>
      </c>
    </row>
    <row r="528" spans="1:5" x14ac:dyDescent="0.2">
      <c r="A528" s="73" t="s">
        <v>158</v>
      </c>
      <c r="B528" s="73" t="s">
        <v>159</v>
      </c>
      <c r="C528" s="73" t="s">
        <v>16</v>
      </c>
      <c r="D528" s="73">
        <v>4544578</v>
      </c>
      <c r="E528" s="74">
        <v>4.5445799999999998</v>
      </c>
    </row>
    <row r="529" spans="1:5" x14ac:dyDescent="0.2">
      <c r="A529" s="73" t="s">
        <v>253</v>
      </c>
      <c r="B529" s="73" t="s">
        <v>159</v>
      </c>
      <c r="C529" s="73" t="s">
        <v>16</v>
      </c>
      <c r="D529" s="73">
        <v>4544578</v>
      </c>
      <c r="E529" s="74">
        <v>4.5445799999999998</v>
      </c>
    </row>
    <row r="530" spans="1:5" x14ac:dyDescent="0.2">
      <c r="A530" s="73" t="s">
        <v>254</v>
      </c>
      <c r="B530" s="73" t="s">
        <v>159</v>
      </c>
      <c r="C530" s="73" t="s">
        <v>16</v>
      </c>
      <c r="D530" s="73">
        <v>4544578</v>
      </c>
      <c r="E530" s="74">
        <v>4.5445799999999998</v>
      </c>
    </row>
    <row r="531" spans="1:5" x14ac:dyDescent="0.2">
      <c r="A531" s="73" t="s">
        <v>7</v>
      </c>
      <c r="B531" s="73" t="s">
        <v>159</v>
      </c>
      <c r="C531" s="73" t="s">
        <v>17</v>
      </c>
      <c r="D531" s="73">
        <v>5945762</v>
      </c>
      <c r="E531" s="74">
        <v>5.9457599999999999</v>
      </c>
    </row>
    <row r="532" spans="1:5" x14ac:dyDescent="0.2">
      <c r="A532" s="73" t="s">
        <v>156</v>
      </c>
      <c r="B532" s="73" t="s">
        <v>159</v>
      </c>
      <c r="C532" s="73" t="s">
        <v>17</v>
      </c>
      <c r="D532" s="73">
        <v>5709823</v>
      </c>
      <c r="E532" s="74">
        <v>5.7098199999999997</v>
      </c>
    </row>
    <row r="533" spans="1:5" x14ac:dyDescent="0.2">
      <c r="A533" s="73" t="s">
        <v>267</v>
      </c>
      <c r="B533" s="73" t="s">
        <v>159</v>
      </c>
      <c r="C533" s="73" t="s">
        <v>26</v>
      </c>
      <c r="D533" s="73">
        <v>13139623</v>
      </c>
      <c r="E533" s="74">
        <v>13.1396</v>
      </c>
    </row>
    <row r="534" spans="1:5" x14ac:dyDescent="0.2">
      <c r="A534" s="73" t="s">
        <v>262</v>
      </c>
      <c r="B534" s="73" t="s">
        <v>159</v>
      </c>
      <c r="C534" s="73" t="s">
        <v>26</v>
      </c>
      <c r="D534" s="73">
        <v>12677381</v>
      </c>
      <c r="E534" s="74">
        <v>12.6774</v>
      </c>
    </row>
    <row r="535" spans="1:5" x14ac:dyDescent="0.2">
      <c r="A535" s="73" t="s">
        <v>265</v>
      </c>
      <c r="B535" s="73" t="s">
        <v>159</v>
      </c>
      <c r="C535" s="73" t="s">
        <v>26</v>
      </c>
      <c r="D535" s="73">
        <v>12627166</v>
      </c>
      <c r="E535" s="74">
        <v>12.6272</v>
      </c>
    </row>
    <row r="536" spans="1:5" x14ac:dyDescent="0.2">
      <c r="A536" s="73" t="s">
        <v>266</v>
      </c>
      <c r="B536" s="73" t="s">
        <v>159</v>
      </c>
      <c r="C536" s="73" t="s">
        <v>26</v>
      </c>
      <c r="D536" s="73">
        <v>12599442</v>
      </c>
      <c r="E536" s="74">
        <v>12.599399999999999</v>
      </c>
    </row>
    <row r="537" spans="1:5" x14ac:dyDescent="0.2">
      <c r="A537" s="73" t="s">
        <v>8</v>
      </c>
      <c r="B537" s="73" t="s">
        <v>159</v>
      </c>
      <c r="C537" s="73" t="s">
        <v>26</v>
      </c>
      <c r="D537" s="73">
        <v>11525426</v>
      </c>
      <c r="E537" s="74">
        <v>11.525399999999999</v>
      </c>
    </row>
    <row r="538" spans="1:5" x14ac:dyDescent="0.2">
      <c r="A538" s="73" t="s">
        <v>259</v>
      </c>
      <c r="B538" s="73" t="s">
        <v>159</v>
      </c>
      <c r="C538" s="73" t="s">
        <v>27</v>
      </c>
      <c r="D538" s="73">
        <v>11952152</v>
      </c>
      <c r="E538" s="74">
        <v>11.952199999999999</v>
      </c>
    </row>
    <row r="539" spans="1:5" x14ac:dyDescent="0.2">
      <c r="A539" s="73" t="s">
        <v>3</v>
      </c>
      <c r="B539" s="73" t="s">
        <v>159</v>
      </c>
      <c r="C539" s="73" t="s">
        <v>27</v>
      </c>
      <c r="D539" s="73">
        <v>13249537</v>
      </c>
      <c r="E539" s="74">
        <v>13.249499999999999</v>
      </c>
    </row>
    <row r="540" spans="1:5" x14ac:dyDescent="0.2">
      <c r="A540" s="73" t="s">
        <v>7</v>
      </c>
      <c r="B540" s="73" t="s">
        <v>159</v>
      </c>
      <c r="C540" s="73" t="s">
        <v>27</v>
      </c>
      <c r="D540" s="73">
        <v>12043532</v>
      </c>
      <c r="E540" s="74">
        <v>12.0435</v>
      </c>
    </row>
    <row r="541" spans="1:5" x14ac:dyDescent="0.2">
      <c r="A541" s="73" t="s">
        <v>156</v>
      </c>
      <c r="B541" s="73" t="s">
        <v>159</v>
      </c>
      <c r="C541" s="73" t="s">
        <v>27</v>
      </c>
      <c r="D541" s="73">
        <v>11607170</v>
      </c>
      <c r="E541" s="74">
        <v>11.607200000000001</v>
      </c>
    </row>
    <row r="542" spans="1:5" x14ac:dyDescent="0.2">
      <c r="A542" s="73" t="s">
        <v>157</v>
      </c>
      <c r="B542" s="73" t="s">
        <v>159</v>
      </c>
      <c r="C542" s="73" t="s">
        <v>27</v>
      </c>
      <c r="D542" s="73">
        <v>11630305</v>
      </c>
      <c r="E542" s="74">
        <v>11.6303</v>
      </c>
    </row>
    <row r="543" spans="1:5" x14ac:dyDescent="0.2">
      <c r="A543" s="73" t="s">
        <v>267</v>
      </c>
      <c r="B543" s="73" t="s">
        <v>159</v>
      </c>
      <c r="C543" s="73" t="s">
        <v>28</v>
      </c>
      <c r="D543" s="73">
        <v>6275808</v>
      </c>
      <c r="E543" s="74">
        <v>6.2758099999999999</v>
      </c>
    </row>
    <row r="544" spans="1:5" x14ac:dyDescent="0.2">
      <c r="A544" s="73" t="s">
        <v>262</v>
      </c>
      <c r="B544" s="73" t="s">
        <v>159</v>
      </c>
      <c r="C544" s="73" t="s">
        <v>28</v>
      </c>
      <c r="D544" s="73">
        <v>7033393</v>
      </c>
      <c r="E544" s="74">
        <v>7.0333899999999998</v>
      </c>
    </row>
    <row r="545" spans="1:5" x14ac:dyDescent="0.2">
      <c r="A545" s="73" t="s">
        <v>265</v>
      </c>
      <c r="B545" s="73" t="s">
        <v>159</v>
      </c>
      <c r="C545" s="73" t="s">
        <v>28</v>
      </c>
      <c r="D545" s="73">
        <v>7306470</v>
      </c>
      <c r="E545" s="74">
        <v>7.30647</v>
      </c>
    </row>
    <row r="546" spans="1:5" x14ac:dyDescent="0.2">
      <c r="A546" s="73" t="s">
        <v>266</v>
      </c>
      <c r="B546" s="73" t="s">
        <v>159</v>
      </c>
      <c r="C546" s="73" t="s">
        <v>28</v>
      </c>
      <c r="D546" s="73">
        <v>7341355</v>
      </c>
      <c r="E546" s="74">
        <v>7.3413599999999999</v>
      </c>
    </row>
    <row r="547" spans="1:5" x14ac:dyDescent="0.2">
      <c r="A547" s="73" t="s">
        <v>3</v>
      </c>
      <c r="B547" s="73" t="s">
        <v>159</v>
      </c>
      <c r="C547" s="73" t="s">
        <v>28</v>
      </c>
      <c r="D547" s="73">
        <v>7374976</v>
      </c>
      <c r="E547" s="74">
        <v>7.3749799999999999</v>
      </c>
    </row>
    <row r="548" spans="1:5" x14ac:dyDescent="0.2">
      <c r="A548" s="73" t="s">
        <v>8</v>
      </c>
      <c r="B548" s="73" t="s">
        <v>159</v>
      </c>
      <c r="C548" s="73" t="s">
        <v>28</v>
      </c>
      <c r="D548" s="73">
        <v>6555396</v>
      </c>
      <c r="E548" s="74">
        <v>6.5553999999999997</v>
      </c>
    </row>
    <row r="549" spans="1:5" x14ac:dyDescent="0.2">
      <c r="A549" s="73" t="s">
        <v>259</v>
      </c>
      <c r="B549" s="73" t="s">
        <v>159</v>
      </c>
      <c r="C549" s="73" t="s">
        <v>25</v>
      </c>
      <c r="D549" s="73">
        <v>3750139</v>
      </c>
      <c r="E549" s="74">
        <v>3.75014</v>
      </c>
    </row>
    <row r="550" spans="1:5" x14ac:dyDescent="0.2">
      <c r="A550" s="73" t="s">
        <v>261</v>
      </c>
      <c r="B550" s="73" t="s">
        <v>159</v>
      </c>
      <c r="C550" s="73" t="s">
        <v>25</v>
      </c>
      <c r="D550" s="73">
        <v>3696524</v>
      </c>
      <c r="E550" s="74">
        <v>3.69652</v>
      </c>
    </row>
    <row r="551" spans="1:5" x14ac:dyDescent="0.2">
      <c r="A551" s="73" t="s">
        <v>3</v>
      </c>
      <c r="B551" s="73" t="s">
        <v>159</v>
      </c>
      <c r="C551" s="73" t="s">
        <v>25</v>
      </c>
      <c r="D551" s="73">
        <v>3466529</v>
      </c>
      <c r="E551" s="74">
        <v>3.4665300000000001</v>
      </c>
    </row>
    <row r="552" spans="1:5" x14ac:dyDescent="0.2">
      <c r="A552" s="73" t="s">
        <v>7</v>
      </c>
      <c r="B552" s="73" t="s">
        <v>159</v>
      </c>
      <c r="C552" s="73" t="s">
        <v>25</v>
      </c>
      <c r="D552" s="73">
        <v>3372630</v>
      </c>
      <c r="E552" s="74">
        <v>3.37263</v>
      </c>
    </row>
    <row r="553" spans="1:5" x14ac:dyDescent="0.2">
      <c r="A553" s="73" t="s">
        <v>157</v>
      </c>
      <c r="B553" s="73" t="s">
        <v>159</v>
      </c>
      <c r="C553" s="73" t="s">
        <v>25</v>
      </c>
      <c r="D553" s="73">
        <v>3595137</v>
      </c>
      <c r="E553" s="74">
        <v>3.5951399999999998</v>
      </c>
    </row>
    <row r="554" spans="1:5" x14ac:dyDescent="0.2">
      <c r="A554" s="73" t="s">
        <v>266</v>
      </c>
      <c r="B554" s="73" t="s">
        <v>159</v>
      </c>
      <c r="C554" s="73" t="s">
        <v>18</v>
      </c>
      <c r="D554" s="73">
        <v>7276444</v>
      </c>
      <c r="E554" s="74">
        <v>7.27644</v>
      </c>
    </row>
    <row r="555" spans="1:5" x14ac:dyDescent="0.2">
      <c r="A555" s="73" t="s">
        <v>3</v>
      </c>
      <c r="B555" s="73" t="s">
        <v>159</v>
      </c>
      <c r="C555" s="73" t="s">
        <v>18</v>
      </c>
      <c r="D555" s="73">
        <v>7408028</v>
      </c>
      <c r="E555" s="74">
        <v>7.4080300000000001</v>
      </c>
    </row>
    <row r="556" spans="1:5" x14ac:dyDescent="0.2">
      <c r="A556" s="73" t="s">
        <v>7</v>
      </c>
      <c r="B556" s="73" t="s">
        <v>159</v>
      </c>
      <c r="C556" s="73" t="s">
        <v>18</v>
      </c>
      <c r="D556" s="73">
        <v>7379057</v>
      </c>
      <c r="E556" s="74">
        <v>7.37906</v>
      </c>
    </row>
    <row r="557" spans="1:5" x14ac:dyDescent="0.2">
      <c r="A557" s="73" t="s">
        <v>44</v>
      </c>
      <c r="B557" s="73" t="s">
        <v>159</v>
      </c>
      <c r="C557" s="73" t="s">
        <v>18</v>
      </c>
      <c r="D557" s="73">
        <v>7730998</v>
      </c>
      <c r="E557" s="74">
        <v>7.7309999999999999</v>
      </c>
    </row>
    <row r="558" spans="1:5" x14ac:dyDescent="0.2">
      <c r="A558" s="73" t="s">
        <v>80</v>
      </c>
      <c r="B558" s="73" t="s">
        <v>159</v>
      </c>
      <c r="C558" s="73" t="s">
        <v>18</v>
      </c>
      <c r="D558" s="73">
        <v>8145536</v>
      </c>
      <c r="E558" s="74">
        <v>8.1455400000000004</v>
      </c>
    </row>
    <row r="559" spans="1:5" x14ac:dyDescent="0.2">
      <c r="A559" s="73" t="s">
        <v>156</v>
      </c>
      <c r="B559" s="73" t="s">
        <v>159</v>
      </c>
      <c r="C559" s="73" t="s">
        <v>18</v>
      </c>
      <c r="D559" s="73">
        <v>8265947</v>
      </c>
      <c r="E559" s="74">
        <v>8.2659500000000001</v>
      </c>
    </row>
    <row r="560" spans="1:5" x14ac:dyDescent="0.2">
      <c r="A560" s="73" t="s">
        <v>157</v>
      </c>
      <c r="B560" s="73" t="s">
        <v>159</v>
      </c>
      <c r="C560" s="73" t="s">
        <v>18</v>
      </c>
      <c r="D560" s="73">
        <v>8366192</v>
      </c>
      <c r="E560" s="74">
        <v>8.3661899999999996</v>
      </c>
    </row>
    <row r="561" spans="1:5" x14ac:dyDescent="0.2">
      <c r="A561" s="73" t="s">
        <v>267</v>
      </c>
      <c r="B561" s="73" t="s">
        <v>159</v>
      </c>
      <c r="C561" s="73" t="s">
        <v>45</v>
      </c>
      <c r="D561" s="73">
        <v>2458562</v>
      </c>
      <c r="E561" s="74">
        <v>2.4585599999999999</v>
      </c>
    </row>
    <row r="562" spans="1:5" x14ac:dyDescent="0.2">
      <c r="A562" s="73" t="s">
        <v>262</v>
      </c>
      <c r="B562" s="73" t="s">
        <v>159</v>
      </c>
      <c r="C562" s="73" t="s">
        <v>45</v>
      </c>
      <c r="D562" s="73">
        <v>2631904</v>
      </c>
      <c r="E562" s="74">
        <v>2.6318999999999999</v>
      </c>
    </row>
    <row r="563" spans="1:5" x14ac:dyDescent="0.2">
      <c r="A563" s="73" t="s">
        <v>265</v>
      </c>
      <c r="B563" s="73" t="s">
        <v>159</v>
      </c>
      <c r="C563" s="73" t="s">
        <v>45</v>
      </c>
      <c r="D563" s="73">
        <v>2754710</v>
      </c>
      <c r="E563" s="74">
        <v>2.7547100000000002</v>
      </c>
    </row>
    <row r="564" spans="1:5" x14ac:dyDescent="0.2">
      <c r="A564" s="73" t="s">
        <v>3</v>
      </c>
      <c r="B564" s="73" t="s">
        <v>159</v>
      </c>
      <c r="C564" s="73" t="s">
        <v>45</v>
      </c>
      <c r="D564" s="73">
        <v>2854699</v>
      </c>
      <c r="E564" s="74">
        <v>2.8546999999999998</v>
      </c>
    </row>
    <row r="565" spans="1:5" x14ac:dyDescent="0.2">
      <c r="A565" s="73" t="s">
        <v>8</v>
      </c>
      <c r="B565" s="73" t="s">
        <v>159</v>
      </c>
      <c r="C565" s="73" t="s">
        <v>45</v>
      </c>
      <c r="D565" s="73">
        <v>2764109</v>
      </c>
      <c r="E565" s="74">
        <v>2.7641100000000001</v>
      </c>
    </row>
    <row r="566" spans="1:5" x14ac:dyDescent="0.2">
      <c r="A566" s="73" t="s">
        <v>3</v>
      </c>
      <c r="B566" s="73" t="s">
        <v>159</v>
      </c>
      <c r="C566" s="73" t="s">
        <v>15</v>
      </c>
      <c r="D566" s="73">
        <v>791801</v>
      </c>
      <c r="E566" s="74">
        <v>0.79180099999999998</v>
      </c>
    </row>
    <row r="567" spans="1:5" x14ac:dyDescent="0.2">
      <c r="A567" s="73" t="s">
        <v>156</v>
      </c>
      <c r="B567" s="73" t="s">
        <v>159</v>
      </c>
      <c r="C567" s="73" t="s">
        <v>15</v>
      </c>
      <c r="D567" s="73">
        <v>625337</v>
      </c>
      <c r="E567" s="74">
        <v>0.62533700000000003</v>
      </c>
    </row>
    <row r="568" spans="1:5" x14ac:dyDescent="0.2">
      <c r="A568" s="73" t="s">
        <v>259</v>
      </c>
      <c r="B568" s="73" t="s">
        <v>12</v>
      </c>
      <c r="C568" s="73" t="s">
        <v>0</v>
      </c>
      <c r="D568" s="73">
        <v>30392938</v>
      </c>
      <c r="E568" s="74">
        <v>30.392900000000001</v>
      </c>
    </row>
    <row r="569" spans="1:5" x14ac:dyDescent="0.2">
      <c r="A569" s="73" t="s">
        <v>156</v>
      </c>
      <c r="B569" s="73" t="s">
        <v>12</v>
      </c>
      <c r="C569" s="73" t="s">
        <v>0</v>
      </c>
      <c r="D569" s="73">
        <v>30773068</v>
      </c>
      <c r="E569" s="74">
        <v>30.773099999999999</v>
      </c>
    </row>
    <row r="570" spans="1:5" x14ac:dyDescent="0.2">
      <c r="A570" s="73" t="s">
        <v>157</v>
      </c>
      <c r="B570" s="73" t="s">
        <v>12</v>
      </c>
      <c r="C570" s="73" t="s">
        <v>0</v>
      </c>
      <c r="D570" s="73">
        <v>31177973</v>
      </c>
      <c r="E570" s="74">
        <v>31.178000000000001</v>
      </c>
    </row>
    <row r="571" spans="1:5" x14ac:dyDescent="0.2">
      <c r="A571" s="73" t="s">
        <v>254</v>
      </c>
      <c r="B571" s="73" t="s">
        <v>12</v>
      </c>
      <c r="C571" s="73" t="s">
        <v>0</v>
      </c>
      <c r="D571" s="73">
        <v>31520864</v>
      </c>
      <c r="E571" s="74">
        <v>31.520900000000001</v>
      </c>
    </row>
    <row r="572" spans="1:5" x14ac:dyDescent="0.2">
      <c r="A572" s="73" t="s">
        <v>260</v>
      </c>
      <c r="B572" s="73" t="s">
        <v>13</v>
      </c>
      <c r="C572" s="73" t="s">
        <v>0</v>
      </c>
      <c r="D572" s="73">
        <v>29125301</v>
      </c>
      <c r="E572" s="74">
        <v>29.125299999999999</v>
      </c>
    </row>
    <row r="573" spans="1:5" x14ac:dyDescent="0.2">
      <c r="A573" s="73" t="s">
        <v>262</v>
      </c>
      <c r="B573" s="73" t="s">
        <v>13</v>
      </c>
      <c r="C573" s="73" t="s">
        <v>0</v>
      </c>
      <c r="D573" s="73">
        <v>29540973</v>
      </c>
      <c r="E573" s="74">
        <v>29.541</v>
      </c>
    </row>
    <row r="574" spans="1:5" x14ac:dyDescent="0.2">
      <c r="A574" s="73" t="s">
        <v>263</v>
      </c>
      <c r="B574" s="73" t="s">
        <v>13</v>
      </c>
      <c r="C574" s="73" t="s">
        <v>0</v>
      </c>
      <c r="D574" s="73">
        <v>29761524</v>
      </c>
      <c r="E574" s="74">
        <v>29.761500000000002</v>
      </c>
    </row>
    <row r="575" spans="1:5" x14ac:dyDescent="0.2">
      <c r="A575" s="73" t="s">
        <v>8</v>
      </c>
      <c r="B575" s="73" t="s">
        <v>13</v>
      </c>
      <c r="C575" s="73" t="s">
        <v>0</v>
      </c>
      <c r="D575" s="73">
        <v>28451237</v>
      </c>
      <c r="E575" s="74">
        <v>28.4512</v>
      </c>
    </row>
    <row r="576" spans="1:5" x14ac:dyDescent="0.2">
      <c r="A576" s="73" t="s">
        <v>267</v>
      </c>
      <c r="B576" s="73" t="s">
        <v>159</v>
      </c>
      <c r="C576" s="73" t="s">
        <v>0</v>
      </c>
      <c r="D576" s="73">
        <v>59113016</v>
      </c>
      <c r="E576" s="74">
        <v>59.113</v>
      </c>
    </row>
    <row r="577" spans="1:5" x14ac:dyDescent="0.2">
      <c r="A577" s="73" t="s">
        <v>259</v>
      </c>
      <c r="B577" s="73" t="s">
        <v>159</v>
      </c>
      <c r="C577" s="73" t="s">
        <v>0</v>
      </c>
      <c r="D577" s="73">
        <v>59365677</v>
      </c>
      <c r="E577" s="74">
        <v>59.365699999999997</v>
      </c>
    </row>
    <row r="578" spans="1:5" x14ac:dyDescent="0.2">
      <c r="A578" s="73" t="s">
        <v>262</v>
      </c>
      <c r="B578" s="73" t="s">
        <v>159</v>
      </c>
      <c r="C578" s="73" t="s">
        <v>0</v>
      </c>
      <c r="D578" s="73">
        <v>60413276</v>
      </c>
      <c r="E578" s="74">
        <v>60.4133</v>
      </c>
    </row>
    <row r="579" spans="1:5" x14ac:dyDescent="0.2">
      <c r="A579" s="73" t="s">
        <v>265</v>
      </c>
      <c r="B579" s="73" t="s">
        <v>159</v>
      </c>
      <c r="C579" s="73" t="s">
        <v>0</v>
      </c>
      <c r="D579" s="73">
        <v>61823772</v>
      </c>
      <c r="E579" s="74">
        <v>61.823799999999999</v>
      </c>
    </row>
    <row r="580" spans="1:5" x14ac:dyDescent="0.2">
      <c r="A580" s="73" t="s">
        <v>266</v>
      </c>
      <c r="B580" s="73" t="s">
        <v>159</v>
      </c>
      <c r="C580" s="73" t="s">
        <v>0</v>
      </c>
      <c r="D580" s="73">
        <v>62260486</v>
      </c>
      <c r="E580" s="74">
        <v>62.2605</v>
      </c>
    </row>
    <row r="581" spans="1:5" x14ac:dyDescent="0.2">
      <c r="A581" s="73" t="s">
        <v>3</v>
      </c>
      <c r="B581" s="73" t="s">
        <v>159</v>
      </c>
      <c r="C581" s="73" t="s">
        <v>0</v>
      </c>
      <c r="D581" s="73">
        <v>62759456</v>
      </c>
      <c r="E581" s="74">
        <v>62.759500000000003</v>
      </c>
    </row>
    <row r="582" spans="1:5" x14ac:dyDescent="0.2">
      <c r="A582" s="73" t="s">
        <v>254</v>
      </c>
      <c r="B582" s="73" t="s">
        <v>159</v>
      </c>
      <c r="C582" s="73" t="s">
        <v>0</v>
      </c>
      <c r="D582" s="73">
        <v>61806682</v>
      </c>
      <c r="E582" s="74">
        <v>61.806699999999999</v>
      </c>
    </row>
    <row r="583" spans="1:5" x14ac:dyDescent="0.2">
      <c r="A583" s="73" t="s">
        <v>158</v>
      </c>
      <c r="B583" s="73" t="s">
        <v>12</v>
      </c>
      <c r="C583" s="73" t="s">
        <v>15</v>
      </c>
      <c r="D583" s="73">
        <v>293399</v>
      </c>
      <c r="E583" s="74">
        <v>0.29339900000000002</v>
      </c>
    </row>
    <row r="584" spans="1:5" x14ac:dyDescent="0.2">
      <c r="A584" s="73" t="s">
        <v>158</v>
      </c>
      <c r="B584" s="73" t="s">
        <v>13</v>
      </c>
      <c r="C584" s="73" t="s">
        <v>18</v>
      </c>
      <c r="D584" s="73">
        <v>4030319</v>
      </c>
      <c r="E584" s="74">
        <v>4.0303199999999997</v>
      </c>
    </row>
    <row r="585" spans="1:5" x14ac:dyDescent="0.2">
      <c r="A585" s="73" t="s">
        <v>253</v>
      </c>
      <c r="B585" s="73" t="s">
        <v>12</v>
      </c>
      <c r="C585" s="73" t="s">
        <v>24</v>
      </c>
      <c r="D585" s="73">
        <v>1616464</v>
      </c>
      <c r="E585" s="74">
        <v>1.61646</v>
      </c>
    </row>
    <row r="586" spans="1:5" x14ac:dyDescent="0.2">
      <c r="A586" s="73" t="s">
        <v>254</v>
      </c>
      <c r="B586" s="73" t="s">
        <v>12</v>
      </c>
      <c r="C586" s="73" t="s">
        <v>24</v>
      </c>
      <c r="D586" s="73">
        <v>1616464</v>
      </c>
      <c r="E586" s="74">
        <v>1.61646</v>
      </c>
    </row>
    <row r="587" spans="1:5" x14ac:dyDescent="0.2">
      <c r="A587" s="73" t="s">
        <v>253</v>
      </c>
      <c r="B587" s="73" t="s">
        <v>12</v>
      </c>
      <c r="C587" s="73" t="s">
        <v>17</v>
      </c>
      <c r="D587" s="73">
        <v>2867328</v>
      </c>
      <c r="E587" s="74">
        <v>2.8673299999999999</v>
      </c>
    </row>
    <row r="588" spans="1:5" x14ac:dyDescent="0.2">
      <c r="A588" s="73" t="s">
        <v>254</v>
      </c>
      <c r="B588" s="73" t="s">
        <v>12</v>
      </c>
      <c r="C588" s="73" t="s">
        <v>17</v>
      </c>
      <c r="D588" s="73">
        <v>2867328</v>
      </c>
      <c r="E588" s="74">
        <v>2.8673299999999999</v>
      </c>
    </row>
    <row r="589" spans="1:5" x14ac:dyDescent="0.2">
      <c r="A589" s="73" t="s">
        <v>253</v>
      </c>
      <c r="B589" s="73" t="s">
        <v>12</v>
      </c>
      <c r="C589" s="73" t="s">
        <v>26</v>
      </c>
      <c r="D589" s="73">
        <v>6483451</v>
      </c>
      <c r="E589" s="74">
        <v>6.4834500000000004</v>
      </c>
    </row>
    <row r="590" spans="1:5" x14ac:dyDescent="0.2">
      <c r="A590" s="73" t="s">
        <v>254</v>
      </c>
      <c r="B590" s="73" t="s">
        <v>12</v>
      </c>
      <c r="C590" s="73" t="s">
        <v>26</v>
      </c>
      <c r="D590" s="73">
        <v>6483451</v>
      </c>
      <c r="E590" s="74">
        <v>6.4834500000000004</v>
      </c>
    </row>
    <row r="591" spans="1:5" x14ac:dyDescent="0.2">
      <c r="A591" s="73" t="s">
        <v>253</v>
      </c>
      <c r="B591" s="73" t="s">
        <v>12</v>
      </c>
      <c r="C591" s="73" t="s">
        <v>45</v>
      </c>
      <c r="D591" s="73">
        <v>1879507</v>
      </c>
      <c r="E591" s="74">
        <v>1.87951</v>
      </c>
    </row>
    <row r="592" spans="1:5" x14ac:dyDescent="0.2">
      <c r="A592" s="73" t="s">
        <v>254</v>
      </c>
      <c r="B592" s="73" t="s">
        <v>12</v>
      </c>
      <c r="C592" s="73" t="s">
        <v>45</v>
      </c>
      <c r="D592" s="73">
        <v>1879507</v>
      </c>
      <c r="E592" s="74">
        <v>1.87951</v>
      </c>
    </row>
    <row r="593" spans="1:5" x14ac:dyDescent="0.2">
      <c r="A593" s="73" t="s">
        <v>253</v>
      </c>
      <c r="B593" s="73" t="s">
        <v>12</v>
      </c>
      <c r="C593" s="73" t="s">
        <v>15</v>
      </c>
      <c r="D593" s="73">
        <v>293399</v>
      </c>
      <c r="E593" s="74">
        <v>0.29339900000000002</v>
      </c>
    </row>
    <row r="594" spans="1:5" x14ac:dyDescent="0.2">
      <c r="A594" s="73" t="s">
        <v>254</v>
      </c>
      <c r="B594" s="73" t="s">
        <v>12</v>
      </c>
      <c r="C594" s="73" t="s">
        <v>15</v>
      </c>
      <c r="D594" s="73">
        <v>293399</v>
      </c>
      <c r="E594" s="74">
        <v>0.29339900000000002</v>
      </c>
    </row>
    <row r="595" spans="1:5" x14ac:dyDescent="0.2">
      <c r="A595" s="73" t="s">
        <v>253</v>
      </c>
      <c r="B595" s="73" t="s">
        <v>13</v>
      </c>
      <c r="C595" s="73" t="s">
        <v>18</v>
      </c>
      <c r="D595" s="73">
        <v>4030319</v>
      </c>
      <c r="E595" s="74">
        <v>4.0303199999999997</v>
      </c>
    </row>
    <row r="596" spans="1:5" x14ac:dyDescent="0.2">
      <c r="A596" s="73" t="s">
        <v>254</v>
      </c>
      <c r="B596" s="73" t="s">
        <v>13</v>
      </c>
      <c r="C596" s="73" t="s">
        <v>18</v>
      </c>
      <c r="D596" s="73">
        <v>4030319</v>
      </c>
      <c r="E596" s="74">
        <v>4.0303199999999997</v>
      </c>
    </row>
    <row r="597" spans="1:5" x14ac:dyDescent="0.2">
      <c r="A597" s="73" t="s">
        <v>263</v>
      </c>
      <c r="B597" s="73" t="s">
        <v>159</v>
      </c>
      <c r="C597" s="73" t="s">
        <v>24</v>
      </c>
      <c r="D597" s="73">
        <v>3445038</v>
      </c>
      <c r="E597" s="74">
        <v>3.4450400000000001</v>
      </c>
    </row>
    <row r="598" spans="1:5" x14ac:dyDescent="0.2">
      <c r="A598" s="73" t="s">
        <v>5</v>
      </c>
      <c r="B598" s="73" t="s">
        <v>159</v>
      </c>
      <c r="C598" s="73" t="s">
        <v>24</v>
      </c>
      <c r="D598" s="73">
        <v>3522677</v>
      </c>
      <c r="E598" s="74">
        <v>3.5226799999999998</v>
      </c>
    </row>
    <row r="599" spans="1:5" x14ac:dyDescent="0.2">
      <c r="A599" s="73" t="s">
        <v>7</v>
      </c>
      <c r="B599" s="73" t="s">
        <v>159</v>
      </c>
      <c r="C599" s="73" t="s">
        <v>24</v>
      </c>
      <c r="D599" s="73">
        <v>3588789</v>
      </c>
      <c r="E599" s="74">
        <v>3.5887899999999999</v>
      </c>
    </row>
    <row r="600" spans="1:5" x14ac:dyDescent="0.2">
      <c r="A600" s="73" t="s">
        <v>39</v>
      </c>
      <c r="B600" s="73" t="s">
        <v>159</v>
      </c>
      <c r="C600" s="73" t="s">
        <v>24</v>
      </c>
      <c r="D600" s="73">
        <v>3567970</v>
      </c>
      <c r="E600" s="74">
        <v>3.5679699999999999</v>
      </c>
    </row>
    <row r="601" spans="1:5" x14ac:dyDescent="0.2">
      <c r="A601" s="73" t="s">
        <v>156</v>
      </c>
      <c r="B601" s="73" t="s">
        <v>159</v>
      </c>
      <c r="C601" s="73" t="s">
        <v>24</v>
      </c>
      <c r="D601" s="73">
        <v>3279466</v>
      </c>
      <c r="E601" s="74">
        <v>3.2794699999999999</v>
      </c>
    </row>
    <row r="602" spans="1:5" x14ac:dyDescent="0.2">
      <c r="A602" s="73" t="s">
        <v>253</v>
      </c>
      <c r="B602" s="73" t="s">
        <v>159</v>
      </c>
      <c r="C602" s="73" t="s">
        <v>24</v>
      </c>
      <c r="D602" s="73">
        <v>3311342</v>
      </c>
      <c r="E602" s="74">
        <v>3.31134</v>
      </c>
    </row>
    <row r="603" spans="1:5" x14ac:dyDescent="0.2">
      <c r="A603" s="73" t="s">
        <v>263</v>
      </c>
      <c r="B603" s="73" t="s">
        <v>159</v>
      </c>
      <c r="C603" s="73" t="s">
        <v>16</v>
      </c>
      <c r="D603" s="73">
        <v>4648538</v>
      </c>
      <c r="E603" s="74">
        <v>4.6485399999999997</v>
      </c>
    </row>
    <row r="604" spans="1:5" x14ac:dyDescent="0.2">
      <c r="A604" s="73" t="s">
        <v>5</v>
      </c>
      <c r="B604" s="73" t="s">
        <v>159</v>
      </c>
      <c r="C604" s="73" t="s">
        <v>16</v>
      </c>
      <c r="D604" s="73">
        <v>3929780</v>
      </c>
      <c r="E604" s="74">
        <v>3.9297800000000001</v>
      </c>
    </row>
    <row r="605" spans="1:5" x14ac:dyDescent="0.2">
      <c r="A605" s="73" t="s">
        <v>7</v>
      </c>
      <c r="B605" s="73" t="s">
        <v>159</v>
      </c>
      <c r="C605" s="73" t="s">
        <v>16</v>
      </c>
      <c r="D605" s="73">
        <v>3818383</v>
      </c>
      <c r="E605" s="74">
        <v>3.8183799999999999</v>
      </c>
    </row>
    <row r="606" spans="1:5" x14ac:dyDescent="0.2">
      <c r="A606" s="73" t="s">
        <v>8</v>
      </c>
      <c r="B606" s="73" t="s">
        <v>159</v>
      </c>
      <c r="C606" s="73" t="s">
        <v>16</v>
      </c>
      <c r="D606" s="73">
        <v>3819332</v>
      </c>
      <c r="E606" s="74">
        <v>3.8193299999999999</v>
      </c>
    </row>
    <row r="607" spans="1:5" x14ac:dyDescent="0.2">
      <c r="A607" s="73" t="s">
        <v>156</v>
      </c>
      <c r="B607" s="73" t="s">
        <v>159</v>
      </c>
      <c r="C607" s="73" t="s">
        <v>16</v>
      </c>
      <c r="D607" s="73">
        <v>4345175</v>
      </c>
      <c r="E607" s="74">
        <v>4.34518</v>
      </c>
    </row>
    <row r="608" spans="1:5" x14ac:dyDescent="0.2">
      <c r="A608" s="73" t="s">
        <v>267</v>
      </c>
      <c r="B608" s="73" t="s">
        <v>159</v>
      </c>
      <c r="C608" s="73" t="s">
        <v>17</v>
      </c>
      <c r="D608" s="73">
        <v>5742111</v>
      </c>
      <c r="E608" s="74">
        <v>5.7421100000000003</v>
      </c>
    </row>
    <row r="609" spans="1:5" x14ac:dyDescent="0.2">
      <c r="A609" s="73" t="s">
        <v>259</v>
      </c>
      <c r="B609" s="73" t="s">
        <v>159</v>
      </c>
      <c r="C609" s="73" t="s">
        <v>17</v>
      </c>
      <c r="D609" s="73">
        <v>5890480</v>
      </c>
      <c r="E609" s="74">
        <v>5.8904800000000002</v>
      </c>
    </row>
    <row r="610" spans="1:5" x14ac:dyDescent="0.2">
      <c r="A610" s="73" t="s">
        <v>262</v>
      </c>
      <c r="B610" s="73" t="s">
        <v>159</v>
      </c>
      <c r="C610" s="73" t="s">
        <v>17</v>
      </c>
      <c r="D610" s="73">
        <v>6282279</v>
      </c>
      <c r="E610" s="74">
        <v>6.2822800000000001</v>
      </c>
    </row>
    <row r="611" spans="1:5" x14ac:dyDescent="0.2">
      <c r="A611" s="73" t="s">
        <v>266</v>
      </c>
      <c r="B611" s="73" t="s">
        <v>159</v>
      </c>
      <c r="C611" s="73" t="s">
        <v>17</v>
      </c>
      <c r="D611" s="73">
        <v>6602916</v>
      </c>
      <c r="E611" s="74">
        <v>6.6029200000000001</v>
      </c>
    </row>
    <row r="612" spans="1:5" x14ac:dyDescent="0.2">
      <c r="A612" s="73" t="s">
        <v>39</v>
      </c>
      <c r="B612" s="73" t="s">
        <v>159</v>
      </c>
      <c r="C612" s="73" t="s">
        <v>17</v>
      </c>
      <c r="D612" s="73">
        <v>5896966</v>
      </c>
      <c r="E612" s="74">
        <v>5.8969699999999996</v>
      </c>
    </row>
    <row r="613" spans="1:5" x14ac:dyDescent="0.2">
      <c r="A613" s="73" t="s">
        <v>44</v>
      </c>
      <c r="B613" s="73" t="s">
        <v>159</v>
      </c>
      <c r="C613" s="73" t="s">
        <v>17</v>
      </c>
      <c r="D613" s="73">
        <v>5819261</v>
      </c>
      <c r="E613" s="74">
        <v>5.8192599999999999</v>
      </c>
    </row>
    <row r="614" spans="1:5" x14ac:dyDescent="0.2">
      <c r="A614" s="73" t="s">
        <v>56</v>
      </c>
      <c r="B614" s="73" t="s">
        <v>159</v>
      </c>
      <c r="C614" s="73" t="s">
        <v>17</v>
      </c>
      <c r="D614" s="73">
        <v>5618254</v>
      </c>
      <c r="E614" s="74">
        <v>5.6182499999999997</v>
      </c>
    </row>
    <row r="615" spans="1:5" x14ac:dyDescent="0.2">
      <c r="A615" s="73" t="s">
        <v>80</v>
      </c>
      <c r="B615" s="73" t="s">
        <v>159</v>
      </c>
      <c r="C615" s="73" t="s">
        <v>17</v>
      </c>
      <c r="D615" s="73">
        <v>5630604</v>
      </c>
      <c r="E615" s="74">
        <v>5.6306000000000003</v>
      </c>
    </row>
    <row r="616" spans="1:5" x14ac:dyDescent="0.2">
      <c r="A616" s="73" t="s">
        <v>157</v>
      </c>
      <c r="B616" s="73" t="s">
        <v>159</v>
      </c>
      <c r="C616" s="73" t="s">
        <v>17</v>
      </c>
      <c r="D616" s="73">
        <v>5801282</v>
      </c>
      <c r="E616" s="74">
        <v>5.8012800000000002</v>
      </c>
    </row>
    <row r="617" spans="1:5" x14ac:dyDescent="0.2">
      <c r="A617" s="73" t="s">
        <v>158</v>
      </c>
      <c r="B617" s="73" t="s">
        <v>159</v>
      </c>
      <c r="C617" s="73" t="s">
        <v>17</v>
      </c>
      <c r="D617" s="73">
        <v>5903302</v>
      </c>
      <c r="E617" s="74">
        <v>5.9032999999999998</v>
      </c>
    </row>
    <row r="618" spans="1:5" x14ac:dyDescent="0.2">
      <c r="A618" s="73" t="s">
        <v>253</v>
      </c>
      <c r="B618" s="73" t="s">
        <v>159</v>
      </c>
      <c r="C618" s="73" t="s">
        <v>17</v>
      </c>
      <c r="D618" s="73">
        <v>5903302</v>
      </c>
      <c r="E618" s="74">
        <v>5.9032999999999998</v>
      </c>
    </row>
    <row r="619" spans="1:5" x14ac:dyDescent="0.2">
      <c r="A619" s="73" t="s">
        <v>260</v>
      </c>
      <c r="B619" s="73" t="s">
        <v>159</v>
      </c>
      <c r="C619" s="73" t="s">
        <v>26</v>
      </c>
      <c r="D619" s="73">
        <v>12826146</v>
      </c>
      <c r="E619" s="74">
        <v>12.8261</v>
      </c>
    </row>
    <row r="620" spans="1:5" x14ac:dyDescent="0.2">
      <c r="A620" s="73" t="s">
        <v>264</v>
      </c>
      <c r="B620" s="73" t="s">
        <v>159</v>
      </c>
      <c r="C620" s="73" t="s">
        <v>26</v>
      </c>
      <c r="D620" s="73">
        <v>12617863</v>
      </c>
      <c r="E620" s="74">
        <v>12.617900000000001</v>
      </c>
    </row>
    <row r="621" spans="1:5" x14ac:dyDescent="0.2">
      <c r="A621" s="73" t="s">
        <v>52</v>
      </c>
      <c r="B621" s="73" t="s">
        <v>159</v>
      </c>
      <c r="C621" s="73" t="s">
        <v>26</v>
      </c>
      <c r="D621" s="73">
        <v>12026408</v>
      </c>
      <c r="E621" s="74">
        <v>12.026400000000001</v>
      </c>
    </row>
    <row r="622" spans="1:5" x14ac:dyDescent="0.2">
      <c r="A622" s="73" t="s">
        <v>254</v>
      </c>
      <c r="B622" s="73" t="s">
        <v>159</v>
      </c>
      <c r="C622" s="73" t="s">
        <v>26</v>
      </c>
      <c r="D622" s="73">
        <v>12662888</v>
      </c>
      <c r="E622" s="74">
        <v>12.6629</v>
      </c>
    </row>
    <row r="623" spans="1:5" x14ac:dyDescent="0.2">
      <c r="A623" s="73" t="s">
        <v>267</v>
      </c>
      <c r="B623" s="73" t="s">
        <v>159</v>
      </c>
      <c r="C623" s="73" t="s">
        <v>27</v>
      </c>
      <c r="D623" s="73">
        <v>11958234</v>
      </c>
      <c r="E623" s="74">
        <v>11.9582</v>
      </c>
    </row>
    <row r="624" spans="1:5" x14ac:dyDescent="0.2">
      <c r="A624" s="73" t="s">
        <v>262</v>
      </c>
      <c r="B624" s="73" t="s">
        <v>159</v>
      </c>
      <c r="C624" s="73" t="s">
        <v>27</v>
      </c>
      <c r="D624" s="73">
        <v>12341851</v>
      </c>
      <c r="E624" s="74">
        <v>12.341900000000001</v>
      </c>
    </row>
    <row r="625" spans="1:5" x14ac:dyDescent="0.2">
      <c r="A625" s="73" t="s">
        <v>266</v>
      </c>
      <c r="B625" s="73" t="s">
        <v>159</v>
      </c>
      <c r="C625" s="73" t="s">
        <v>27</v>
      </c>
      <c r="D625" s="73">
        <v>13102332</v>
      </c>
      <c r="E625" s="74">
        <v>13.1023</v>
      </c>
    </row>
    <row r="626" spans="1:5" x14ac:dyDescent="0.2">
      <c r="A626" s="73" t="s">
        <v>39</v>
      </c>
      <c r="B626" s="73" t="s">
        <v>159</v>
      </c>
      <c r="C626" s="73" t="s">
        <v>27</v>
      </c>
      <c r="D626" s="73">
        <v>12008580</v>
      </c>
      <c r="E626" s="74">
        <v>12.008599999999999</v>
      </c>
    </row>
    <row r="627" spans="1:5" x14ac:dyDescent="0.2">
      <c r="A627" s="73" t="s">
        <v>44</v>
      </c>
      <c r="B627" s="73" t="s">
        <v>159</v>
      </c>
      <c r="C627" s="73" t="s">
        <v>27</v>
      </c>
      <c r="D627" s="73">
        <v>11920626</v>
      </c>
      <c r="E627" s="74">
        <v>11.9206</v>
      </c>
    </row>
    <row r="628" spans="1:5" x14ac:dyDescent="0.2">
      <c r="A628" s="73" t="s">
        <v>56</v>
      </c>
      <c r="B628" s="73" t="s">
        <v>159</v>
      </c>
      <c r="C628" s="73" t="s">
        <v>27</v>
      </c>
      <c r="D628" s="73">
        <v>11695683</v>
      </c>
      <c r="E628" s="74">
        <v>11.6957</v>
      </c>
    </row>
    <row r="629" spans="1:5" x14ac:dyDescent="0.2">
      <c r="A629" s="73" t="s">
        <v>80</v>
      </c>
      <c r="B629" s="73" t="s">
        <v>159</v>
      </c>
      <c r="C629" s="73" t="s">
        <v>27</v>
      </c>
      <c r="D629" s="73">
        <v>11649197</v>
      </c>
      <c r="E629" s="74">
        <v>11.6492</v>
      </c>
    </row>
    <row r="630" spans="1:5" x14ac:dyDescent="0.2">
      <c r="A630" s="73" t="s">
        <v>158</v>
      </c>
      <c r="B630" s="73" t="s">
        <v>159</v>
      </c>
      <c r="C630" s="73" t="s">
        <v>27</v>
      </c>
      <c r="D630" s="73">
        <v>11632131</v>
      </c>
      <c r="E630" s="74">
        <v>11.632099999999999</v>
      </c>
    </row>
    <row r="631" spans="1:5" x14ac:dyDescent="0.2">
      <c r="A631" s="73" t="s">
        <v>253</v>
      </c>
      <c r="B631" s="73" t="s">
        <v>159</v>
      </c>
      <c r="C631" s="73" t="s">
        <v>27</v>
      </c>
      <c r="D631" s="73">
        <v>11632131</v>
      </c>
      <c r="E631" s="74">
        <v>11.632099999999999</v>
      </c>
    </row>
    <row r="632" spans="1:5" x14ac:dyDescent="0.2">
      <c r="A632" s="73" t="s">
        <v>260</v>
      </c>
      <c r="B632" s="73" t="s">
        <v>159</v>
      </c>
      <c r="C632" s="73" t="s">
        <v>28</v>
      </c>
      <c r="D632" s="73">
        <v>6754394</v>
      </c>
      <c r="E632" s="74">
        <v>6.7543899999999999</v>
      </c>
    </row>
    <row r="633" spans="1:5" x14ac:dyDescent="0.2">
      <c r="A633" s="73" t="s">
        <v>44</v>
      </c>
      <c r="B633" s="73" t="s">
        <v>159</v>
      </c>
      <c r="C633" s="73" t="s">
        <v>28</v>
      </c>
      <c r="D633" s="73">
        <v>6844956</v>
      </c>
      <c r="E633" s="74">
        <v>6.8449600000000004</v>
      </c>
    </row>
    <row r="634" spans="1:5" x14ac:dyDescent="0.2">
      <c r="A634" s="73" t="s">
        <v>52</v>
      </c>
      <c r="B634" s="73" t="s">
        <v>159</v>
      </c>
      <c r="C634" s="73" t="s">
        <v>28</v>
      </c>
      <c r="D634" s="73">
        <v>7180014</v>
      </c>
      <c r="E634" s="74">
        <v>7.1800100000000002</v>
      </c>
    </row>
    <row r="635" spans="1:5" x14ac:dyDescent="0.2">
      <c r="A635" s="73" t="s">
        <v>56</v>
      </c>
      <c r="B635" s="73" t="s">
        <v>159</v>
      </c>
      <c r="C635" s="73" t="s">
        <v>28</v>
      </c>
      <c r="D635" s="73">
        <v>7358887</v>
      </c>
      <c r="E635" s="74">
        <v>7.3588899999999997</v>
      </c>
    </row>
    <row r="636" spans="1:5" x14ac:dyDescent="0.2">
      <c r="A636" s="73" t="s">
        <v>80</v>
      </c>
      <c r="B636" s="73" t="s">
        <v>159</v>
      </c>
      <c r="C636" s="73" t="s">
        <v>28</v>
      </c>
      <c r="D636" s="73">
        <v>7526680</v>
      </c>
      <c r="E636" s="74">
        <v>7.5266799999999998</v>
      </c>
    </row>
    <row r="637" spans="1:5" x14ac:dyDescent="0.2">
      <c r="A637" s="73" t="s">
        <v>157</v>
      </c>
      <c r="B637" s="73" t="s">
        <v>159</v>
      </c>
      <c r="C637" s="73" t="s">
        <v>28</v>
      </c>
      <c r="D637" s="73">
        <v>7774436</v>
      </c>
      <c r="E637" s="74">
        <v>7.7744400000000002</v>
      </c>
    </row>
    <row r="638" spans="1:5" x14ac:dyDescent="0.2">
      <c r="A638" s="73" t="s">
        <v>264</v>
      </c>
      <c r="B638" s="73" t="s">
        <v>159</v>
      </c>
      <c r="C638" s="73" t="s">
        <v>25</v>
      </c>
      <c r="D638" s="73">
        <v>3580849</v>
      </c>
      <c r="E638" s="74">
        <v>3.5808499999999999</v>
      </c>
    </row>
    <row r="639" spans="1:5" x14ac:dyDescent="0.2">
      <c r="A639" s="73" t="s">
        <v>265</v>
      </c>
      <c r="B639" s="73" t="s">
        <v>159</v>
      </c>
      <c r="C639" s="73" t="s">
        <v>25</v>
      </c>
      <c r="D639" s="73">
        <v>3512477</v>
      </c>
      <c r="E639" s="74">
        <v>3.51248</v>
      </c>
    </row>
    <row r="640" spans="1:5" x14ac:dyDescent="0.2">
      <c r="A640" s="73" t="s">
        <v>4</v>
      </c>
      <c r="B640" s="73" t="s">
        <v>159</v>
      </c>
      <c r="C640" s="73" t="s">
        <v>25</v>
      </c>
      <c r="D640" s="73">
        <v>3099917</v>
      </c>
      <c r="E640" s="74">
        <v>3.09992</v>
      </c>
    </row>
    <row r="641" spans="1:5" x14ac:dyDescent="0.2">
      <c r="A641" s="73" t="s">
        <v>6</v>
      </c>
      <c r="B641" s="73" t="s">
        <v>159</v>
      </c>
      <c r="C641" s="73" t="s">
        <v>25</v>
      </c>
      <c r="D641" s="73">
        <v>3267026</v>
      </c>
      <c r="E641" s="74">
        <v>3.2670300000000001</v>
      </c>
    </row>
    <row r="642" spans="1:5" x14ac:dyDescent="0.2">
      <c r="A642" s="73" t="s">
        <v>49</v>
      </c>
      <c r="B642" s="73" t="s">
        <v>159</v>
      </c>
      <c r="C642" s="73" t="s">
        <v>25</v>
      </c>
      <c r="D642" s="73">
        <v>3619453</v>
      </c>
      <c r="E642" s="74">
        <v>3.6194500000000001</v>
      </c>
    </row>
    <row r="643" spans="1:5" x14ac:dyDescent="0.2">
      <c r="A643" s="73" t="s">
        <v>52</v>
      </c>
      <c r="B643" s="73" t="s">
        <v>159</v>
      </c>
      <c r="C643" s="73" t="s">
        <v>25</v>
      </c>
      <c r="D643" s="73">
        <v>3613784</v>
      </c>
      <c r="E643" s="74">
        <v>3.6137800000000002</v>
      </c>
    </row>
    <row r="644" spans="1:5" x14ac:dyDescent="0.2">
      <c r="A644" s="73" t="s">
        <v>254</v>
      </c>
      <c r="B644" s="73" t="s">
        <v>159</v>
      </c>
      <c r="C644" s="73" t="s">
        <v>25</v>
      </c>
      <c r="D644" s="73">
        <v>3614814</v>
      </c>
      <c r="E644" s="74">
        <v>3.6148099999999999</v>
      </c>
    </row>
    <row r="645" spans="1:5" x14ac:dyDescent="0.2">
      <c r="A645" s="73" t="s">
        <v>267</v>
      </c>
      <c r="B645" s="73" t="s">
        <v>159</v>
      </c>
      <c r="C645" s="73" t="s">
        <v>18</v>
      </c>
      <c r="D645" s="73">
        <v>6914276</v>
      </c>
      <c r="E645" s="74">
        <v>6.9142799999999998</v>
      </c>
    </row>
    <row r="646" spans="1:5" x14ac:dyDescent="0.2">
      <c r="A646" s="73" t="s">
        <v>259</v>
      </c>
      <c r="B646" s="73" t="s">
        <v>159</v>
      </c>
      <c r="C646" s="73" t="s">
        <v>18</v>
      </c>
      <c r="D646" s="73">
        <v>6907006</v>
      </c>
      <c r="E646" s="74">
        <v>6.9070099999999996</v>
      </c>
    </row>
    <row r="647" spans="1:5" x14ac:dyDescent="0.2">
      <c r="A647" s="73" t="s">
        <v>262</v>
      </c>
      <c r="B647" s="73" t="s">
        <v>159</v>
      </c>
      <c r="C647" s="73" t="s">
        <v>18</v>
      </c>
      <c r="D647" s="73">
        <v>6983080</v>
      </c>
      <c r="E647" s="74">
        <v>6.9830800000000002</v>
      </c>
    </row>
    <row r="648" spans="1:5" x14ac:dyDescent="0.2">
      <c r="A648" s="73" t="s">
        <v>56</v>
      </c>
      <c r="B648" s="73" t="s">
        <v>159</v>
      </c>
      <c r="C648" s="73" t="s">
        <v>18</v>
      </c>
      <c r="D648" s="73">
        <v>8015639</v>
      </c>
      <c r="E648" s="74">
        <v>8.0156399999999994</v>
      </c>
    </row>
    <row r="649" spans="1:5" x14ac:dyDescent="0.2">
      <c r="A649" s="73" t="s">
        <v>158</v>
      </c>
      <c r="B649" s="73" t="s">
        <v>159</v>
      </c>
      <c r="C649" s="73" t="s">
        <v>18</v>
      </c>
      <c r="D649" s="73">
        <v>8461164</v>
      </c>
      <c r="E649" s="74">
        <v>8.4611599999999996</v>
      </c>
    </row>
    <row r="650" spans="1:5" x14ac:dyDescent="0.2">
      <c r="A650" s="73" t="s">
        <v>260</v>
      </c>
      <c r="B650" s="73" t="s">
        <v>159</v>
      </c>
      <c r="C650" s="73" t="s">
        <v>45</v>
      </c>
      <c r="D650" s="73">
        <v>2562711</v>
      </c>
      <c r="E650" s="74">
        <v>2.56271</v>
      </c>
    </row>
    <row r="651" spans="1:5" x14ac:dyDescent="0.2">
      <c r="A651" s="73" t="s">
        <v>266</v>
      </c>
      <c r="B651" s="73" t="s">
        <v>159</v>
      </c>
      <c r="C651" s="73" t="s">
        <v>45</v>
      </c>
      <c r="D651" s="73">
        <v>2795382</v>
      </c>
      <c r="E651" s="74">
        <v>2.7953800000000002</v>
      </c>
    </row>
    <row r="652" spans="1:5" x14ac:dyDescent="0.2">
      <c r="A652" s="73" t="s">
        <v>44</v>
      </c>
      <c r="B652" s="73" t="s">
        <v>159</v>
      </c>
      <c r="C652" s="73" t="s">
        <v>45</v>
      </c>
      <c r="D652" s="73">
        <v>2855520</v>
      </c>
      <c r="E652" s="74">
        <v>2.8555199999999998</v>
      </c>
    </row>
    <row r="653" spans="1:5" x14ac:dyDescent="0.2">
      <c r="A653" s="73" t="s">
        <v>52</v>
      </c>
      <c r="B653" s="73" t="s">
        <v>159</v>
      </c>
      <c r="C653" s="73" t="s">
        <v>45</v>
      </c>
      <c r="D653" s="73">
        <v>2963196</v>
      </c>
      <c r="E653" s="74">
        <v>2.9632000000000001</v>
      </c>
    </row>
    <row r="654" spans="1:5" x14ac:dyDescent="0.2">
      <c r="A654" s="73" t="s">
        <v>56</v>
      </c>
      <c r="B654" s="73" t="s">
        <v>159</v>
      </c>
      <c r="C654" s="73" t="s">
        <v>45</v>
      </c>
      <c r="D654" s="73">
        <v>2976388</v>
      </c>
      <c r="E654" s="74">
        <v>2.9763899999999999</v>
      </c>
    </row>
    <row r="655" spans="1:5" x14ac:dyDescent="0.2">
      <c r="A655" s="73" t="s">
        <v>80</v>
      </c>
      <c r="B655" s="73" t="s">
        <v>159</v>
      </c>
      <c r="C655" s="73" t="s">
        <v>45</v>
      </c>
      <c r="D655" s="73">
        <v>2989313</v>
      </c>
      <c r="E655" s="74">
        <v>2.9893100000000001</v>
      </c>
    </row>
    <row r="656" spans="1:5" x14ac:dyDescent="0.2">
      <c r="A656" s="73" t="s">
        <v>157</v>
      </c>
      <c r="B656" s="73" t="s">
        <v>159</v>
      </c>
      <c r="C656" s="73" t="s">
        <v>45</v>
      </c>
      <c r="D656" s="73">
        <v>3103636</v>
      </c>
      <c r="E656" s="74">
        <v>3.10364</v>
      </c>
    </row>
    <row r="657" spans="1:5" x14ac:dyDescent="0.2">
      <c r="A657" s="73" t="s">
        <v>267</v>
      </c>
      <c r="B657" s="73" t="s">
        <v>159</v>
      </c>
      <c r="C657" s="73" t="s">
        <v>15</v>
      </c>
      <c r="D657" s="73">
        <v>662662</v>
      </c>
      <c r="E657" s="74">
        <v>0.66266199999999997</v>
      </c>
    </row>
    <row r="658" spans="1:5" x14ac:dyDescent="0.2">
      <c r="A658" s="73" t="s">
        <v>259</v>
      </c>
      <c r="B658" s="73" t="s">
        <v>159</v>
      </c>
      <c r="C658" s="73" t="s">
        <v>15</v>
      </c>
      <c r="D658" s="73">
        <v>661786</v>
      </c>
      <c r="E658" s="74">
        <v>0.66178599999999999</v>
      </c>
    </row>
    <row r="659" spans="1:5" x14ac:dyDescent="0.2">
      <c r="A659" s="73" t="s">
        <v>262</v>
      </c>
      <c r="B659" s="73" t="s">
        <v>159</v>
      </c>
      <c r="C659" s="73" t="s">
        <v>15</v>
      </c>
      <c r="D659" s="73">
        <v>716331</v>
      </c>
      <c r="E659" s="74">
        <v>0.71633100000000005</v>
      </c>
    </row>
    <row r="660" spans="1:5" x14ac:dyDescent="0.2">
      <c r="A660" s="73" t="s">
        <v>266</v>
      </c>
      <c r="B660" s="73" t="s">
        <v>159</v>
      </c>
      <c r="C660" s="73" t="s">
        <v>15</v>
      </c>
      <c r="D660" s="73">
        <v>782726</v>
      </c>
      <c r="E660" s="74">
        <v>0.78272600000000003</v>
      </c>
    </row>
    <row r="661" spans="1:5" x14ac:dyDescent="0.2">
      <c r="A661" s="73" t="s">
        <v>39</v>
      </c>
      <c r="B661" s="73" t="s">
        <v>159</v>
      </c>
      <c r="C661" s="73" t="s">
        <v>15</v>
      </c>
      <c r="D661" s="73">
        <v>697668</v>
      </c>
      <c r="E661" s="74">
        <v>0.69766799999999995</v>
      </c>
    </row>
    <row r="662" spans="1:5" x14ac:dyDescent="0.2">
      <c r="A662" s="73" t="s">
        <v>44</v>
      </c>
      <c r="B662" s="73" t="s">
        <v>159</v>
      </c>
      <c r="C662" s="73" t="s">
        <v>15</v>
      </c>
      <c r="D662" s="73">
        <v>680096</v>
      </c>
      <c r="E662" s="74">
        <v>0.68009600000000003</v>
      </c>
    </row>
    <row r="663" spans="1:5" x14ac:dyDescent="0.2">
      <c r="A663" s="73" t="s">
        <v>56</v>
      </c>
      <c r="B663" s="73" t="s">
        <v>159</v>
      </c>
      <c r="C663" s="73" t="s">
        <v>15</v>
      </c>
      <c r="D663" s="73">
        <v>628741</v>
      </c>
      <c r="E663" s="74">
        <v>0.62874099999999999</v>
      </c>
    </row>
    <row r="664" spans="1:5" x14ac:dyDescent="0.2">
      <c r="A664" s="73" t="s">
        <v>80</v>
      </c>
      <c r="B664" s="73" t="s">
        <v>159</v>
      </c>
      <c r="C664" s="73" t="s">
        <v>15</v>
      </c>
      <c r="D664" s="73">
        <v>607471</v>
      </c>
      <c r="E664" s="74">
        <v>0.60747099999999998</v>
      </c>
    </row>
    <row r="665" spans="1:5" x14ac:dyDescent="0.2">
      <c r="A665" s="73" t="s">
        <v>157</v>
      </c>
      <c r="B665" s="73" t="s">
        <v>159</v>
      </c>
      <c r="C665" s="73" t="s">
        <v>15</v>
      </c>
      <c r="D665" s="73">
        <v>604615</v>
      </c>
      <c r="E665" s="74">
        <v>0.60461500000000001</v>
      </c>
    </row>
    <row r="666" spans="1:5" x14ac:dyDescent="0.2">
      <c r="A666" s="73" t="s">
        <v>158</v>
      </c>
      <c r="B666" s="73" t="s">
        <v>159</v>
      </c>
      <c r="C666" s="73" t="s">
        <v>15</v>
      </c>
      <c r="D666" s="73">
        <v>601329</v>
      </c>
      <c r="E666" s="74">
        <v>0.601329</v>
      </c>
    </row>
    <row r="667" spans="1:5" x14ac:dyDescent="0.2">
      <c r="A667" s="73" t="s">
        <v>253</v>
      </c>
      <c r="B667" s="73" t="s">
        <v>159</v>
      </c>
      <c r="C667" s="73" t="s">
        <v>15</v>
      </c>
      <c r="D667" s="73">
        <v>601329</v>
      </c>
      <c r="E667" s="74">
        <v>0.601329</v>
      </c>
    </row>
    <row r="668" spans="1:5" x14ac:dyDescent="0.2">
      <c r="A668" s="73" t="s">
        <v>261</v>
      </c>
      <c r="B668" s="73" t="s">
        <v>12</v>
      </c>
      <c r="C668" s="73" t="s">
        <v>0</v>
      </c>
      <c r="D668" s="73">
        <v>30653395</v>
      </c>
      <c r="E668" s="74">
        <v>30.653400000000001</v>
      </c>
    </row>
    <row r="669" spans="1:5" x14ac:dyDescent="0.2">
      <c r="A669" s="73" t="s">
        <v>264</v>
      </c>
      <c r="B669" s="73" t="s">
        <v>12</v>
      </c>
      <c r="C669" s="73" t="s">
        <v>0</v>
      </c>
      <c r="D669" s="73">
        <v>31291192</v>
      </c>
      <c r="E669" s="74">
        <v>31.2912</v>
      </c>
    </row>
    <row r="670" spans="1:5" x14ac:dyDescent="0.2">
      <c r="A670" s="73" t="s">
        <v>265</v>
      </c>
      <c r="B670" s="73" t="s">
        <v>12</v>
      </c>
      <c r="C670" s="73" t="s">
        <v>0</v>
      </c>
      <c r="D670" s="73">
        <v>31523155</v>
      </c>
      <c r="E670" s="74">
        <v>31.523199999999999</v>
      </c>
    </row>
    <row r="671" spans="1:5" x14ac:dyDescent="0.2">
      <c r="A671" s="73" t="s">
        <v>3</v>
      </c>
      <c r="B671" s="73" t="s">
        <v>12</v>
      </c>
      <c r="C671" s="73" t="s">
        <v>0</v>
      </c>
      <c r="D671" s="73">
        <v>31953966</v>
      </c>
      <c r="E671" s="74">
        <v>31.954000000000001</v>
      </c>
    </row>
    <row r="672" spans="1:5" x14ac:dyDescent="0.2">
      <c r="A672" s="73" t="s">
        <v>4</v>
      </c>
      <c r="B672" s="73" t="s">
        <v>12</v>
      </c>
      <c r="C672" s="73" t="s">
        <v>0</v>
      </c>
      <c r="D672" s="73">
        <v>28533290</v>
      </c>
      <c r="E672" s="74">
        <v>28.533300000000001</v>
      </c>
    </row>
    <row r="673" spans="1:5" x14ac:dyDescent="0.2">
      <c r="A673" s="73" t="s">
        <v>6</v>
      </c>
      <c r="B673" s="73" t="s">
        <v>12</v>
      </c>
      <c r="C673" s="73" t="s">
        <v>0</v>
      </c>
      <c r="D673" s="73">
        <v>28973385</v>
      </c>
      <c r="E673" s="74">
        <v>28.973400000000002</v>
      </c>
    </row>
    <row r="674" spans="1:5" x14ac:dyDescent="0.2">
      <c r="A674" s="73" t="s">
        <v>49</v>
      </c>
      <c r="B674" s="73" t="s">
        <v>12</v>
      </c>
      <c r="C674" s="73" t="s">
        <v>0</v>
      </c>
      <c r="D674" s="73">
        <v>30055617</v>
      </c>
      <c r="E674" s="74">
        <v>30.055599999999998</v>
      </c>
    </row>
    <row r="675" spans="1:5" x14ac:dyDescent="0.2">
      <c r="A675" s="73" t="s">
        <v>267</v>
      </c>
      <c r="B675" s="73" t="s">
        <v>13</v>
      </c>
      <c r="C675" s="73" t="s">
        <v>0</v>
      </c>
      <c r="D675" s="73">
        <v>28832264</v>
      </c>
      <c r="E675" s="74">
        <v>28.8323</v>
      </c>
    </row>
    <row r="676" spans="1:5" x14ac:dyDescent="0.2">
      <c r="A676" s="73" t="s">
        <v>266</v>
      </c>
      <c r="B676" s="73" t="s">
        <v>13</v>
      </c>
      <c r="C676" s="73" t="s">
        <v>0</v>
      </c>
      <c r="D676" s="73">
        <v>30532211</v>
      </c>
      <c r="E676" s="74">
        <v>30.5322</v>
      </c>
    </row>
    <row r="677" spans="1:5" x14ac:dyDescent="0.2">
      <c r="A677" s="73" t="s">
        <v>5</v>
      </c>
      <c r="B677" s="73" t="s">
        <v>13</v>
      </c>
      <c r="C677" s="73" t="s">
        <v>0</v>
      </c>
      <c r="D677" s="73">
        <v>27825600</v>
      </c>
      <c r="E677" s="74">
        <v>27.825600000000001</v>
      </c>
    </row>
    <row r="678" spans="1:5" x14ac:dyDescent="0.2">
      <c r="A678" s="73" t="s">
        <v>7</v>
      </c>
      <c r="B678" s="73" t="s">
        <v>13</v>
      </c>
      <c r="C678" s="73" t="s">
        <v>0</v>
      </c>
      <c r="D678" s="73">
        <v>28232465</v>
      </c>
      <c r="E678" s="74">
        <v>28.232500000000002</v>
      </c>
    </row>
    <row r="679" spans="1:5" x14ac:dyDescent="0.2">
      <c r="A679" s="73" t="s">
        <v>39</v>
      </c>
      <c r="B679" s="73" t="s">
        <v>13</v>
      </c>
      <c r="C679" s="73" t="s">
        <v>0</v>
      </c>
      <c r="D679" s="73">
        <v>28676053</v>
      </c>
      <c r="E679" s="74">
        <v>28.676100000000002</v>
      </c>
    </row>
    <row r="680" spans="1:5" x14ac:dyDescent="0.2">
      <c r="A680" s="73" t="s">
        <v>44</v>
      </c>
      <c r="B680" s="73" t="s">
        <v>13</v>
      </c>
      <c r="C680" s="73" t="s">
        <v>0</v>
      </c>
      <c r="D680" s="73">
        <v>28823855</v>
      </c>
      <c r="E680" s="74">
        <v>28.823899999999998</v>
      </c>
    </row>
    <row r="681" spans="1:5" x14ac:dyDescent="0.2">
      <c r="A681" s="73" t="s">
        <v>56</v>
      </c>
      <c r="B681" s="73" t="s">
        <v>13</v>
      </c>
      <c r="C681" s="73" t="s">
        <v>0</v>
      </c>
      <c r="D681" s="73">
        <v>29118166</v>
      </c>
      <c r="E681" s="74">
        <v>29.118200000000002</v>
      </c>
    </row>
    <row r="682" spans="1:5" x14ac:dyDescent="0.2">
      <c r="A682" s="73" t="s">
        <v>80</v>
      </c>
      <c r="B682" s="73" t="s">
        <v>13</v>
      </c>
      <c r="C682" s="73" t="s">
        <v>0</v>
      </c>
      <c r="D682" s="73">
        <v>29203353</v>
      </c>
      <c r="E682" s="74">
        <v>29.203399999999998</v>
      </c>
    </row>
    <row r="683" spans="1:5" x14ac:dyDescent="0.2">
      <c r="A683" s="73" t="s">
        <v>158</v>
      </c>
      <c r="B683" s="73" t="s">
        <v>13</v>
      </c>
      <c r="C683" s="73" t="s">
        <v>0</v>
      </c>
      <c r="D683" s="73">
        <v>30285818</v>
      </c>
      <c r="E683" s="74">
        <v>30.285799999999998</v>
      </c>
    </row>
    <row r="684" spans="1:5" x14ac:dyDescent="0.2">
      <c r="A684" s="73" t="s">
        <v>253</v>
      </c>
      <c r="B684" s="73" t="s">
        <v>13</v>
      </c>
      <c r="C684" s="73" t="s">
        <v>0</v>
      </c>
      <c r="D684" s="73">
        <v>30285818</v>
      </c>
      <c r="E684" s="74">
        <v>30.285799999999998</v>
      </c>
    </row>
    <row r="685" spans="1:5" x14ac:dyDescent="0.2">
      <c r="A685" s="73" t="s">
        <v>260</v>
      </c>
      <c r="B685" s="73" t="s">
        <v>159</v>
      </c>
      <c r="C685" s="73" t="s">
        <v>0</v>
      </c>
      <c r="D685" s="73">
        <v>59636662</v>
      </c>
      <c r="E685" s="74">
        <v>59.636699999999998</v>
      </c>
    </row>
    <row r="686" spans="1:5" x14ac:dyDescent="0.2">
      <c r="A686" s="73" t="s">
        <v>261</v>
      </c>
      <c r="B686" s="73" t="s">
        <v>159</v>
      </c>
      <c r="C686" s="73" t="s">
        <v>0</v>
      </c>
      <c r="D686" s="73">
        <v>59950364</v>
      </c>
      <c r="E686" s="74">
        <v>59.950400000000002</v>
      </c>
    </row>
    <row r="687" spans="1:5" x14ac:dyDescent="0.2">
      <c r="A687" s="73" t="s">
        <v>7</v>
      </c>
      <c r="B687" s="73" t="s">
        <v>159</v>
      </c>
      <c r="C687" s="73" t="s">
        <v>0</v>
      </c>
      <c r="D687" s="73">
        <v>57444107</v>
      </c>
      <c r="E687" s="74">
        <v>57.444099999999999</v>
      </c>
    </row>
    <row r="688" spans="1:5" x14ac:dyDescent="0.2">
      <c r="A688" s="73" t="s">
        <v>80</v>
      </c>
      <c r="B688" s="73" t="s">
        <v>159</v>
      </c>
      <c r="C688" s="73" t="s">
        <v>0</v>
      </c>
      <c r="D688" s="73">
        <v>59660524</v>
      </c>
      <c r="E688" s="74">
        <v>59.660499999999999</v>
      </c>
    </row>
    <row r="689" spans="1:5" x14ac:dyDescent="0.2">
      <c r="A689" s="73" t="s">
        <v>158</v>
      </c>
      <c r="B689" s="73" t="s">
        <v>159</v>
      </c>
      <c r="C689" s="73" t="s">
        <v>0</v>
      </c>
      <c r="D689" s="73">
        <v>61806682</v>
      </c>
      <c r="E689" s="74">
        <v>61.806699999999999</v>
      </c>
    </row>
    <row r="690" spans="1:5" x14ac:dyDescent="0.2">
      <c r="A690" s="73" t="s">
        <v>253</v>
      </c>
      <c r="B690" s="73" t="s">
        <v>12</v>
      </c>
      <c r="C690" s="73" t="s">
        <v>16</v>
      </c>
      <c r="D690" s="73">
        <v>2216049</v>
      </c>
      <c r="E690" s="74">
        <v>2.2160500000000001</v>
      </c>
    </row>
    <row r="691" spans="1:5" x14ac:dyDescent="0.2">
      <c r="A691" s="73" t="s">
        <v>254</v>
      </c>
      <c r="B691" s="73" t="s">
        <v>12</v>
      </c>
      <c r="C691" s="73" t="s">
        <v>16</v>
      </c>
      <c r="D691" s="73">
        <v>2216049</v>
      </c>
      <c r="E691" s="74">
        <v>2.2160500000000001</v>
      </c>
    </row>
    <row r="692" spans="1:5" x14ac:dyDescent="0.2">
      <c r="A692" s="73" t="s">
        <v>253</v>
      </c>
      <c r="B692" s="73" t="s">
        <v>12</v>
      </c>
      <c r="C692" s="73" t="s">
        <v>27</v>
      </c>
      <c r="D692" s="73">
        <v>5951340</v>
      </c>
      <c r="E692" s="74">
        <v>5.9513400000000001</v>
      </c>
    </row>
    <row r="693" spans="1:5" x14ac:dyDescent="0.2">
      <c r="A693" s="73" t="s">
        <v>254</v>
      </c>
      <c r="B693" s="73" t="s">
        <v>12</v>
      </c>
      <c r="C693" s="73" t="s">
        <v>27</v>
      </c>
      <c r="D693" s="73">
        <v>5951340</v>
      </c>
      <c r="E693" s="74">
        <v>5.9513400000000001</v>
      </c>
    </row>
    <row r="694" spans="1:5" x14ac:dyDescent="0.2">
      <c r="A694" s="73" t="s">
        <v>253</v>
      </c>
      <c r="B694" s="73" t="s">
        <v>13</v>
      </c>
      <c r="C694" s="73" t="s">
        <v>17</v>
      </c>
      <c r="D694" s="73">
        <v>3035974</v>
      </c>
      <c r="E694" s="74">
        <v>3.0359699999999998</v>
      </c>
    </row>
    <row r="695" spans="1:5" x14ac:dyDescent="0.2">
      <c r="A695" s="73" t="s">
        <v>254</v>
      </c>
      <c r="B695" s="73" t="s">
        <v>13</v>
      </c>
      <c r="C695" s="73" t="s">
        <v>17</v>
      </c>
      <c r="D695" s="73">
        <v>3035974</v>
      </c>
      <c r="E695" s="74">
        <v>3.0359699999999998</v>
      </c>
    </row>
    <row r="696" spans="1:5" x14ac:dyDescent="0.2">
      <c r="A696" s="73" t="s">
        <v>267</v>
      </c>
      <c r="B696" s="73" t="s">
        <v>159</v>
      </c>
      <c r="C696" s="73" t="s">
        <v>24</v>
      </c>
      <c r="D696" s="73">
        <v>3543936</v>
      </c>
      <c r="E696" s="74">
        <v>3.5439400000000001</v>
      </c>
    </row>
    <row r="697" spans="1:5" x14ac:dyDescent="0.2">
      <c r="A697" s="73" t="s">
        <v>262</v>
      </c>
      <c r="B697" s="73" t="s">
        <v>159</v>
      </c>
      <c r="C697" s="73" t="s">
        <v>24</v>
      </c>
      <c r="D697" s="73">
        <v>3416924</v>
      </c>
      <c r="E697" s="74">
        <v>3.4169200000000002</v>
      </c>
    </row>
    <row r="698" spans="1:5" x14ac:dyDescent="0.2">
      <c r="A698" s="73" t="s">
        <v>265</v>
      </c>
      <c r="B698" s="73" t="s">
        <v>159</v>
      </c>
      <c r="C698" s="73" t="s">
        <v>24</v>
      </c>
      <c r="D698" s="73">
        <v>3607410</v>
      </c>
      <c r="E698" s="74">
        <v>3.6074099999999998</v>
      </c>
    </row>
    <row r="699" spans="1:5" x14ac:dyDescent="0.2">
      <c r="A699" s="73" t="s">
        <v>266</v>
      </c>
      <c r="B699" s="73" t="s">
        <v>159</v>
      </c>
      <c r="C699" s="73" t="s">
        <v>24</v>
      </c>
      <c r="D699" s="73">
        <v>3716870</v>
      </c>
      <c r="E699" s="74">
        <v>3.7168700000000001</v>
      </c>
    </row>
    <row r="700" spans="1:5" x14ac:dyDescent="0.2">
      <c r="A700" s="73" t="s">
        <v>8</v>
      </c>
      <c r="B700" s="73" t="s">
        <v>159</v>
      </c>
      <c r="C700" s="73" t="s">
        <v>24</v>
      </c>
      <c r="D700" s="73">
        <v>3586653</v>
      </c>
      <c r="E700" s="74">
        <v>3.5866500000000001</v>
      </c>
    </row>
    <row r="701" spans="1:5" x14ac:dyDescent="0.2">
      <c r="A701" s="73" t="s">
        <v>267</v>
      </c>
      <c r="B701" s="73" t="s">
        <v>159</v>
      </c>
      <c r="C701" s="73" t="s">
        <v>16</v>
      </c>
      <c r="D701" s="73">
        <v>4615929</v>
      </c>
      <c r="E701" s="74">
        <v>4.6159299999999996</v>
      </c>
    </row>
    <row r="702" spans="1:5" x14ac:dyDescent="0.2">
      <c r="A702" s="73" t="s">
        <v>262</v>
      </c>
      <c r="B702" s="73" t="s">
        <v>159</v>
      </c>
      <c r="C702" s="73" t="s">
        <v>16</v>
      </c>
      <c r="D702" s="73">
        <v>4666479</v>
      </c>
      <c r="E702" s="74">
        <v>4.66648</v>
      </c>
    </row>
    <row r="703" spans="1:5" x14ac:dyDescent="0.2">
      <c r="A703" s="73" t="s">
        <v>265</v>
      </c>
      <c r="B703" s="73" t="s">
        <v>159</v>
      </c>
      <c r="C703" s="73" t="s">
        <v>16</v>
      </c>
      <c r="D703" s="73">
        <v>4601843</v>
      </c>
      <c r="E703" s="74">
        <v>4.6018400000000002</v>
      </c>
    </row>
    <row r="704" spans="1:5" x14ac:dyDescent="0.2">
      <c r="A704" s="73" t="s">
        <v>266</v>
      </c>
      <c r="B704" s="73" t="s">
        <v>159</v>
      </c>
      <c r="C704" s="73" t="s">
        <v>16</v>
      </c>
      <c r="D704" s="73">
        <v>4566920</v>
      </c>
      <c r="E704" s="74">
        <v>4.5669199999999996</v>
      </c>
    </row>
    <row r="705" spans="1:5" x14ac:dyDescent="0.2">
      <c r="A705" s="73" t="s">
        <v>3</v>
      </c>
      <c r="B705" s="73" t="s">
        <v>159</v>
      </c>
      <c r="C705" s="73" t="s">
        <v>16</v>
      </c>
      <c r="D705" s="73">
        <v>4542618</v>
      </c>
      <c r="E705" s="74">
        <v>4.5426200000000003</v>
      </c>
    </row>
    <row r="706" spans="1:5" x14ac:dyDescent="0.2">
      <c r="A706" s="73" t="s">
        <v>260</v>
      </c>
      <c r="B706" s="73" t="s">
        <v>159</v>
      </c>
      <c r="C706" s="73" t="s">
        <v>17</v>
      </c>
      <c r="D706" s="73">
        <v>6025899</v>
      </c>
      <c r="E706" s="74">
        <v>6.0259</v>
      </c>
    </row>
    <row r="707" spans="1:5" x14ac:dyDescent="0.2">
      <c r="A707" s="73" t="s">
        <v>263</v>
      </c>
      <c r="B707" s="73" t="s">
        <v>159</v>
      </c>
      <c r="C707" s="73" t="s">
        <v>17</v>
      </c>
      <c r="D707" s="73">
        <v>6370768</v>
      </c>
      <c r="E707" s="74">
        <v>6.3707700000000003</v>
      </c>
    </row>
    <row r="708" spans="1:5" x14ac:dyDescent="0.2">
      <c r="A708" s="73" t="s">
        <v>5</v>
      </c>
      <c r="B708" s="73" t="s">
        <v>159</v>
      </c>
      <c r="C708" s="73" t="s">
        <v>17</v>
      </c>
      <c r="D708" s="73">
        <v>5955429</v>
      </c>
      <c r="E708" s="74">
        <v>5.9554299999999998</v>
      </c>
    </row>
    <row r="709" spans="1:5" x14ac:dyDescent="0.2">
      <c r="A709" s="73" t="s">
        <v>52</v>
      </c>
      <c r="B709" s="73" t="s">
        <v>159</v>
      </c>
      <c r="C709" s="73" t="s">
        <v>17</v>
      </c>
      <c r="D709" s="73">
        <v>5690965</v>
      </c>
      <c r="E709" s="74">
        <v>5.6909700000000001</v>
      </c>
    </row>
    <row r="710" spans="1:5" x14ac:dyDescent="0.2">
      <c r="A710" s="73" t="s">
        <v>259</v>
      </c>
      <c r="B710" s="73" t="s">
        <v>159</v>
      </c>
      <c r="C710" s="73" t="s">
        <v>26</v>
      </c>
      <c r="D710" s="73">
        <v>12988537</v>
      </c>
      <c r="E710" s="74">
        <v>12.9885</v>
      </c>
    </row>
    <row r="711" spans="1:5" x14ac:dyDescent="0.2">
      <c r="A711" s="73" t="s">
        <v>261</v>
      </c>
      <c r="B711" s="73" t="s">
        <v>159</v>
      </c>
      <c r="C711" s="73" t="s">
        <v>26</v>
      </c>
      <c r="D711" s="73">
        <v>12696717</v>
      </c>
      <c r="E711" s="74">
        <v>12.6967</v>
      </c>
    </row>
    <row r="712" spans="1:5" x14ac:dyDescent="0.2">
      <c r="A712" s="73" t="s">
        <v>3</v>
      </c>
      <c r="B712" s="73" t="s">
        <v>159</v>
      </c>
      <c r="C712" s="73" t="s">
        <v>26</v>
      </c>
      <c r="D712" s="73">
        <v>12614597</v>
      </c>
      <c r="E712" s="74">
        <v>12.614599999999999</v>
      </c>
    </row>
    <row r="713" spans="1:5" x14ac:dyDescent="0.2">
      <c r="A713" s="73" t="s">
        <v>4</v>
      </c>
      <c r="B713" s="73" t="s">
        <v>159</v>
      </c>
      <c r="C713" s="73" t="s">
        <v>26</v>
      </c>
      <c r="D713" s="73">
        <v>11250345</v>
      </c>
      <c r="E713" s="74">
        <v>11.250299999999999</v>
      </c>
    </row>
    <row r="714" spans="1:5" x14ac:dyDescent="0.2">
      <c r="A714" s="73" t="s">
        <v>6</v>
      </c>
      <c r="B714" s="73" t="s">
        <v>159</v>
      </c>
      <c r="C714" s="73" t="s">
        <v>26</v>
      </c>
      <c r="D714" s="73">
        <v>11294970</v>
      </c>
      <c r="E714" s="74">
        <v>11.295</v>
      </c>
    </row>
    <row r="715" spans="1:5" x14ac:dyDescent="0.2">
      <c r="A715" s="73" t="s">
        <v>7</v>
      </c>
      <c r="B715" s="73" t="s">
        <v>159</v>
      </c>
      <c r="C715" s="73" t="s">
        <v>26</v>
      </c>
      <c r="D715" s="73">
        <v>11390182</v>
      </c>
      <c r="E715" s="74">
        <v>11.3902</v>
      </c>
    </row>
    <row r="716" spans="1:5" x14ac:dyDescent="0.2">
      <c r="A716" s="73" t="s">
        <v>44</v>
      </c>
      <c r="B716" s="73" t="s">
        <v>159</v>
      </c>
      <c r="C716" s="73" t="s">
        <v>26</v>
      </c>
      <c r="D716" s="73">
        <v>11841382</v>
      </c>
      <c r="E716" s="74">
        <v>11.8414</v>
      </c>
    </row>
    <row r="717" spans="1:5" x14ac:dyDescent="0.2">
      <c r="A717" s="73" t="s">
        <v>49</v>
      </c>
      <c r="B717" s="73" t="s">
        <v>159</v>
      </c>
      <c r="C717" s="73" t="s">
        <v>26</v>
      </c>
      <c r="D717" s="73">
        <v>11954083</v>
      </c>
      <c r="E717" s="74">
        <v>11.9541</v>
      </c>
    </row>
    <row r="718" spans="1:5" x14ac:dyDescent="0.2">
      <c r="A718" s="73" t="s">
        <v>56</v>
      </c>
      <c r="B718" s="73" t="s">
        <v>159</v>
      </c>
      <c r="C718" s="73" t="s">
        <v>26</v>
      </c>
      <c r="D718" s="73">
        <v>12016057</v>
      </c>
      <c r="E718" s="74">
        <v>12.0161</v>
      </c>
    </row>
    <row r="719" spans="1:5" x14ac:dyDescent="0.2">
      <c r="A719" s="73" t="s">
        <v>80</v>
      </c>
      <c r="B719" s="73" t="s">
        <v>159</v>
      </c>
      <c r="C719" s="73" t="s">
        <v>26</v>
      </c>
      <c r="D719" s="73">
        <v>12020701</v>
      </c>
      <c r="E719" s="74">
        <v>12.0207</v>
      </c>
    </row>
    <row r="720" spans="1:5" x14ac:dyDescent="0.2">
      <c r="A720" s="73" t="s">
        <v>157</v>
      </c>
      <c r="B720" s="73" t="s">
        <v>159</v>
      </c>
      <c r="C720" s="73" t="s">
        <v>26</v>
      </c>
      <c r="D720" s="73">
        <v>12451578</v>
      </c>
      <c r="E720" s="74">
        <v>12.451599999999999</v>
      </c>
    </row>
    <row r="721" spans="1:5" x14ac:dyDescent="0.2">
      <c r="A721" s="73" t="s">
        <v>158</v>
      </c>
      <c r="B721" s="73" t="s">
        <v>159</v>
      </c>
      <c r="C721" s="73" t="s">
        <v>26</v>
      </c>
      <c r="D721" s="73">
        <v>12662888</v>
      </c>
      <c r="E721" s="74">
        <v>12.6629</v>
      </c>
    </row>
    <row r="722" spans="1:5" x14ac:dyDescent="0.2">
      <c r="A722" s="73" t="s">
        <v>260</v>
      </c>
      <c r="B722" s="73" t="s">
        <v>159</v>
      </c>
      <c r="C722" s="73" t="s">
        <v>27</v>
      </c>
      <c r="D722" s="73">
        <v>12017799</v>
      </c>
      <c r="E722" s="74">
        <v>12.017799999999999</v>
      </c>
    </row>
    <row r="723" spans="1:5" x14ac:dyDescent="0.2">
      <c r="A723" s="73" t="s">
        <v>263</v>
      </c>
      <c r="B723" s="73" t="s">
        <v>159</v>
      </c>
      <c r="C723" s="73" t="s">
        <v>27</v>
      </c>
      <c r="D723" s="73">
        <v>12533818</v>
      </c>
      <c r="E723" s="74">
        <v>12.533799999999999</v>
      </c>
    </row>
    <row r="724" spans="1:5" x14ac:dyDescent="0.2">
      <c r="A724" s="73" t="s">
        <v>5</v>
      </c>
      <c r="B724" s="73" t="s">
        <v>159</v>
      </c>
      <c r="C724" s="73" t="s">
        <v>27</v>
      </c>
      <c r="D724" s="73">
        <v>11950393</v>
      </c>
      <c r="E724" s="74">
        <v>11.9504</v>
      </c>
    </row>
    <row r="725" spans="1:5" x14ac:dyDescent="0.2">
      <c r="A725" s="73" t="s">
        <v>8</v>
      </c>
      <c r="B725" s="73" t="s">
        <v>159</v>
      </c>
      <c r="C725" s="73" t="s">
        <v>27</v>
      </c>
      <c r="D725" s="73">
        <v>12046505</v>
      </c>
      <c r="E725" s="74">
        <v>12.0465</v>
      </c>
    </row>
    <row r="726" spans="1:5" x14ac:dyDescent="0.2">
      <c r="A726" s="73" t="s">
        <v>52</v>
      </c>
      <c r="B726" s="73" t="s">
        <v>159</v>
      </c>
      <c r="C726" s="73" t="s">
        <v>27</v>
      </c>
      <c r="D726" s="73">
        <v>11757374</v>
      </c>
      <c r="E726" s="74">
        <v>11.757400000000001</v>
      </c>
    </row>
    <row r="727" spans="1:5" x14ac:dyDescent="0.2">
      <c r="A727" s="73" t="s">
        <v>259</v>
      </c>
      <c r="B727" s="73" t="s">
        <v>159</v>
      </c>
      <c r="C727" s="73" t="s">
        <v>28</v>
      </c>
      <c r="D727" s="73">
        <v>6548810</v>
      </c>
      <c r="E727" s="74">
        <v>6.5488099999999996</v>
      </c>
    </row>
    <row r="728" spans="1:5" x14ac:dyDescent="0.2">
      <c r="A728" s="73" t="s">
        <v>261</v>
      </c>
      <c r="B728" s="73" t="s">
        <v>159</v>
      </c>
      <c r="C728" s="73" t="s">
        <v>28</v>
      </c>
      <c r="D728" s="73">
        <v>6904208</v>
      </c>
      <c r="E728" s="74">
        <v>6.90421</v>
      </c>
    </row>
    <row r="729" spans="1:5" x14ac:dyDescent="0.2">
      <c r="A729" s="73" t="s">
        <v>4</v>
      </c>
      <c r="B729" s="73" t="s">
        <v>159</v>
      </c>
      <c r="C729" s="73" t="s">
        <v>28</v>
      </c>
      <c r="D729" s="73">
        <v>6557316</v>
      </c>
      <c r="E729" s="74">
        <v>6.5573199999999998</v>
      </c>
    </row>
    <row r="730" spans="1:5" x14ac:dyDescent="0.2">
      <c r="A730" s="73" t="s">
        <v>6</v>
      </c>
      <c r="B730" s="73" t="s">
        <v>159</v>
      </c>
      <c r="C730" s="73" t="s">
        <v>28</v>
      </c>
      <c r="D730" s="73">
        <v>6430569</v>
      </c>
      <c r="E730" s="74">
        <v>6.4305700000000003</v>
      </c>
    </row>
    <row r="731" spans="1:5" x14ac:dyDescent="0.2">
      <c r="A731" s="73" t="s">
        <v>39</v>
      </c>
      <c r="B731" s="73" t="s">
        <v>159</v>
      </c>
      <c r="C731" s="73" t="s">
        <v>28</v>
      </c>
      <c r="D731" s="73">
        <v>6683153</v>
      </c>
      <c r="E731" s="74">
        <v>6.6831500000000004</v>
      </c>
    </row>
    <row r="732" spans="1:5" x14ac:dyDescent="0.2">
      <c r="A732" s="73" t="s">
        <v>49</v>
      </c>
      <c r="B732" s="73" t="s">
        <v>159</v>
      </c>
      <c r="C732" s="73" t="s">
        <v>28</v>
      </c>
      <c r="D732" s="73">
        <v>7009407</v>
      </c>
      <c r="E732" s="74">
        <v>7.0094099999999999</v>
      </c>
    </row>
    <row r="733" spans="1:5" x14ac:dyDescent="0.2">
      <c r="A733" s="73" t="s">
        <v>158</v>
      </c>
      <c r="B733" s="73" t="s">
        <v>159</v>
      </c>
      <c r="C733" s="73" t="s">
        <v>28</v>
      </c>
      <c r="D733" s="73">
        <v>7862702</v>
      </c>
      <c r="E733" s="74">
        <v>7.8627000000000002</v>
      </c>
    </row>
    <row r="734" spans="1:5" x14ac:dyDescent="0.2">
      <c r="A734" s="73" t="s">
        <v>254</v>
      </c>
      <c r="B734" s="73" t="s">
        <v>159</v>
      </c>
      <c r="C734" s="73" t="s">
        <v>28</v>
      </c>
      <c r="D734" s="73">
        <v>7862702</v>
      </c>
      <c r="E734" s="74">
        <v>7.8627000000000002</v>
      </c>
    </row>
    <row r="735" spans="1:5" x14ac:dyDescent="0.2">
      <c r="A735" s="73" t="s">
        <v>260</v>
      </c>
      <c r="B735" s="73" t="s">
        <v>159</v>
      </c>
      <c r="C735" s="73" t="s">
        <v>25</v>
      </c>
      <c r="D735" s="73">
        <v>3720566</v>
      </c>
      <c r="E735" s="74">
        <v>3.7205699999999999</v>
      </c>
    </row>
    <row r="736" spans="1:5" x14ac:dyDescent="0.2">
      <c r="A736" s="73" t="s">
        <v>262</v>
      </c>
      <c r="B736" s="73" t="s">
        <v>159</v>
      </c>
      <c r="C736" s="73" t="s">
        <v>25</v>
      </c>
      <c r="D736" s="73">
        <v>3663654</v>
      </c>
      <c r="E736" s="74">
        <v>3.6636500000000001</v>
      </c>
    </row>
    <row r="737" spans="1:5" x14ac:dyDescent="0.2">
      <c r="A737" s="73" t="s">
        <v>263</v>
      </c>
      <c r="B737" s="73" t="s">
        <v>159</v>
      </c>
      <c r="C737" s="73" t="s">
        <v>25</v>
      </c>
      <c r="D737" s="73">
        <v>3627520</v>
      </c>
      <c r="E737" s="74">
        <v>3.6275200000000001</v>
      </c>
    </row>
    <row r="738" spans="1:5" x14ac:dyDescent="0.2">
      <c r="A738" s="73" t="s">
        <v>8</v>
      </c>
      <c r="B738" s="73" t="s">
        <v>159</v>
      </c>
      <c r="C738" s="73" t="s">
        <v>25</v>
      </c>
      <c r="D738" s="73">
        <v>3448007</v>
      </c>
      <c r="E738" s="74">
        <v>3.44801</v>
      </c>
    </row>
    <row r="739" spans="1:5" x14ac:dyDescent="0.2">
      <c r="A739" s="73" t="s">
        <v>260</v>
      </c>
      <c r="B739" s="73" t="s">
        <v>159</v>
      </c>
      <c r="C739" s="73" t="s">
        <v>18</v>
      </c>
      <c r="D739" s="73">
        <v>6926785</v>
      </c>
      <c r="E739" s="74">
        <v>6.9267799999999999</v>
      </c>
    </row>
    <row r="740" spans="1:5" x14ac:dyDescent="0.2">
      <c r="A740" s="73" t="s">
        <v>5</v>
      </c>
      <c r="B740" s="73" t="s">
        <v>159</v>
      </c>
      <c r="C740" s="73" t="s">
        <v>18</v>
      </c>
      <c r="D740" s="73">
        <v>6970940</v>
      </c>
      <c r="E740" s="74">
        <v>6.9709399999999997</v>
      </c>
    </row>
    <row r="741" spans="1:5" x14ac:dyDescent="0.2">
      <c r="A741" s="73" t="s">
        <v>6</v>
      </c>
      <c r="B741" s="73" t="s">
        <v>159</v>
      </c>
      <c r="C741" s="73" t="s">
        <v>18</v>
      </c>
      <c r="D741" s="73">
        <v>7195598</v>
      </c>
      <c r="E741" s="74">
        <v>7.1955999999999998</v>
      </c>
    </row>
    <row r="742" spans="1:5" x14ac:dyDescent="0.2">
      <c r="A742" s="73" t="s">
        <v>39</v>
      </c>
      <c r="B742" s="73" t="s">
        <v>159</v>
      </c>
      <c r="C742" s="73" t="s">
        <v>18</v>
      </c>
      <c r="D742" s="73">
        <v>7634284</v>
      </c>
      <c r="E742" s="74">
        <v>7.6342800000000004</v>
      </c>
    </row>
    <row r="743" spans="1:5" x14ac:dyDescent="0.2">
      <c r="A743" s="73" t="s">
        <v>52</v>
      </c>
      <c r="B743" s="73" t="s">
        <v>159</v>
      </c>
      <c r="C743" s="73" t="s">
        <v>18</v>
      </c>
      <c r="D743" s="73">
        <v>7930934</v>
      </c>
      <c r="E743" s="74">
        <v>7.93093</v>
      </c>
    </row>
    <row r="744" spans="1:5" x14ac:dyDescent="0.2">
      <c r="A744" s="73" t="s">
        <v>253</v>
      </c>
      <c r="B744" s="73" t="s">
        <v>159</v>
      </c>
      <c r="C744" s="73" t="s">
        <v>18</v>
      </c>
      <c r="D744" s="73">
        <v>8461164</v>
      </c>
      <c r="E744" s="74">
        <v>8.4611599999999996</v>
      </c>
    </row>
    <row r="745" spans="1:5" x14ac:dyDescent="0.2">
      <c r="A745" s="73" t="s">
        <v>259</v>
      </c>
      <c r="B745" s="73" t="s">
        <v>159</v>
      </c>
      <c r="C745" s="73" t="s">
        <v>45</v>
      </c>
      <c r="D745" s="73">
        <v>2522831</v>
      </c>
      <c r="E745" s="74">
        <v>2.5228299999999999</v>
      </c>
    </row>
    <row r="746" spans="1:5" x14ac:dyDescent="0.2">
      <c r="A746" s="73" t="s">
        <v>261</v>
      </c>
      <c r="B746" s="73" t="s">
        <v>159</v>
      </c>
      <c r="C746" s="73" t="s">
        <v>45</v>
      </c>
      <c r="D746" s="73">
        <v>2596303</v>
      </c>
      <c r="E746" s="74">
        <v>2.5962999999999998</v>
      </c>
    </row>
    <row r="747" spans="1:5" x14ac:dyDescent="0.2">
      <c r="A747" s="73" t="s">
        <v>263</v>
      </c>
      <c r="B747" s="73" t="s">
        <v>159</v>
      </c>
      <c r="C747" s="73" t="s">
        <v>45</v>
      </c>
      <c r="D747" s="73">
        <v>2676340</v>
      </c>
      <c r="E747" s="74">
        <v>2.6763400000000002</v>
      </c>
    </row>
    <row r="748" spans="1:5" x14ac:dyDescent="0.2">
      <c r="A748" s="73" t="s">
        <v>4</v>
      </c>
      <c r="B748" s="73" t="s">
        <v>159</v>
      </c>
      <c r="C748" s="73" t="s">
        <v>45</v>
      </c>
      <c r="D748" s="73">
        <v>2613939</v>
      </c>
      <c r="E748" s="74">
        <v>2.6139399999999999</v>
      </c>
    </row>
    <row r="749" spans="1:5" x14ac:dyDescent="0.2">
      <c r="A749" s="73" t="s">
        <v>6</v>
      </c>
      <c r="B749" s="73" t="s">
        <v>159</v>
      </c>
      <c r="C749" s="73" t="s">
        <v>45</v>
      </c>
      <c r="D749" s="73">
        <v>2687821</v>
      </c>
      <c r="E749" s="74">
        <v>2.6878199999999999</v>
      </c>
    </row>
    <row r="750" spans="1:5" x14ac:dyDescent="0.2">
      <c r="A750" s="73" t="s">
        <v>39</v>
      </c>
      <c r="B750" s="73" t="s">
        <v>159</v>
      </c>
      <c r="C750" s="73" t="s">
        <v>45</v>
      </c>
      <c r="D750" s="73">
        <v>2811603</v>
      </c>
      <c r="E750" s="74">
        <v>2.8115999999999999</v>
      </c>
    </row>
    <row r="751" spans="1:5" x14ac:dyDescent="0.2">
      <c r="A751" s="73" t="s">
        <v>49</v>
      </c>
      <c r="B751" s="73" t="s">
        <v>159</v>
      </c>
      <c r="C751" s="73" t="s">
        <v>45</v>
      </c>
      <c r="D751" s="73">
        <v>2897688</v>
      </c>
      <c r="E751" s="74">
        <v>2.8976899999999999</v>
      </c>
    </row>
    <row r="752" spans="1:5" x14ac:dyDescent="0.2">
      <c r="A752" s="73" t="s">
        <v>158</v>
      </c>
      <c r="B752" s="73" t="s">
        <v>159</v>
      </c>
      <c r="C752" s="73" t="s">
        <v>45</v>
      </c>
      <c r="D752" s="73">
        <v>3212432</v>
      </c>
      <c r="E752" s="74">
        <v>3.2124299999999999</v>
      </c>
    </row>
    <row r="753" spans="1:5" x14ac:dyDescent="0.2">
      <c r="A753" s="73" t="s">
        <v>253</v>
      </c>
      <c r="B753" s="73" t="s">
        <v>159</v>
      </c>
      <c r="C753" s="73" t="s">
        <v>45</v>
      </c>
      <c r="D753" s="73">
        <v>3212432</v>
      </c>
      <c r="E753" s="74">
        <v>3.2124299999999999</v>
      </c>
    </row>
    <row r="754" spans="1:5" x14ac:dyDescent="0.2">
      <c r="A754" s="73" t="s">
        <v>254</v>
      </c>
      <c r="B754" s="73" t="s">
        <v>159</v>
      </c>
      <c r="C754" s="73" t="s">
        <v>45</v>
      </c>
      <c r="D754" s="73">
        <v>3212432</v>
      </c>
      <c r="E754" s="74">
        <v>3.2124299999999999</v>
      </c>
    </row>
    <row r="755" spans="1:5" x14ac:dyDescent="0.2">
      <c r="A755" s="73" t="s">
        <v>260</v>
      </c>
      <c r="B755" s="73" t="s">
        <v>159</v>
      </c>
      <c r="C755" s="73" t="s">
        <v>15</v>
      </c>
      <c r="D755" s="73">
        <v>679910</v>
      </c>
      <c r="E755" s="74">
        <v>0.67991000000000001</v>
      </c>
    </row>
    <row r="756" spans="1:5" x14ac:dyDescent="0.2">
      <c r="A756" s="73" t="s">
        <v>263</v>
      </c>
      <c r="B756" s="73" t="s">
        <v>159</v>
      </c>
      <c r="C756" s="73" t="s">
        <v>15</v>
      </c>
      <c r="D756" s="73">
        <v>734035</v>
      </c>
      <c r="E756" s="74">
        <v>0.73403499999999999</v>
      </c>
    </row>
    <row r="757" spans="1:5" x14ac:dyDescent="0.2">
      <c r="A757" s="73" t="s">
        <v>5</v>
      </c>
      <c r="B757" s="73" t="s">
        <v>159</v>
      </c>
      <c r="C757" s="73" t="s">
        <v>15</v>
      </c>
      <c r="D757" s="73">
        <v>726979</v>
      </c>
      <c r="E757" s="74">
        <v>0.72697900000000004</v>
      </c>
    </row>
    <row r="758" spans="1:5" x14ac:dyDescent="0.2">
      <c r="A758" s="73" t="s">
        <v>8</v>
      </c>
      <c r="B758" s="73" t="s">
        <v>159</v>
      </c>
      <c r="C758" s="73" t="s">
        <v>15</v>
      </c>
      <c r="D758" s="73">
        <v>692026</v>
      </c>
      <c r="E758" s="74">
        <v>0.69202600000000003</v>
      </c>
    </row>
    <row r="759" spans="1:5" x14ac:dyDescent="0.2">
      <c r="A759" s="73" t="s">
        <v>52</v>
      </c>
      <c r="B759" s="73" t="s">
        <v>159</v>
      </c>
      <c r="C759" s="73" t="s">
        <v>15</v>
      </c>
      <c r="D759" s="73">
        <v>645129</v>
      </c>
      <c r="E759" s="74">
        <v>0.64512899999999995</v>
      </c>
    </row>
    <row r="760" spans="1:5" x14ac:dyDescent="0.2">
      <c r="A760" s="73" t="s">
        <v>260</v>
      </c>
      <c r="B760" s="73" t="s">
        <v>12</v>
      </c>
      <c r="C760" s="73" t="s">
        <v>0</v>
      </c>
      <c r="D760" s="73">
        <v>30511361</v>
      </c>
      <c r="E760" s="74">
        <v>30.511399999999998</v>
      </c>
    </row>
    <row r="761" spans="1:5" x14ac:dyDescent="0.2">
      <c r="A761" s="73" t="s">
        <v>263</v>
      </c>
      <c r="B761" s="73" t="s">
        <v>12</v>
      </c>
      <c r="C761" s="73" t="s">
        <v>0</v>
      </c>
      <c r="D761" s="73">
        <v>31065443</v>
      </c>
      <c r="E761" s="74">
        <v>31.0654</v>
      </c>
    </row>
    <row r="762" spans="1:5" x14ac:dyDescent="0.2">
      <c r="A762" s="73" t="s">
        <v>5</v>
      </c>
      <c r="B762" s="73" t="s">
        <v>12</v>
      </c>
      <c r="C762" s="73" t="s">
        <v>0</v>
      </c>
      <c r="D762" s="73">
        <v>28752140</v>
      </c>
      <c r="E762" s="74">
        <v>28.752099999999999</v>
      </c>
    </row>
    <row r="763" spans="1:5" x14ac:dyDescent="0.2">
      <c r="A763" s="73" t="s">
        <v>8</v>
      </c>
      <c r="B763" s="73" t="s">
        <v>12</v>
      </c>
      <c r="C763" s="73" t="s">
        <v>0</v>
      </c>
      <c r="D763" s="73">
        <v>29430178</v>
      </c>
      <c r="E763" s="74">
        <v>29.430199999999999</v>
      </c>
    </row>
    <row r="764" spans="1:5" x14ac:dyDescent="0.2">
      <c r="A764" s="73" t="s">
        <v>52</v>
      </c>
      <c r="B764" s="73" t="s">
        <v>12</v>
      </c>
      <c r="C764" s="73" t="s">
        <v>0</v>
      </c>
      <c r="D764" s="73">
        <v>30231833</v>
      </c>
      <c r="E764" s="74">
        <v>30.2318</v>
      </c>
    </row>
    <row r="765" spans="1:5" x14ac:dyDescent="0.2">
      <c r="A765" s="73" t="s">
        <v>259</v>
      </c>
      <c r="B765" s="73" t="s">
        <v>13</v>
      </c>
      <c r="C765" s="73" t="s">
        <v>0</v>
      </c>
      <c r="D765" s="73">
        <v>28972739</v>
      </c>
      <c r="E765" s="74">
        <v>28.9727</v>
      </c>
    </row>
    <row r="766" spans="1:5" x14ac:dyDescent="0.2">
      <c r="A766" s="73" t="s">
        <v>261</v>
      </c>
      <c r="B766" s="73" t="s">
        <v>13</v>
      </c>
      <c r="C766" s="73" t="s">
        <v>0</v>
      </c>
      <c r="D766" s="73">
        <v>29296969</v>
      </c>
      <c r="E766" s="74">
        <v>29.297000000000001</v>
      </c>
    </row>
    <row r="767" spans="1:5" x14ac:dyDescent="0.2">
      <c r="A767" s="73" t="s">
        <v>156</v>
      </c>
      <c r="B767" s="73" t="s">
        <v>13</v>
      </c>
      <c r="C767" s="73" t="s">
        <v>0</v>
      </c>
      <c r="D767" s="73">
        <v>29505523</v>
      </c>
      <c r="E767" s="74">
        <v>29.505500000000001</v>
      </c>
    </row>
    <row r="768" spans="1:5" x14ac:dyDescent="0.2">
      <c r="A768" s="73" t="s">
        <v>157</v>
      </c>
      <c r="B768" s="73" t="s">
        <v>13</v>
      </c>
      <c r="C768" s="73" t="s">
        <v>0</v>
      </c>
      <c r="D768" s="73">
        <v>29921828</v>
      </c>
      <c r="E768" s="74">
        <v>29.921800000000001</v>
      </c>
    </row>
    <row r="769" spans="1:5" x14ac:dyDescent="0.2">
      <c r="A769" s="73" t="s">
        <v>254</v>
      </c>
      <c r="B769" s="73" t="s">
        <v>13</v>
      </c>
      <c r="C769" s="73" t="s">
        <v>0</v>
      </c>
      <c r="D769" s="73">
        <v>30285818</v>
      </c>
      <c r="E769" s="74">
        <v>30.285799999999998</v>
      </c>
    </row>
    <row r="770" spans="1:5" x14ac:dyDescent="0.2">
      <c r="A770" s="73" t="s">
        <v>263</v>
      </c>
      <c r="B770" s="73" t="s">
        <v>159</v>
      </c>
      <c r="C770" s="73" t="s">
        <v>0</v>
      </c>
      <c r="D770" s="73">
        <v>60826967</v>
      </c>
      <c r="E770" s="74">
        <v>60.826999999999998</v>
      </c>
    </row>
    <row r="771" spans="1:5" x14ac:dyDescent="0.2">
      <c r="A771" s="73" t="s">
        <v>264</v>
      </c>
      <c r="B771" s="73" t="s">
        <v>159</v>
      </c>
      <c r="C771" s="73" t="s">
        <v>0</v>
      </c>
      <c r="D771" s="73">
        <v>61319075</v>
      </c>
      <c r="E771" s="74">
        <v>61.319099999999999</v>
      </c>
    </row>
    <row r="772" spans="1:5" x14ac:dyDescent="0.2">
      <c r="A772" s="73" t="s">
        <v>6</v>
      </c>
      <c r="B772" s="73" t="s">
        <v>159</v>
      </c>
      <c r="C772" s="73" t="s">
        <v>0</v>
      </c>
      <c r="D772" s="73">
        <v>56989744</v>
      </c>
      <c r="E772" s="74">
        <v>56.989699999999999</v>
      </c>
    </row>
    <row r="773" spans="1:5" x14ac:dyDescent="0.2">
      <c r="A773" s="73" t="s">
        <v>8</v>
      </c>
      <c r="B773" s="73" t="s">
        <v>159</v>
      </c>
      <c r="C773" s="73" t="s">
        <v>0</v>
      </c>
      <c r="D773" s="73">
        <v>57881415</v>
      </c>
      <c r="E773" s="74">
        <v>57.881399999999999</v>
      </c>
    </row>
    <row r="774" spans="1:5" x14ac:dyDescent="0.2">
      <c r="A774" s="73" t="s">
        <v>39</v>
      </c>
      <c r="B774" s="73" t="s">
        <v>159</v>
      </c>
      <c r="C774" s="73" t="s">
        <v>0</v>
      </c>
      <c r="D774" s="73">
        <v>58366199</v>
      </c>
      <c r="E774" s="74">
        <v>58.366199999999999</v>
      </c>
    </row>
    <row r="775" spans="1:5" x14ac:dyDescent="0.2">
      <c r="A775" s="73" t="s">
        <v>49</v>
      </c>
      <c r="B775" s="73" t="s">
        <v>159</v>
      </c>
      <c r="C775" s="73" t="s">
        <v>0</v>
      </c>
      <c r="D775" s="73">
        <v>59008368</v>
      </c>
      <c r="E775" s="74">
        <v>59.008400000000002</v>
      </c>
    </row>
    <row r="776" spans="1:5" x14ac:dyDescent="0.2">
      <c r="A776" s="73" t="s">
        <v>52</v>
      </c>
      <c r="B776" s="73" t="s">
        <v>159</v>
      </c>
      <c r="C776" s="73" t="s">
        <v>0</v>
      </c>
      <c r="D776" s="73">
        <v>59317788</v>
      </c>
      <c r="E776" s="74">
        <v>59.317799999999998</v>
      </c>
    </row>
    <row r="777" spans="1:5" x14ac:dyDescent="0.2">
      <c r="A777" s="73" t="s">
        <v>260</v>
      </c>
      <c r="B777" s="73" t="s">
        <v>159</v>
      </c>
      <c r="C777" s="73" t="s">
        <v>16</v>
      </c>
      <c r="D777" s="73">
        <v>4680888</v>
      </c>
      <c r="E777" s="74">
        <v>4.6808899999999998</v>
      </c>
    </row>
    <row r="778" spans="1:5" x14ac:dyDescent="0.2">
      <c r="A778" s="73" t="s">
        <v>52</v>
      </c>
      <c r="B778" s="73" t="s">
        <v>159</v>
      </c>
      <c r="C778" s="73" t="s">
        <v>16</v>
      </c>
      <c r="D778" s="73">
        <v>4093147</v>
      </c>
      <c r="E778" s="74">
        <v>4.0931499999999996</v>
      </c>
    </row>
    <row r="779" spans="1:5" x14ac:dyDescent="0.2">
      <c r="A779" s="73" t="s">
        <v>261</v>
      </c>
      <c r="B779" s="73" t="s">
        <v>159</v>
      </c>
      <c r="C779" s="73" t="s">
        <v>17</v>
      </c>
      <c r="D779" s="73">
        <v>6154162</v>
      </c>
      <c r="E779" s="74">
        <v>6.1541600000000001</v>
      </c>
    </row>
    <row r="780" spans="1:5" x14ac:dyDescent="0.2">
      <c r="A780" s="73" t="s">
        <v>264</v>
      </c>
      <c r="B780" s="73" t="s">
        <v>159</v>
      </c>
      <c r="C780" s="73" t="s">
        <v>17</v>
      </c>
      <c r="D780" s="73">
        <v>6478137</v>
      </c>
      <c r="E780" s="74">
        <v>6.4781399999999998</v>
      </c>
    </row>
    <row r="781" spans="1:5" x14ac:dyDescent="0.2">
      <c r="A781" s="73" t="s">
        <v>265</v>
      </c>
      <c r="B781" s="73" t="s">
        <v>159</v>
      </c>
      <c r="C781" s="73" t="s">
        <v>17</v>
      </c>
      <c r="D781" s="73">
        <v>6564742</v>
      </c>
      <c r="E781" s="74">
        <v>6.5647399999999996</v>
      </c>
    </row>
    <row r="782" spans="1:5" x14ac:dyDescent="0.2">
      <c r="A782" s="73" t="s">
        <v>3</v>
      </c>
      <c r="B782" s="73" t="s">
        <v>159</v>
      </c>
      <c r="C782" s="73" t="s">
        <v>17</v>
      </c>
      <c r="D782" s="73">
        <v>6658253</v>
      </c>
      <c r="E782" s="74">
        <v>6.6582499999999998</v>
      </c>
    </row>
    <row r="783" spans="1:5" x14ac:dyDescent="0.2">
      <c r="A783" s="73" t="s">
        <v>4</v>
      </c>
      <c r="B783" s="73" t="s">
        <v>159</v>
      </c>
      <c r="C783" s="73" t="s">
        <v>17</v>
      </c>
      <c r="D783" s="73">
        <v>5968229</v>
      </c>
      <c r="E783" s="74">
        <v>5.9682300000000001</v>
      </c>
    </row>
    <row r="784" spans="1:5" x14ac:dyDescent="0.2">
      <c r="A784" s="73" t="s">
        <v>6</v>
      </c>
      <c r="B784" s="73" t="s">
        <v>159</v>
      </c>
      <c r="C784" s="73" t="s">
        <v>17</v>
      </c>
      <c r="D784" s="73">
        <v>5946052</v>
      </c>
      <c r="E784" s="74">
        <v>5.9460499999999996</v>
      </c>
    </row>
    <row r="785" spans="1:5" x14ac:dyDescent="0.2">
      <c r="A785" s="73" t="s">
        <v>8</v>
      </c>
      <c r="B785" s="73" t="s">
        <v>159</v>
      </c>
      <c r="C785" s="73" t="s">
        <v>17</v>
      </c>
      <c r="D785" s="73">
        <v>5926076</v>
      </c>
      <c r="E785" s="74">
        <v>5.9260799999999998</v>
      </c>
    </row>
    <row r="786" spans="1:5" x14ac:dyDescent="0.2">
      <c r="A786" s="73" t="s">
        <v>49</v>
      </c>
      <c r="B786" s="73" t="s">
        <v>159</v>
      </c>
      <c r="C786" s="73" t="s">
        <v>17</v>
      </c>
      <c r="D786" s="73">
        <v>5756087</v>
      </c>
      <c r="E786" s="74">
        <v>5.7560900000000004</v>
      </c>
    </row>
    <row r="787" spans="1:5" x14ac:dyDescent="0.2">
      <c r="A787" s="73" t="s">
        <v>254</v>
      </c>
      <c r="B787" s="73" t="s">
        <v>159</v>
      </c>
      <c r="C787" s="73" t="s">
        <v>17</v>
      </c>
      <c r="D787" s="73">
        <v>5903302</v>
      </c>
      <c r="E787" s="74">
        <v>5.9032999999999998</v>
      </c>
    </row>
    <row r="788" spans="1:5" x14ac:dyDescent="0.2">
      <c r="A788" s="73" t="s">
        <v>263</v>
      </c>
      <c r="B788" s="73" t="s">
        <v>159</v>
      </c>
      <c r="C788" s="73" t="s">
        <v>26</v>
      </c>
      <c r="D788" s="73">
        <v>12642450</v>
      </c>
      <c r="E788" s="74">
        <v>12.6425</v>
      </c>
    </row>
    <row r="789" spans="1:5" x14ac:dyDescent="0.2">
      <c r="A789" s="73" t="s">
        <v>5</v>
      </c>
      <c r="B789" s="73" t="s">
        <v>159</v>
      </c>
      <c r="C789" s="73" t="s">
        <v>26</v>
      </c>
      <c r="D789" s="73">
        <v>11241646</v>
      </c>
      <c r="E789" s="74">
        <v>11.2416</v>
      </c>
    </row>
    <row r="790" spans="1:5" x14ac:dyDescent="0.2">
      <c r="A790" s="73" t="s">
        <v>39</v>
      </c>
      <c r="B790" s="73" t="s">
        <v>159</v>
      </c>
      <c r="C790" s="73" t="s">
        <v>26</v>
      </c>
      <c r="D790" s="73">
        <v>11705900</v>
      </c>
      <c r="E790" s="74">
        <v>11.7059</v>
      </c>
    </row>
    <row r="791" spans="1:5" x14ac:dyDescent="0.2">
      <c r="A791" s="73" t="s">
        <v>156</v>
      </c>
      <c r="B791" s="73" t="s">
        <v>159</v>
      </c>
      <c r="C791" s="73" t="s">
        <v>26</v>
      </c>
      <c r="D791" s="73">
        <v>12167250</v>
      </c>
      <c r="E791" s="74">
        <v>12.167199999999999</v>
      </c>
    </row>
    <row r="792" spans="1:5" x14ac:dyDescent="0.2">
      <c r="A792" s="73" t="s">
        <v>253</v>
      </c>
      <c r="B792" s="73" t="s">
        <v>159</v>
      </c>
      <c r="C792" s="73" t="s">
        <v>26</v>
      </c>
      <c r="D792" s="73">
        <v>12662888</v>
      </c>
      <c r="E792" s="74">
        <v>12.6629</v>
      </c>
    </row>
    <row r="793" spans="1:5" x14ac:dyDescent="0.2">
      <c r="A793" s="73" t="s">
        <v>261</v>
      </c>
      <c r="B793" s="73" t="s">
        <v>159</v>
      </c>
      <c r="C793" s="73" t="s">
        <v>27</v>
      </c>
      <c r="D793" s="73">
        <v>12150501</v>
      </c>
      <c r="E793" s="74">
        <v>12.150499999999999</v>
      </c>
    </row>
    <row r="794" spans="1:5" x14ac:dyDescent="0.2">
      <c r="A794" s="73" t="s">
        <v>264</v>
      </c>
      <c r="B794" s="73" t="s">
        <v>159</v>
      </c>
      <c r="C794" s="73" t="s">
        <v>27</v>
      </c>
      <c r="D794" s="73">
        <v>12739003</v>
      </c>
      <c r="E794" s="74">
        <v>12.739000000000001</v>
      </c>
    </row>
    <row r="795" spans="1:5" x14ac:dyDescent="0.2">
      <c r="A795" s="73" t="s">
        <v>265</v>
      </c>
      <c r="B795" s="73" t="s">
        <v>159</v>
      </c>
      <c r="C795" s="73" t="s">
        <v>27</v>
      </c>
      <c r="D795" s="73">
        <v>12921796</v>
      </c>
      <c r="E795" s="74">
        <v>12.921799999999999</v>
      </c>
    </row>
    <row r="796" spans="1:5" x14ac:dyDescent="0.2">
      <c r="A796" s="73" t="s">
        <v>4</v>
      </c>
      <c r="B796" s="73" t="s">
        <v>159</v>
      </c>
      <c r="C796" s="73" t="s">
        <v>27</v>
      </c>
      <c r="D796" s="73">
        <v>11832027</v>
      </c>
      <c r="E796" s="74">
        <v>11.832000000000001</v>
      </c>
    </row>
    <row r="797" spans="1:5" x14ac:dyDescent="0.2">
      <c r="A797" s="73" t="s">
        <v>6</v>
      </c>
      <c r="B797" s="73" t="s">
        <v>159</v>
      </c>
      <c r="C797" s="73" t="s">
        <v>27</v>
      </c>
      <c r="D797" s="73">
        <v>12017417</v>
      </c>
      <c r="E797" s="74">
        <v>12.0174</v>
      </c>
    </row>
    <row r="798" spans="1:5" x14ac:dyDescent="0.2">
      <c r="A798" s="73" t="s">
        <v>49</v>
      </c>
      <c r="B798" s="73" t="s">
        <v>159</v>
      </c>
      <c r="C798" s="73" t="s">
        <v>27</v>
      </c>
      <c r="D798" s="73">
        <v>11826400</v>
      </c>
      <c r="E798" s="74">
        <v>11.8264</v>
      </c>
    </row>
    <row r="799" spans="1:5" x14ac:dyDescent="0.2">
      <c r="A799" s="73" t="s">
        <v>254</v>
      </c>
      <c r="B799" s="73" t="s">
        <v>159</v>
      </c>
      <c r="C799" s="73" t="s">
        <v>27</v>
      </c>
      <c r="D799" s="73">
        <v>11632131</v>
      </c>
      <c r="E799" s="74">
        <v>11.632099999999999</v>
      </c>
    </row>
    <row r="800" spans="1:5" x14ac:dyDescent="0.2">
      <c r="A800" s="73" t="s">
        <v>263</v>
      </c>
      <c r="B800" s="73" t="s">
        <v>159</v>
      </c>
      <c r="C800" s="73" t="s">
        <v>28</v>
      </c>
      <c r="D800" s="73">
        <v>7170552</v>
      </c>
      <c r="E800" s="74">
        <v>7.1705500000000004</v>
      </c>
    </row>
    <row r="801" spans="1:5" x14ac:dyDescent="0.2">
      <c r="A801" s="73" t="s">
        <v>264</v>
      </c>
      <c r="B801" s="73" t="s">
        <v>159</v>
      </c>
      <c r="C801" s="73" t="s">
        <v>28</v>
      </c>
      <c r="D801" s="73">
        <v>7255912</v>
      </c>
      <c r="E801" s="74">
        <v>7.2559100000000001</v>
      </c>
    </row>
    <row r="802" spans="1:5" x14ac:dyDescent="0.2">
      <c r="A802" s="73" t="s">
        <v>5</v>
      </c>
      <c r="B802" s="73" t="s">
        <v>159</v>
      </c>
      <c r="C802" s="73" t="s">
        <v>28</v>
      </c>
      <c r="D802" s="73">
        <v>6448254</v>
      </c>
      <c r="E802" s="74">
        <v>6.4482499999999998</v>
      </c>
    </row>
    <row r="803" spans="1:5" x14ac:dyDescent="0.2">
      <c r="A803" s="73" t="s">
        <v>7</v>
      </c>
      <c r="B803" s="73" t="s">
        <v>159</v>
      </c>
      <c r="C803" s="73" t="s">
        <v>28</v>
      </c>
      <c r="D803" s="73">
        <v>6474275</v>
      </c>
      <c r="E803" s="74">
        <v>6.4742699999999997</v>
      </c>
    </row>
    <row r="804" spans="1:5" x14ac:dyDescent="0.2">
      <c r="A804" s="73" t="s">
        <v>156</v>
      </c>
      <c r="B804" s="73" t="s">
        <v>159</v>
      </c>
      <c r="C804" s="73" t="s">
        <v>28</v>
      </c>
      <c r="D804" s="73">
        <v>7665299</v>
      </c>
      <c r="E804" s="74">
        <v>7.6653000000000002</v>
      </c>
    </row>
    <row r="805" spans="1:5" x14ac:dyDescent="0.2">
      <c r="A805" s="73" t="s">
        <v>253</v>
      </c>
      <c r="B805" s="73" t="s">
        <v>159</v>
      </c>
      <c r="C805" s="73" t="s">
        <v>28</v>
      </c>
      <c r="D805" s="73">
        <v>7862702</v>
      </c>
      <c r="E805" s="74">
        <v>7.8627000000000002</v>
      </c>
    </row>
    <row r="806" spans="1:5" x14ac:dyDescent="0.2">
      <c r="A806" s="73" t="s">
        <v>267</v>
      </c>
      <c r="B806" s="73" t="s">
        <v>159</v>
      </c>
      <c r="C806" s="73" t="s">
        <v>25</v>
      </c>
      <c r="D806" s="73">
        <v>3801875</v>
      </c>
      <c r="E806" s="74">
        <v>3.8018700000000001</v>
      </c>
    </row>
    <row r="807" spans="1:5" x14ac:dyDescent="0.2">
      <c r="A807" s="73" t="s">
        <v>266</v>
      </c>
      <c r="B807" s="73" t="s">
        <v>159</v>
      </c>
      <c r="C807" s="73" t="s">
        <v>25</v>
      </c>
      <c r="D807" s="73">
        <v>3476099</v>
      </c>
      <c r="E807" s="74">
        <v>3.4761000000000002</v>
      </c>
    </row>
    <row r="808" spans="1:5" x14ac:dyDescent="0.2">
      <c r="A808" s="73" t="s">
        <v>5</v>
      </c>
      <c r="B808" s="73" t="s">
        <v>159</v>
      </c>
      <c r="C808" s="73" t="s">
        <v>25</v>
      </c>
      <c r="D808" s="73">
        <v>3170444</v>
      </c>
      <c r="E808" s="74">
        <v>3.1704400000000001</v>
      </c>
    </row>
    <row r="809" spans="1:5" x14ac:dyDescent="0.2">
      <c r="A809" s="73" t="s">
        <v>39</v>
      </c>
      <c r="B809" s="73" t="s">
        <v>159</v>
      </c>
      <c r="C809" s="73" t="s">
        <v>25</v>
      </c>
      <c r="D809" s="73">
        <v>3517095</v>
      </c>
      <c r="E809" s="74">
        <v>3.51709</v>
      </c>
    </row>
    <row r="810" spans="1:5" x14ac:dyDescent="0.2">
      <c r="A810" s="73" t="s">
        <v>44</v>
      </c>
      <c r="B810" s="73" t="s">
        <v>159</v>
      </c>
      <c r="C810" s="73" t="s">
        <v>25</v>
      </c>
      <c r="D810" s="73">
        <v>3575973</v>
      </c>
      <c r="E810" s="74">
        <v>3.5759699999999999</v>
      </c>
    </row>
    <row r="811" spans="1:5" x14ac:dyDescent="0.2">
      <c r="A811" s="73" t="s">
        <v>56</v>
      </c>
      <c r="B811" s="73" t="s">
        <v>159</v>
      </c>
      <c r="C811" s="73" t="s">
        <v>25</v>
      </c>
      <c r="D811" s="73">
        <v>3589660</v>
      </c>
      <c r="E811" s="74">
        <v>3.5896599999999999</v>
      </c>
    </row>
    <row r="812" spans="1:5" x14ac:dyDescent="0.2">
      <c r="A812" s="73" t="s">
        <v>80</v>
      </c>
      <c r="B812" s="73" t="s">
        <v>159</v>
      </c>
      <c r="C812" s="73" t="s">
        <v>25</v>
      </c>
      <c r="D812" s="73">
        <v>3555127</v>
      </c>
      <c r="E812" s="74">
        <v>3.5551300000000001</v>
      </c>
    </row>
    <row r="813" spans="1:5" x14ac:dyDescent="0.2">
      <c r="A813" s="73" t="s">
        <v>156</v>
      </c>
      <c r="B813" s="73" t="s">
        <v>159</v>
      </c>
      <c r="C813" s="73" t="s">
        <v>25</v>
      </c>
      <c r="D813" s="73">
        <v>3574434</v>
      </c>
      <c r="E813" s="74">
        <v>3.57443</v>
      </c>
    </row>
    <row r="814" spans="1:5" x14ac:dyDescent="0.2">
      <c r="A814" s="73" t="s">
        <v>158</v>
      </c>
      <c r="B814" s="73" t="s">
        <v>159</v>
      </c>
      <c r="C814" s="73" t="s">
        <v>25</v>
      </c>
      <c r="D814" s="73">
        <v>3614814</v>
      </c>
      <c r="E814" s="74">
        <v>3.6148099999999999</v>
      </c>
    </row>
    <row r="815" spans="1:5" x14ac:dyDescent="0.2">
      <c r="A815" s="73" t="s">
        <v>253</v>
      </c>
      <c r="B815" s="73" t="s">
        <v>159</v>
      </c>
      <c r="C815" s="73" t="s">
        <v>25</v>
      </c>
      <c r="D815" s="73">
        <v>3614814</v>
      </c>
      <c r="E815" s="74">
        <v>3.6148099999999999</v>
      </c>
    </row>
    <row r="816" spans="1:5" x14ac:dyDescent="0.2">
      <c r="A816" s="73" t="s">
        <v>261</v>
      </c>
      <c r="B816" s="73" t="s">
        <v>159</v>
      </c>
      <c r="C816" s="73" t="s">
        <v>18</v>
      </c>
      <c r="D816" s="73">
        <v>6953323</v>
      </c>
      <c r="E816" s="74">
        <v>6.9533199999999997</v>
      </c>
    </row>
    <row r="817" spans="1:5" x14ac:dyDescent="0.2">
      <c r="A817" s="73" t="s">
        <v>263</v>
      </c>
      <c r="B817" s="73" t="s">
        <v>159</v>
      </c>
      <c r="C817" s="73" t="s">
        <v>18</v>
      </c>
      <c r="D817" s="73">
        <v>6977908</v>
      </c>
      <c r="E817" s="74">
        <v>6.9779099999999996</v>
      </c>
    </row>
    <row r="818" spans="1:5" x14ac:dyDescent="0.2">
      <c r="A818" s="73" t="s">
        <v>264</v>
      </c>
      <c r="B818" s="73" t="s">
        <v>159</v>
      </c>
      <c r="C818" s="73" t="s">
        <v>18</v>
      </c>
      <c r="D818" s="73">
        <v>7023642</v>
      </c>
      <c r="E818" s="74">
        <v>7.0236400000000003</v>
      </c>
    </row>
    <row r="819" spans="1:5" x14ac:dyDescent="0.2">
      <c r="A819" s="73" t="s">
        <v>265</v>
      </c>
      <c r="B819" s="73" t="s">
        <v>159</v>
      </c>
      <c r="C819" s="73" t="s">
        <v>18</v>
      </c>
      <c r="D819" s="73">
        <v>7138933</v>
      </c>
      <c r="E819" s="74">
        <v>7.1389300000000002</v>
      </c>
    </row>
    <row r="820" spans="1:5" x14ac:dyDescent="0.2">
      <c r="A820" s="73" t="s">
        <v>4</v>
      </c>
      <c r="B820" s="73" t="s">
        <v>159</v>
      </c>
      <c r="C820" s="73" t="s">
        <v>18</v>
      </c>
      <c r="D820" s="73">
        <v>6682121</v>
      </c>
      <c r="E820" s="74">
        <v>6.6821200000000003</v>
      </c>
    </row>
    <row r="821" spans="1:5" x14ac:dyDescent="0.2">
      <c r="A821" s="73" t="s">
        <v>8</v>
      </c>
      <c r="B821" s="73" t="s">
        <v>159</v>
      </c>
      <c r="C821" s="73" t="s">
        <v>18</v>
      </c>
      <c r="D821" s="73">
        <v>7517885</v>
      </c>
      <c r="E821" s="74">
        <v>7.5178799999999999</v>
      </c>
    </row>
    <row r="822" spans="1:5" x14ac:dyDescent="0.2">
      <c r="A822" s="73" t="s">
        <v>49</v>
      </c>
      <c r="B822" s="73" t="s">
        <v>159</v>
      </c>
      <c r="C822" s="73" t="s">
        <v>18</v>
      </c>
      <c r="D822" s="73">
        <v>7827430</v>
      </c>
      <c r="E822" s="74">
        <v>7.8274299999999997</v>
      </c>
    </row>
    <row r="823" spans="1:5" x14ac:dyDescent="0.2">
      <c r="A823" s="73" t="s">
        <v>254</v>
      </c>
      <c r="B823" s="73" t="s">
        <v>159</v>
      </c>
      <c r="C823" s="73" t="s">
        <v>18</v>
      </c>
      <c r="D823" s="73">
        <v>8461164</v>
      </c>
      <c r="E823" s="74">
        <v>8.4611599999999996</v>
      </c>
    </row>
    <row r="824" spans="1:5" x14ac:dyDescent="0.2">
      <c r="A824" s="73" t="s">
        <v>264</v>
      </c>
      <c r="B824" s="73" t="s">
        <v>159</v>
      </c>
      <c r="C824" s="73" t="s">
        <v>45</v>
      </c>
      <c r="D824" s="73">
        <v>2719357</v>
      </c>
      <c r="E824" s="74">
        <v>2.71936</v>
      </c>
    </row>
    <row r="825" spans="1:5" x14ac:dyDescent="0.2">
      <c r="A825" s="73" t="s">
        <v>5</v>
      </c>
      <c r="B825" s="73" t="s">
        <v>159</v>
      </c>
      <c r="C825" s="73" t="s">
        <v>45</v>
      </c>
      <c r="D825" s="73">
        <v>2661198</v>
      </c>
      <c r="E825" s="74">
        <v>2.6612</v>
      </c>
    </row>
    <row r="826" spans="1:5" x14ac:dyDescent="0.2">
      <c r="A826" s="73" t="s">
        <v>7</v>
      </c>
      <c r="B826" s="73" t="s">
        <v>159</v>
      </c>
      <c r="C826" s="73" t="s">
        <v>45</v>
      </c>
      <c r="D826" s="73">
        <v>2737426</v>
      </c>
      <c r="E826" s="74">
        <v>2.7374299999999998</v>
      </c>
    </row>
    <row r="827" spans="1:5" x14ac:dyDescent="0.2">
      <c r="A827" s="73" t="s">
        <v>156</v>
      </c>
      <c r="B827" s="73" t="s">
        <v>159</v>
      </c>
      <c r="C827" s="73" t="s">
        <v>45</v>
      </c>
      <c r="D827" s="73">
        <v>3038690</v>
      </c>
      <c r="E827" s="74">
        <v>3.0386899999999999</v>
      </c>
    </row>
    <row r="828" spans="1:5" x14ac:dyDescent="0.2">
      <c r="A828" s="73" t="s">
        <v>261</v>
      </c>
      <c r="B828" s="73" t="s">
        <v>159</v>
      </c>
      <c r="C828" s="73" t="s">
        <v>15</v>
      </c>
      <c r="D828" s="73">
        <v>704450</v>
      </c>
      <c r="E828" s="74">
        <v>0.70445000000000002</v>
      </c>
    </row>
    <row r="829" spans="1:5" x14ac:dyDescent="0.2">
      <c r="A829" s="73" t="s">
        <v>264</v>
      </c>
      <c r="B829" s="73" t="s">
        <v>159</v>
      </c>
      <c r="C829" s="73" t="s">
        <v>15</v>
      </c>
      <c r="D829" s="73">
        <v>757429</v>
      </c>
      <c r="E829" s="74">
        <v>0.75742900000000002</v>
      </c>
    </row>
    <row r="830" spans="1:5" x14ac:dyDescent="0.2">
      <c r="A830" s="73" t="s">
        <v>265</v>
      </c>
      <c r="B830" s="73" t="s">
        <v>159</v>
      </c>
      <c r="C830" s="73" t="s">
        <v>15</v>
      </c>
      <c r="D830" s="73">
        <v>788225</v>
      </c>
      <c r="E830" s="74">
        <v>0.78822499999999995</v>
      </c>
    </row>
    <row r="831" spans="1:5" x14ac:dyDescent="0.2">
      <c r="A831" s="73" t="s">
        <v>4</v>
      </c>
      <c r="B831" s="73" t="s">
        <v>159</v>
      </c>
      <c r="C831" s="73" t="s">
        <v>15</v>
      </c>
      <c r="D831" s="73">
        <v>715455</v>
      </c>
      <c r="E831" s="74">
        <v>0.71545499999999995</v>
      </c>
    </row>
    <row r="832" spans="1:5" x14ac:dyDescent="0.2">
      <c r="A832" s="73" t="s">
        <v>6</v>
      </c>
      <c r="B832" s="73" t="s">
        <v>159</v>
      </c>
      <c r="C832" s="73" t="s">
        <v>15</v>
      </c>
      <c r="D832" s="73">
        <v>708248</v>
      </c>
      <c r="E832" s="74">
        <v>0.70824799999999999</v>
      </c>
    </row>
    <row r="833" spans="1:5" x14ac:dyDescent="0.2">
      <c r="A833" s="73" t="s">
        <v>7</v>
      </c>
      <c r="B833" s="73" t="s">
        <v>159</v>
      </c>
      <c r="C833" s="73" t="s">
        <v>15</v>
      </c>
      <c r="D833" s="73">
        <v>694071</v>
      </c>
      <c r="E833" s="74">
        <v>0.69407099999999999</v>
      </c>
    </row>
    <row r="834" spans="1:5" x14ac:dyDescent="0.2">
      <c r="A834" s="73" t="s">
        <v>49</v>
      </c>
      <c r="B834" s="73" t="s">
        <v>159</v>
      </c>
      <c r="C834" s="73" t="s">
        <v>15</v>
      </c>
      <c r="D834" s="73">
        <v>662513</v>
      </c>
      <c r="E834" s="74">
        <v>0.66251300000000002</v>
      </c>
    </row>
    <row r="835" spans="1:5" x14ac:dyDescent="0.2">
      <c r="A835" s="73" t="s">
        <v>254</v>
      </c>
      <c r="B835" s="73" t="s">
        <v>159</v>
      </c>
      <c r="C835" s="73" t="s">
        <v>15</v>
      </c>
      <c r="D835" s="73">
        <v>601329</v>
      </c>
      <c r="E835" s="74">
        <v>0.601329</v>
      </c>
    </row>
    <row r="836" spans="1:5" x14ac:dyDescent="0.2">
      <c r="A836" s="73" t="s">
        <v>267</v>
      </c>
      <c r="B836" s="73" t="s">
        <v>12</v>
      </c>
      <c r="C836" s="73" t="s">
        <v>0</v>
      </c>
      <c r="D836" s="73">
        <v>30280752</v>
      </c>
      <c r="E836" s="74">
        <v>30.280799999999999</v>
      </c>
    </row>
    <row r="837" spans="1:5" x14ac:dyDescent="0.2">
      <c r="A837" s="73" t="s">
        <v>262</v>
      </c>
      <c r="B837" s="73" t="s">
        <v>12</v>
      </c>
      <c r="C837" s="73" t="s">
        <v>0</v>
      </c>
      <c r="D837" s="73">
        <v>30872303</v>
      </c>
      <c r="E837" s="74">
        <v>30.872299999999999</v>
      </c>
    </row>
    <row r="838" spans="1:5" x14ac:dyDescent="0.2">
      <c r="A838" s="73" t="s">
        <v>266</v>
      </c>
      <c r="B838" s="73" t="s">
        <v>12</v>
      </c>
      <c r="C838" s="73" t="s">
        <v>0</v>
      </c>
      <c r="D838" s="73">
        <v>31728275</v>
      </c>
      <c r="E838" s="74">
        <v>31.728300000000001</v>
      </c>
    </row>
    <row r="839" spans="1:5" x14ac:dyDescent="0.2">
      <c r="A839" s="73" t="s">
        <v>7</v>
      </c>
      <c r="B839" s="73" t="s">
        <v>12</v>
      </c>
      <c r="C839" s="73" t="s">
        <v>0</v>
      </c>
      <c r="D839" s="73">
        <v>29211642</v>
      </c>
      <c r="E839" s="74">
        <v>29.211600000000001</v>
      </c>
    </row>
    <row r="840" spans="1:5" x14ac:dyDescent="0.2">
      <c r="A840" s="73" t="s">
        <v>39</v>
      </c>
      <c r="B840" s="73" t="s">
        <v>12</v>
      </c>
      <c r="C840" s="73" t="s">
        <v>0</v>
      </c>
      <c r="D840" s="73">
        <v>29690146</v>
      </c>
      <c r="E840" s="74">
        <v>29.690100000000001</v>
      </c>
    </row>
    <row r="841" spans="1:5" x14ac:dyDescent="0.2">
      <c r="A841" s="73" t="s">
        <v>44</v>
      </c>
      <c r="B841" s="73" t="s">
        <v>12</v>
      </c>
      <c r="C841" s="73" t="s">
        <v>0</v>
      </c>
      <c r="D841" s="73">
        <v>29877059</v>
      </c>
      <c r="E841" s="74">
        <v>29.877099999999999</v>
      </c>
    </row>
    <row r="842" spans="1:5" x14ac:dyDescent="0.2">
      <c r="A842" s="73" t="s">
        <v>56</v>
      </c>
      <c r="B842" s="73" t="s">
        <v>12</v>
      </c>
      <c r="C842" s="73" t="s">
        <v>0</v>
      </c>
      <c r="D842" s="73">
        <v>30312278</v>
      </c>
      <c r="E842" s="74">
        <v>30.3123</v>
      </c>
    </row>
    <row r="843" spans="1:5" x14ac:dyDescent="0.2">
      <c r="A843" s="73" t="s">
        <v>80</v>
      </c>
      <c r="B843" s="73" t="s">
        <v>12</v>
      </c>
      <c r="C843" s="73" t="s">
        <v>0</v>
      </c>
      <c r="D843" s="73">
        <v>30457171</v>
      </c>
      <c r="E843" s="74">
        <v>30.4572</v>
      </c>
    </row>
    <row r="844" spans="1:5" x14ac:dyDescent="0.2">
      <c r="A844" s="73" t="s">
        <v>158</v>
      </c>
      <c r="B844" s="73" t="s">
        <v>12</v>
      </c>
      <c r="C844" s="73" t="s">
        <v>0</v>
      </c>
      <c r="D844" s="73">
        <v>31520864</v>
      </c>
      <c r="E844" s="74">
        <v>31.520900000000001</v>
      </c>
    </row>
    <row r="845" spans="1:5" x14ac:dyDescent="0.2">
      <c r="A845" s="73" t="s">
        <v>253</v>
      </c>
      <c r="B845" s="73" t="s">
        <v>12</v>
      </c>
      <c r="C845" s="73" t="s">
        <v>0</v>
      </c>
      <c r="D845" s="73">
        <v>31520864</v>
      </c>
      <c r="E845" s="74">
        <v>31.520900000000001</v>
      </c>
    </row>
    <row r="846" spans="1:5" x14ac:dyDescent="0.2">
      <c r="A846" s="73" t="s">
        <v>264</v>
      </c>
      <c r="B846" s="73" t="s">
        <v>13</v>
      </c>
      <c r="C846" s="73" t="s">
        <v>0</v>
      </c>
      <c r="D846" s="73">
        <v>30027883</v>
      </c>
      <c r="E846" s="74">
        <v>30.027899999999999</v>
      </c>
    </row>
    <row r="847" spans="1:5" x14ac:dyDescent="0.2">
      <c r="A847" s="73" t="s">
        <v>265</v>
      </c>
      <c r="B847" s="73" t="s">
        <v>13</v>
      </c>
      <c r="C847" s="73" t="s">
        <v>0</v>
      </c>
      <c r="D847" s="73">
        <v>30300617</v>
      </c>
      <c r="E847" s="74">
        <v>30.300599999999999</v>
      </c>
    </row>
    <row r="848" spans="1:5" x14ac:dyDescent="0.2">
      <c r="A848" s="73" t="s">
        <v>3</v>
      </c>
      <c r="B848" s="73" t="s">
        <v>13</v>
      </c>
      <c r="C848" s="73" t="s">
        <v>0</v>
      </c>
      <c r="D848" s="73">
        <v>30805490</v>
      </c>
      <c r="E848" s="74">
        <v>30.805499999999999</v>
      </c>
    </row>
    <row r="849" spans="1:5" x14ac:dyDescent="0.2">
      <c r="A849" s="73" t="s">
        <v>4</v>
      </c>
      <c r="B849" s="73" t="s">
        <v>13</v>
      </c>
      <c r="C849" s="73" t="s">
        <v>0</v>
      </c>
      <c r="D849" s="73">
        <v>27637637</v>
      </c>
      <c r="E849" s="74">
        <v>27.637599999999999</v>
      </c>
    </row>
    <row r="850" spans="1:5" x14ac:dyDescent="0.2">
      <c r="A850" s="73" t="s">
        <v>6</v>
      </c>
      <c r="B850" s="73" t="s">
        <v>13</v>
      </c>
      <c r="C850" s="73" t="s">
        <v>0</v>
      </c>
      <c r="D850" s="73">
        <v>28016359</v>
      </c>
      <c r="E850" s="74">
        <v>28.016400000000001</v>
      </c>
    </row>
    <row r="851" spans="1:5" x14ac:dyDescent="0.2">
      <c r="A851" s="73" t="s">
        <v>49</v>
      </c>
      <c r="B851" s="73" t="s">
        <v>13</v>
      </c>
      <c r="C851" s="73" t="s">
        <v>0</v>
      </c>
      <c r="D851" s="73">
        <v>28952751</v>
      </c>
      <c r="E851" s="74">
        <v>28.9528</v>
      </c>
    </row>
    <row r="852" spans="1:5" x14ac:dyDescent="0.2">
      <c r="A852" s="73" t="s">
        <v>52</v>
      </c>
      <c r="B852" s="73" t="s">
        <v>13</v>
      </c>
      <c r="C852" s="73" t="s">
        <v>0</v>
      </c>
      <c r="D852" s="73">
        <v>29085955</v>
      </c>
      <c r="E852" s="74">
        <v>29.085999999999999</v>
      </c>
    </row>
    <row r="853" spans="1:5" x14ac:dyDescent="0.2">
      <c r="A853" s="73" t="s">
        <v>4</v>
      </c>
      <c r="B853" s="73" t="s">
        <v>159</v>
      </c>
      <c r="C853" s="73" t="s">
        <v>0</v>
      </c>
      <c r="D853" s="73">
        <v>56170927</v>
      </c>
      <c r="E853" s="74">
        <v>56.170900000000003</v>
      </c>
    </row>
    <row r="854" spans="1:5" x14ac:dyDescent="0.2">
      <c r="A854" s="73" t="s">
        <v>5</v>
      </c>
      <c r="B854" s="73" t="s">
        <v>159</v>
      </c>
      <c r="C854" s="73" t="s">
        <v>0</v>
      </c>
      <c r="D854" s="73">
        <v>56577740</v>
      </c>
      <c r="E854" s="74">
        <v>56.5777</v>
      </c>
    </row>
    <row r="855" spans="1:5" x14ac:dyDescent="0.2">
      <c r="A855" s="73" t="s">
        <v>44</v>
      </c>
      <c r="B855" s="73" t="s">
        <v>159</v>
      </c>
      <c r="C855" s="73" t="s">
        <v>0</v>
      </c>
      <c r="D855" s="73">
        <v>58700914</v>
      </c>
      <c r="E855" s="74">
        <v>58.700899999999997</v>
      </c>
    </row>
    <row r="856" spans="1:5" x14ac:dyDescent="0.2">
      <c r="A856" s="73" t="s">
        <v>56</v>
      </c>
      <c r="B856" s="73" t="s">
        <v>159</v>
      </c>
      <c r="C856" s="73" t="s">
        <v>0</v>
      </c>
      <c r="D856" s="73">
        <v>59430444</v>
      </c>
      <c r="E856" s="74">
        <v>59.430399999999999</v>
      </c>
    </row>
    <row r="857" spans="1:5" x14ac:dyDescent="0.2">
      <c r="A857" s="73" t="s">
        <v>156</v>
      </c>
      <c r="B857" s="73" t="s">
        <v>159</v>
      </c>
      <c r="C857" s="73" t="s">
        <v>0</v>
      </c>
      <c r="D857" s="73">
        <v>60278591</v>
      </c>
      <c r="E857" s="74">
        <v>60.278599999999997</v>
      </c>
    </row>
    <row r="858" spans="1:5" x14ac:dyDescent="0.2">
      <c r="A858" s="73" t="s">
        <v>157</v>
      </c>
      <c r="B858" s="73" t="s">
        <v>159</v>
      </c>
      <c r="C858" s="73" t="s">
        <v>0</v>
      </c>
      <c r="D858" s="73">
        <v>61099801</v>
      </c>
      <c r="E858" s="74">
        <v>61.099800000000002</v>
      </c>
    </row>
    <row r="859" spans="1:5" x14ac:dyDescent="0.2">
      <c r="A859" s="73" t="s">
        <v>253</v>
      </c>
      <c r="B859" s="73" t="s">
        <v>159</v>
      </c>
      <c r="C859" s="73" t="s">
        <v>0</v>
      </c>
      <c r="D859" s="73">
        <v>61806682</v>
      </c>
      <c r="E859" s="74">
        <v>61.806699999999999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rgb="FFFF0000"/>
  </sheetPr>
  <dimension ref="A1:N40"/>
  <sheetViews>
    <sheetView topLeftCell="A2" zoomScaleNormal="100" workbookViewId="0">
      <selection activeCell="F6" sqref="F6"/>
    </sheetView>
  </sheetViews>
  <sheetFormatPr defaultColWidth="9.140625" defaultRowHeight="15" x14ac:dyDescent="0.2"/>
  <cols>
    <col min="1" max="5" width="11.42578125" style="27" customWidth="1"/>
    <col min="6" max="6" width="12" style="27" customWidth="1"/>
    <col min="7" max="9" width="11.42578125" style="27" customWidth="1"/>
    <col min="10" max="10" width="8.85546875" style="27" customWidth="1"/>
    <col min="11" max="11" width="11.42578125" style="27" customWidth="1"/>
    <col min="12" max="12" width="18.42578125" style="27" customWidth="1"/>
    <col min="13" max="13" width="9.140625" style="27"/>
    <col min="14" max="14" width="11.42578125" style="27" customWidth="1"/>
    <col min="15" max="15" width="7.85546875" style="27" customWidth="1"/>
    <col min="16" max="16384" width="9.140625" style="27"/>
  </cols>
  <sheetData>
    <row r="1" spans="1:14" ht="18.75" customHeight="1" x14ac:dyDescent="0.25">
      <c r="A1" s="78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16"/>
      <c r="N1" s="16"/>
    </row>
    <row r="2" spans="1:14" x14ac:dyDescent="0.2">
      <c r="A2" s="28"/>
      <c r="B2" s="28"/>
      <c r="C2" s="28"/>
      <c r="D2" s="28"/>
      <c r="E2" s="28"/>
      <c r="F2" s="28"/>
      <c r="G2" s="28"/>
      <c r="H2" s="28"/>
      <c r="I2" s="28"/>
      <c r="J2" s="16"/>
      <c r="K2" s="16"/>
      <c r="L2" s="16"/>
      <c r="M2" s="16"/>
      <c r="N2" s="16"/>
    </row>
    <row r="3" spans="1:14" ht="15.75" x14ac:dyDescent="0.2">
      <c r="A3" s="29"/>
      <c r="B3" s="16"/>
      <c r="C3" s="28"/>
      <c r="D3" s="28"/>
      <c r="E3" s="28"/>
      <c r="F3" s="28"/>
      <c r="G3" s="28"/>
      <c r="H3" s="28"/>
      <c r="I3" s="28"/>
      <c r="J3" s="16"/>
      <c r="K3" s="16"/>
      <c r="L3" s="16"/>
      <c r="M3" s="16"/>
      <c r="N3" s="16"/>
    </row>
    <row r="4" spans="1:14" ht="15.75" x14ac:dyDescent="0.2">
      <c r="A4" s="79" t="str">
        <f>FIRE0503a!A3</f>
        <v>2025/26</v>
      </c>
      <c r="B4" s="79"/>
      <c r="C4" s="79"/>
      <c r="D4" s="79"/>
      <c r="E4" s="79"/>
      <c r="F4" s="79"/>
      <c r="G4" s="28"/>
      <c r="H4" s="28"/>
      <c r="I4" s="28"/>
      <c r="J4" s="16"/>
      <c r="K4" s="16"/>
      <c r="L4" s="16"/>
      <c r="M4" s="16"/>
      <c r="N4" s="16"/>
    </row>
    <row r="5" spans="1:14" ht="15.75" x14ac:dyDescent="0.2">
      <c r="A5" s="79" t="str">
        <f>FIRE0503a!A4</f>
        <v>All Genders</v>
      </c>
      <c r="B5" s="79"/>
      <c r="C5" s="79"/>
      <c r="D5" s="79"/>
      <c r="E5" s="79"/>
      <c r="F5" s="79"/>
      <c r="G5" s="16"/>
      <c r="H5" s="16"/>
      <c r="I5" s="30"/>
      <c r="J5" s="16"/>
      <c r="K5" s="16"/>
      <c r="L5" s="16"/>
      <c r="M5" s="16"/>
      <c r="N5" s="16"/>
    </row>
    <row r="6" spans="1:14" ht="15.75" x14ac:dyDescent="0.2">
      <c r="A6" s="31"/>
      <c r="B6" s="31"/>
      <c r="C6" s="28"/>
      <c r="D6" s="28"/>
      <c r="E6" s="28"/>
      <c r="F6" s="28" t="s">
        <v>53</v>
      </c>
      <c r="G6" s="28"/>
      <c r="H6" s="28"/>
      <c r="I6" s="30"/>
      <c r="J6" s="16"/>
      <c r="K6" s="16"/>
      <c r="L6" s="16"/>
      <c r="M6" s="16"/>
      <c r="N6" s="16"/>
    </row>
    <row r="7" spans="1:14" ht="15" customHeight="1" thickBot="1" x14ac:dyDescent="0.25">
      <c r="A7" s="16"/>
      <c r="B7" s="26" t="s">
        <v>276</v>
      </c>
      <c r="C7" s="26"/>
      <c r="D7" s="26"/>
      <c r="E7" s="26"/>
      <c r="F7" s="26"/>
      <c r="G7" s="26"/>
      <c r="H7" s="26"/>
      <c r="I7" s="26"/>
      <c r="J7" s="16"/>
      <c r="K7" s="16"/>
      <c r="L7" s="16"/>
      <c r="M7" s="16"/>
      <c r="N7" s="16"/>
    </row>
    <row r="8" spans="1:14" ht="51.75" customHeight="1" thickBot="1" x14ac:dyDescent="0.25">
      <c r="A8" s="32" t="s">
        <v>29</v>
      </c>
      <c r="B8" s="33" t="s">
        <v>0</v>
      </c>
      <c r="C8" s="34" t="s">
        <v>20</v>
      </c>
      <c r="D8" s="34" t="s">
        <v>21</v>
      </c>
      <c r="E8" s="34" t="s">
        <v>22</v>
      </c>
      <c r="F8" s="34" t="s">
        <v>23</v>
      </c>
      <c r="G8" s="34" t="s">
        <v>1</v>
      </c>
      <c r="H8" s="34" t="s">
        <v>9</v>
      </c>
      <c r="I8" s="34" t="s">
        <v>2</v>
      </c>
      <c r="J8" s="16"/>
      <c r="K8" s="35" t="s">
        <v>29</v>
      </c>
      <c r="L8" s="36" t="s">
        <v>277</v>
      </c>
      <c r="M8" s="16"/>
      <c r="N8" s="16"/>
    </row>
    <row r="9" spans="1:14" ht="15.75" x14ac:dyDescent="0.25">
      <c r="A9" s="20" t="s">
        <v>0</v>
      </c>
      <c r="B9" s="23">
        <f>SUM(B10:B20)</f>
        <v>254</v>
      </c>
      <c r="C9" s="23">
        <f>SUM(D9:F9)</f>
        <v>184</v>
      </c>
      <c r="D9" s="23">
        <f>SUM(D10:D20)</f>
        <v>172</v>
      </c>
      <c r="E9" s="23">
        <f t="shared" ref="E9:I9" si="0">SUM(E10:E20)</f>
        <v>3</v>
      </c>
      <c r="F9" s="23">
        <f t="shared" si="0"/>
        <v>9</v>
      </c>
      <c r="G9" s="23">
        <f t="shared" si="0"/>
        <v>17</v>
      </c>
      <c r="H9" s="23">
        <f t="shared" si="0"/>
        <v>37</v>
      </c>
      <c r="I9" s="23">
        <f t="shared" si="0"/>
        <v>16</v>
      </c>
      <c r="J9" s="16"/>
      <c r="K9" s="20" t="s">
        <v>0</v>
      </c>
      <c r="L9" s="37" cm="1">
        <f t="array" ref="L9">IF($A$5="Not known","..",(IF($B9=0, "NA",$B9/SUMPRODUCT((PopData!$A$2:$A$998=$A$4)*(PopData!$B$2:$B$998=$A$5)*(PopData!$C$2:$C$998=$A9)*(PopData!$E$2:$E$998)))))</f>
        <v>4.1095868247293579</v>
      </c>
      <c r="M9" s="16" t="e" cm="1">
        <f t="array" ref="M9">_xlfn.XLOOKUP(1,(K9=#REF!)*($A$5=#REF!)*($A$4=#REF!),#REF!)</f>
        <v>#REF!</v>
      </c>
      <c r="N9" s="16"/>
    </row>
    <row r="10" spans="1:14" ht="15.75" x14ac:dyDescent="0.2">
      <c r="A10" s="16" t="s">
        <v>15</v>
      </c>
      <c r="B10" s="23">
        <f>SUM(D10:I10)</f>
        <v>1</v>
      </c>
      <c r="C10" s="24">
        <f>SUM(D10:F10)</f>
        <v>0</v>
      </c>
      <c r="D10" s="24" cm="1">
        <f t="array" ref="D10">IF($A$4="2009/10",IF($A$5="All genders",'200910'!D8,IF($A$5="Male",'200910'!D27,IF($A$5="Female",'200910'!D46,'200910'!D65))),IF($A$5="All genders",SUMPRODUCT(('Data - fatalities'!$A$2:$A$933=FIRE0503a_raw!$A$4:$F$4)*('Data - fatalities'!$B$2:$B$933=FIRE0503a_raw!D$8)*('Data - fatalities'!$C$2:$C$933))+SUMPRODUCT(('Data - fatalities'!$A$2:$A$933=FIRE0503a_raw!$A$4:$F$4)*('Data - fatalities'!$B$2:$B$933=FIRE0503a_raw!D$8)*('Data - fatalities'!$D$2:$D$933))+SUMPRODUCT(('Data - fatalities'!$A$2:$A$933=FIRE0503a_raw!$A$4:$F$4)*('Data - fatalities'!$B$2:$B$933=FIRE0503a_raw!D$8)*('Data - fatalities'!$E$2:$E$933)),IF($A$5="Male",SUMPRODUCT(('Data - fatalities'!$A$2:$A$933=FIRE0503a_raw!$A$4:$F$4)*('Data - fatalities'!$B$2:$B$933=FIRE0503a_raw!D$8)*('Data - fatalities'!$C$2:$C$933)),IF($A$5="Female",SUMPRODUCT(('Data - fatalities'!$A$2:$A$933=FIRE0503a_raw!$A$4:$F$4)*('Data - fatalities'!$B$2:$B$933=FIRE0503a_raw!D$8)*('Data - fatalities'!$D$2:$D$933)),SUMPRODUCT(('Data - fatalities'!$A$2:$A$933=FIRE0503a_raw!$A$4:$F$4)*('Data - fatalities'!$B$2:$B$933=FIRE0503a_raw!D$8)*('Data - fatalities'!$E$2:$E$933))))))</f>
        <v>0</v>
      </c>
      <c r="E10" s="24" cm="1">
        <f t="array" ref="E10">IF($A$4="2009/10",IF($A$5="All genders",'200910'!E8,IF($A$5="Male",'200910'!E27,IF($A$5="Female",'200910'!E46,'200910'!E65))),IF($A$5="All genders",SUMPRODUCT(('Data - fatalities'!$A$2:$A$933=FIRE0503a_raw!$A$4:$F$4)*('Data - fatalities'!$B$2:$B$933=FIRE0503a_raw!E$8)*('Data - fatalities'!$C$2:$C$933))+SUMPRODUCT(('Data - fatalities'!$A$2:$A$933=FIRE0503a_raw!$A$4:$F$4)*('Data - fatalities'!$B$2:$B$933=FIRE0503a_raw!E$8)*('Data - fatalities'!$D$2:$D$933))+SUMPRODUCT(('Data - fatalities'!$A$2:$A$933=FIRE0503a_raw!$A$4:$F$4)*('Data - fatalities'!$B$2:$B$933=FIRE0503a_raw!E$8)*('Data - fatalities'!$E$2:$E$933)),IF($A$5="Male",SUMPRODUCT(('Data - fatalities'!$A$2:$A$933=FIRE0503a_raw!$A$4:$F$4)*('Data - fatalities'!$B$2:$B$933=FIRE0503a_raw!E$8)*('Data - fatalities'!$C$2:$C$933)),IF($A$5="Female",SUMPRODUCT(('Data - fatalities'!$A$2:$A$933=FIRE0503a_raw!$A$4:$F$4)*('Data - fatalities'!$B$2:$B$933=FIRE0503a_raw!E$8)*('Data - fatalities'!$D$2:$D$933)),SUMPRODUCT(('Data - fatalities'!$A$2:$A$933=FIRE0503a_raw!$A$4:$F$4)*('Data - fatalities'!$B$2:$B$933=FIRE0503a_raw!E$8)*('Data - fatalities'!$E$2:$E$933))))))</f>
        <v>0</v>
      </c>
      <c r="F10" s="24" cm="1">
        <f t="array" ref="F10">IF($A$4="2009/10",IF($A$5="All genders",'200910'!F8,IF($A$5="Male",'200910'!F27,IF($A$5="Female",'200910'!F46,'200910'!F65))),IF($A$5="All genders",SUMPRODUCT(('Data - fatalities'!$A$2:$A$933=FIRE0503a_raw!$A$4:$F$4)*('Data - fatalities'!$B$2:$B$933=FIRE0503a_raw!F$8)*('Data - fatalities'!$C$2:$C$933))+SUMPRODUCT(('Data - fatalities'!$A$2:$A$933=FIRE0503a_raw!$A$4:$F$4)*('Data - fatalities'!$B$2:$B$933=FIRE0503a_raw!F$8)*('Data - fatalities'!$D$2:$D$933))+SUMPRODUCT(('Data - fatalities'!$A$2:$A$933=FIRE0503a_raw!$A$4:$F$4)*('Data - fatalities'!$B$2:$B$933=FIRE0503a_raw!F$8)*('Data - fatalities'!$E$2:$E$933)),IF($A$5="Male",SUMPRODUCT(('Data - fatalities'!$A$2:$A$933=FIRE0503a_raw!$A$4:$F$4)*('Data - fatalities'!$B$2:$B$933=FIRE0503a_raw!F$8)*('Data - fatalities'!$C$2:$C$933)),IF($A$5="Female",SUMPRODUCT(('Data - fatalities'!$A$2:$A$933=FIRE0503a_raw!$A$4:$F$4)*('Data - fatalities'!$B$2:$B$933=FIRE0503a_raw!F$8)*('Data - fatalities'!$D$2:$D$933)),SUMPRODUCT(('Data - fatalities'!$A$2:$A$933=FIRE0503a_raw!$A$4:$F$4)*('Data - fatalities'!$B$2:$B$933=FIRE0503a_raw!F$8)*('Data - fatalities'!$E$2:$E$933))))))</f>
        <v>0</v>
      </c>
      <c r="G10" s="24" cm="1">
        <f t="array" ref="G10">IF($A$4="2009/10",IF($A$5="All genders",'200910'!G8,IF($A$5="Male",'200910'!G27,IF($A$5="Female",'200910'!G46,'200910'!G65))),IF($A$5="All genders",SUMPRODUCT(('Data - fatalities'!$A$2:$A$933=FIRE0503a_raw!$A$4:$F$4)*('Data - fatalities'!$B$2:$B$933=FIRE0503a_raw!G$8)*('Data - fatalities'!$C$2:$C$933))+SUMPRODUCT(('Data - fatalities'!$A$2:$A$933=FIRE0503a_raw!$A$4:$F$4)*('Data - fatalities'!$B$2:$B$933=FIRE0503a_raw!G$8)*('Data - fatalities'!$D$2:$D$933))+SUMPRODUCT(('Data - fatalities'!$A$2:$A$933=FIRE0503a_raw!$A$4:$F$4)*('Data - fatalities'!$B$2:$B$933=FIRE0503a_raw!G$8)*('Data - fatalities'!$E$2:$E$933)),IF($A$5="Male",SUMPRODUCT(('Data - fatalities'!$A$2:$A$933=FIRE0503a_raw!$A$4:$F$4)*('Data - fatalities'!$B$2:$B$933=FIRE0503a_raw!G$8)*('Data - fatalities'!$C$2:$C$933)),IF($A$5="Female",SUMPRODUCT(('Data - fatalities'!$A$2:$A$933=FIRE0503a_raw!$A$4:$F$4)*('Data - fatalities'!$B$2:$B$933=FIRE0503a_raw!G$8)*('Data - fatalities'!$D$2:$D$933)),SUMPRODUCT(('Data - fatalities'!$A$2:$A$933=FIRE0503a_raw!$A$4:$F$4)*('Data - fatalities'!$B$2:$B$933=FIRE0503a_raw!G$8)*('Data - fatalities'!$E$2:$E$933))))))</f>
        <v>0</v>
      </c>
      <c r="H10" s="24" cm="1">
        <f t="array" ref="H10">IF($A$4="2009/10",IF($A$5="All genders",'200910'!H8,IF($A$5="Male",'200910'!H27,IF($A$5="Female",'200910'!H46,'200910'!H65))),IF($A$5="All genders",SUMPRODUCT(('Data - fatalities'!$A$2:$A$933=FIRE0503a_raw!$A$4:$F$4)*('Data - fatalities'!$B$2:$B$933=FIRE0503a_raw!H$8)*('Data - fatalities'!$C$2:$C$933))+SUMPRODUCT(('Data - fatalities'!$A$2:$A$933=FIRE0503a_raw!$A$4:$F$4)*('Data - fatalities'!$B$2:$B$933=FIRE0503a_raw!H$8)*('Data - fatalities'!$D$2:$D$933))+SUMPRODUCT(('Data - fatalities'!$A$2:$A$933=FIRE0503a_raw!$A$4:$F$4)*('Data - fatalities'!$B$2:$B$933=FIRE0503a_raw!H$8)*('Data - fatalities'!$E$2:$E$933)),IF($A$5="Male",SUMPRODUCT(('Data - fatalities'!$A$2:$A$933=FIRE0503a_raw!$A$4:$F$4)*('Data - fatalities'!$B$2:$B$933=FIRE0503a_raw!H$8)*('Data - fatalities'!$C$2:$C$933)),IF($A$5="Female",SUMPRODUCT(('Data - fatalities'!$A$2:$A$933=FIRE0503a_raw!$A$4:$F$4)*('Data - fatalities'!$B$2:$B$933=FIRE0503a_raw!H$8)*('Data - fatalities'!$D$2:$D$933)),SUMPRODUCT(('Data - fatalities'!$A$2:$A$933=FIRE0503a_raw!$A$4:$F$4)*('Data - fatalities'!$B$2:$B$933=FIRE0503a_raw!H$8)*('Data - fatalities'!$E$2:$E$933))))))</f>
        <v>1</v>
      </c>
      <c r="I10" s="24" cm="1">
        <f t="array" ref="I10">IF($A$4="2009/10",IF($A$5="All genders",'200910'!I8,IF($A$5="Male",'200910'!I27,IF($A$5="Female",'200910'!I46,'200910'!I65))),IF($A$5="All genders",SUMPRODUCT(('Data - fatalities'!$A$2:$A$933=FIRE0503a_raw!$A$4:$F$4)*('Data - fatalities'!$B$2:$B$933=FIRE0503a_raw!I$8)*('Data - fatalities'!$C$2:$C$933))+SUMPRODUCT(('Data - fatalities'!$A$2:$A$933=FIRE0503a_raw!$A$4:$F$4)*('Data - fatalities'!$B$2:$B$933=FIRE0503a_raw!I$8)*('Data - fatalities'!$D$2:$D$933))+SUMPRODUCT(('Data - fatalities'!$A$2:$A$933=FIRE0503a_raw!$A$4:$F$4)*('Data - fatalities'!$B$2:$B$933=FIRE0503a_raw!I$8)*('Data - fatalities'!$E$2:$E$933)),IF($A$5="Male",SUMPRODUCT(('Data - fatalities'!$A$2:$A$933=FIRE0503a_raw!$A$4:$F$4)*('Data - fatalities'!$B$2:$B$933=FIRE0503a_raw!I$8)*('Data - fatalities'!$C$2:$C$933)),IF($A$5="Female",SUMPRODUCT(('Data - fatalities'!$A$2:$A$933=FIRE0503a_raw!$A$4:$F$4)*('Data - fatalities'!$B$2:$B$933=FIRE0503a_raw!I$8)*('Data - fatalities'!$D$2:$D$933)),SUMPRODUCT(('Data - fatalities'!$A$2:$A$933=FIRE0503a_raw!$A$4:$F$4)*('Data - fatalities'!$B$2:$B$933=FIRE0503a_raw!I$8)*('Data - fatalities'!$E$2:$E$933))))))</f>
        <v>0</v>
      </c>
      <c r="J10" s="16"/>
      <c r="K10" s="16" t="s">
        <v>15</v>
      </c>
      <c r="L10" s="37" cm="1">
        <f t="array" ref="L10">IF($A$5="Not known","..",(IF($B10=0, "NA",$B10/SUMPRODUCT((PopData!$A$2:$A$998=$A$4)*(PopData!$B$2:$B$998=$A$5)*(PopData!$C$2:$C$998=$A10)*(PopData!$E$2:$E$998)))))</f>
        <v>1.6629831589695492</v>
      </c>
      <c r="M10" s="16" t="e" cm="1">
        <f t="array" ref="M10">_xlfn.XLOOKUP(1,(K10=#REF!)*($A$5=#REF!)*($A$4=#REF!),#REF!)</f>
        <v>#REF!</v>
      </c>
      <c r="N10" s="16"/>
    </row>
    <row r="11" spans="1:14" ht="15.75" x14ac:dyDescent="0.2">
      <c r="A11" s="16" t="s">
        <v>24</v>
      </c>
      <c r="B11" s="23">
        <f t="shared" ref="B11:B20" si="1">SUM(D11:I11)</f>
        <v>2</v>
      </c>
      <c r="C11" s="24">
        <f t="shared" ref="C11:C20" si="2">SUM(D11:F11)</f>
        <v>2</v>
      </c>
      <c r="D11" s="24" cm="1">
        <f t="array" ref="D11">IF($A$4="2009/10",IF($A$5="All genders",'200910'!D9,IF($A$5="Male",'200910'!D28,IF($A$5="Female",'200910'!D47,'200910'!D66))),IF($A$5="All genders",SUMPRODUCT(('Data - fatalities'!$A$2:$A$933=FIRE0503a_raw!$A$4:$F$4)*('Data - fatalities'!$B$2:$B$933=FIRE0503a_raw!D$8)*('Data - fatalities'!$F$2:$F$933))+SUMPRODUCT(('Data - fatalities'!$A$2:$A$933=FIRE0503a_raw!$A$4:$F$4)*('Data - fatalities'!$B$2:$B$933=FIRE0503a_raw!D$8)*('Data - fatalities'!$G$2:$G$933))+SUMPRODUCT(('Data - fatalities'!$A$2:$A$933=FIRE0503a_raw!$A$4:$F$4)*('Data - fatalities'!$B$2:$B$933=FIRE0503a_raw!D$8)*('Data - fatalities'!$H$2:$H$933)),IF($A$5="Male",SUMPRODUCT(('Data - fatalities'!$A$2:$A$933=FIRE0503a_raw!$A$4:$F$4)*('Data - fatalities'!$B$2:$B$933=FIRE0503a_raw!D$8)*('Data - fatalities'!$F$2:$F$933)),IF($A$5="Female",SUMPRODUCT(('Data - fatalities'!$A$2:$A$933=FIRE0503a_raw!$A$4:$F$4)*('Data - fatalities'!$B$2:$B$933=FIRE0503a_raw!D$8)*('Data - fatalities'!$G$2:$G$933)),SUMPRODUCT(('Data - fatalities'!$A$2:$A$933=FIRE0503a_raw!$A$4:$F$4)*('Data - fatalities'!$B$2:$B$933=FIRE0503a_raw!D$8)*('Data - fatalities'!$H$2:$H$933))))))</f>
        <v>2</v>
      </c>
      <c r="E11" s="24" cm="1">
        <f t="array" ref="E11">IF($A$4="2009/10",IF($A$5="All genders",'200910'!E9,IF($A$5="Male",'200910'!E28,IF($A$5="Female",'200910'!E47,'200910'!E66))),IF($A$5="All genders",SUMPRODUCT(('Data - fatalities'!$A$2:$A$933=FIRE0503a_raw!$A$4:$F$4)*('Data - fatalities'!$B$2:$B$933=FIRE0503a_raw!E$8)*('Data - fatalities'!$F$2:$F$933))+SUMPRODUCT(('Data - fatalities'!$A$2:$A$933=FIRE0503a_raw!$A$4:$F$4)*('Data - fatalities'!$B$2:$B$933=FIRE0503a_raw!E$8)*('Data - fatalities'!$G$2:$G$933))+SUMPRODUCT(('Data - fatalities'!$A$2:$A$933=FIRE0503a_raw!$A$4:$F$4)*('Data - fatalities'!$B$2:$B$933=FIRE0503a_raw!E$8)*('Data - fatalities'!$H$2:$H$933)),IF($A$5="Male",SUMPRODUCT(('Data - fatalities'!$A$2:$A$933=FIRE0503a_raw!$A$4:$F$4)*('Data - fatalities'!$B$2:$B$933=FIRE0503a_raw!E$8)*('Data - fatalities'!$F$2:$F$933)),IF($A$5="Female",SUMPRODUCT(('Data - fatalities'!$A$2:$A$933=FIRE0503a_raw!$A$4:$F$4)*('Data - fatalities'!$B$2:$B$933=FIRE0503a_raw!E$8)*('Data - fatalities'!$G$2:$G$933)),SUMPRODUCT(('Data - fatalities'!$A$2:$A$933=FIRE0503a_raw!$A$4:$F$4)*('Data - fatalities'!$B$2:$B$933=FIRE0503a_raw!E$8)*('Data - fatalities'!$H$2:$H$933))))))</f>
        <v>0</v>
      </c>
      <c r="F11" s="24" cm="1">
        <f t="array" ref="F11">IF($A$4="2009/10",IF($A$5="All genders",'200910'!F9,IF($A$5="Male",'200910'!F28,IF($A$5="Female",'200910'!F47,'200910'!F66))),IF($A$5="All genders",SUMPRODUCT(('Data - fatalities'!$A$2:$A$933=FIRE0503a_raw!$A$4:$F$4)*('Data - fatalities'!$B$2:$B$933=FIRE0503a_raw!F$8)*('Data - fatalities'!$F$2:$F$933))+SUMPRODUCT(('Data - fatalities'!$A$2:$A$933=FIRE0503a_raw!$A$4:$F$4)*('Data - fatalities'!$B$2:$B$933=FIRE0503a_raw!F$8)*('Data - fatalities'!$G$2:$G$933))+SUMPRODUCT(('Data - fatalities'!$A$2:$A$933=FIRE0503a_raw!$A$4:$F$4)*('Data - fatalities'!$B$2:$B$933=FIRE0503a_raw!F$8)*('Data - fatalities'!$H$2:$H$933)),IF($A$5="Male",SUMPRODUCT(('Data - fatalities'!$A$2:$A$933=FIRE0503a_raw!$A$4:$F$4)*('Data - fatalities'!$B$2:$B$933=FIRE0503a_raw!F$8)*('Data - fatalities'!$F$2:$F$933)),IF($A$5="Female",SUMPRODUCT(('Data - fatalities'!$A$2:$A$933=FIRE0503a_raw!$A$4:$F$4)*('Data - fatalities'!$B$2:$B$933=FIRE0503a_raw!F$8)*('Data - fatalities'!$G$2:$G$933)),SUMPRODUCT(('Data - fatalities'!$A$2:$A$933=FIRE0503a_raw!$A$4:$F$4)*('Data - fatalities'!$B$2:$B$933=FIRE0503a_raw!F$8)*('Data - fatalities'!$H$2:$H$933))))))</f>
        <v>0</v>
      </c>
      <c r="G11" s="24" cm="1">
        <f t="array" ref="G11">IF($A$4="2009/10",IF($A$5="All genders",'200910'!G9,IF($A$5="Male",'200910'!G28,IF($A$5="Female",'200910'!G47,'200910'!G66))),IF($A$5="All genders",SUMPRODUCT(('Data - fatalities'!$A$2:$A$933=FIRE0503a_raw!$A$4:$F$4)*('Data - fatalities'!$B$2:$B$933=FIRE0503a_raw!G$8)*('Data - fatalities'!$F$2:$F$933))+SUMPRODUCT(('Data - fatalities'!$A$2:$A$933=FIRE0503a_raw!$A$4:$F$4)*('Data - fatalities'!$B$2:$B$933=FIRE0503a_raw!G$8)*('Data - fatalities'!$G$2:$G$933))+SUMPRODUCT(('Data - fatalities'!$A$2:$A$933=FIRE0503a_raw!$A$4:$F$4)*('Data - fatalities'!$B$2:$B$933=FIRE0503a_raw!G$8)*('Data - fatalities'!$H$2:$H$933)),IF($A$5="Male",SUMPRODUCT(('Data - fatalities'!$A$2:$A$933=FIRE0503a_raw!$A$4:$F$4)*('Data - fatalities'!$B$2:$B$933=FIRE0503a_raw!G$8)*('Data - fatalities'!$F$2:$F$933)),IF($A$5="Female",SUMPRODUCT(('Data - fatalities'!$A$2:$A$933=FIRE0503a_raw!$A$4:$F$4)*('Data - fatalities'!$B$2:$B$933=FIRE0503a_raw!G$8)*('Data - fatalities'!$G$2:$G$933)),SUMPRODUCT(('Data - fatalities'!$A$2:$A$933=FIRE0503a_raw!$A$4:$F$4)*('Data - fatalities'!$B$2:$B$933=FIRE0503a_raw!G$8)*('Data - fatalities'!$H$2:$H$933))))))</f>
        <v>0</v>
      </c>
      <c r="H11" s="24" cm="1">
        <f t="array" ref="H11">IF($A$4="2009/10",IF($A$5="All genders",'200910'!H9,IF($A$5="Male",'200910'!H28,IF($A$5="Female",'200910'!H47,'200910'!H66))),IF($A$5="All genders",SUMPRODUCT(('Data - fatalities'!$A$2:$A$933=FIRE0503a_raw!$A$4:$F$4)*('Data - fatalities'!$B$2:$B$933=FIRE0503a_raw!H$8)*('Data - fatalities'!$F$2:$F$933))+SUMPRODUCT(('Data - fatalities'!$A$2:$A$933=FIRE0503a_raw!$A$4:$F$4)*('Data - fatalities'!$B$2:$B$933=FIRE0503a_raw!H$8)*('Data - fatalities'!$G$2:$G$933))+SUMPRODUCT(('Data - fatalities'!$A$2:$A$933=FIRE0503a_raw!$A$4:$F$4)*('Data - fatalities'!$B$2:$B$933=FIRE0503a_raw!H$8)*('Data - fatalities'!$H$2:$H$933)),IF($A$5="Male",SUMPRODUCT(('Data - fatalities'!$A$2:$A$933=FIRE0503a_raw!$A$4:$F$4)*('Data - fatalities'!$B$2:$B$933=FIRE0503a_raw!H$8)*('Data - fatalities'!$F$2:$F$933)),IF($A$5="Female",SUMPRODUCT(('Data - fatalities'!$A$2:$A$933=FIRE0503a_raw!$A$4:$F$4)*('Data - fatalities'!$B$2:$B$933=FIRE0503a_raw!H$8)*('Data - fatalities'!$G$2:$G$933)),SUMPRODUCT(('Data - fatalities'!$A$2:$A$933=FIRE0503a_raw!$A$4:$F$4)*('Data - fatalities'!$B$2:$B$933=FIRE0503a_raw!H$8)*('Data - fatalities'!$H$2:$H$933))))))</f>
        <v>0</v>
      </c>
      <c r="I11" s="24" cm="1">
        <f t="array" ref="I11">IF($A$4="2009/10",IF($A$5="All genders",'200910'!I9,IF($A$5="Male",'200910'!I28,IF($A$5="Female",'200910'!I47,'200910'!I66))),IF($A$5="All genders",SUMPRODUCT(('Data - fatalities'!$A$2:$A$933=FIRE0503a_raw!$A$4:$F$4)*('Data - fatalities'!$B$2:$B$933=FIRE0503a_raw!I$8)*('Data - fatalities'!$F$2:$F$933))+SUMPRODUCT(('Data - fatalities'!$A$2:$A$933=FIRE0503a_raw!$A$4:$F$4)*('Data - fatalities'!$B$2:$B$933=FIRE0503a_raw!I$8)*('Data - fatalities'!$G$2:$G$933))+SUMPRODUCT(('Data - fatalities'!$A$2:$A$933=FIRE0503a_raw!$A$4:$F$4)*('Data - fatalities'!$B$2:$B$933=FIRE0503a_raw!I$8)*('Data - fatalities'!$H$2:$H$933)),IF($A$5="Male",SUMPRODUCT(('Data - fatalities'!$A$2:$A$933=FIRE0503a_raw!$A$4:$F$4)*('Data - fatalities'!$B$2:$B$933=FIRE0503a_raw!I$8)*('Data - fatalities'!$F$2:$F$933)),IF($A$5="Female",SUMPRODUCT(('Data - fatalities'!$A$2:$A$933=FIRE0503a_raw!$A$4:$F$4)*('Data - fatalities'!$B$2:$B$933=FIRE0503a_raw!I$8)*('Data - fatalities'!$G$2:$G$933)),SUMPRODUCT(('Data - fatalities'!$A$2:$A$933=FIRE0503a_raw!$A$4:$F$4)*('Data - fatalities'!$B$2:$B$933=FIRE0503a_raw!I$8)*('Data - fatalities'!$H$2:$H$933))))))</f>
        <v>0</v>
      </c>
      <c r="J11" s="16"/>
      <c r="K11" s="16" t="s">
        <v>24</v>
      </c>
      <c r="L11" s="37" cm="1">
        <f t="array" ref="L11">IF($A$5="Not known","..",(IF($B11=0, "NA",$B11/SUMPRODUCT((PopData!$A$2:$A$998=$A$4)*(PopData!$B$2:$B$998=$A$5)*(PopData!$C$2:$C$998=$A11)*(PopData!$E$2:$E$998)))))</f>
        <v>0.60398509364788877</v>
      </c>
      <c r="M11" s="16" t="e" cm="1">
        <f t="array" ref="M11">_xlfn.XLOOKUP(1,(K11=#REF!)*($A$5=#REF!)*($A$4=#REF!),#REF!)</f>
        <v>#REF!</v>
      </c>
      <c r="N11" s="16"/>
    </row>
    <row r="12" spans="1:14" ht="15.75" x14ac:dyDescent="0.2">
      <c r="A12" s="16" t="s">
        <v>25</v>
      </c>
      <c r="B12" s="23">
        <f t="shared" si="1"/>
        <v>4</v>
      </c>
      <c r="C12" s="24">
        <f t="shared" si="2"/>
        <v>3</v>
      </c>
      <c r="D12" s="24" cm="1">
        <f t="array" ref="D12">IF($A$4="2009/10",IF($A$5="All genders",'200910'!D10,IF($A$5="Male",'200910'!D29,IF($A$5="Female",'200910'!D48,'200910'!D67))),IF($A$5="All genders",SUMPRODUCT(('Data - fatalities'!$A$2:$A$933=FIRE0503a_raw!$A$4:$F$4)*('Data - fatalities'!$B$2:$B$933=FIRE0503a_raw!D$8)*('Data - fatalities'!$I$2:$I$933))+SUMPRODUCT(('Data - fatalities'!$A$2:$A$933=FIRE0503a_raw!$A$4:$F$4)*('Data - fatalities'!$B$2:$B$933=FIRE0503a_raw!D$8)*('Data - fatalities'!$J$2:$J$933))+SUMPRODUCT(('Data - fatalities'!$A$2:$A$933=FIRE0503a_raw!$A$4:$F$4)*('Data - fatalities'!$B$2:$B$933=FIRE0503a_raw!D$8)*('Data - fatalities'!$K$2:$K$933)),IF($A$5="Male",SUMPRODUCT(('Data - fatalities'!$A$2:$A$933=FIRE0503a_raw!$A$4:$F$4)*('Data - fatalities'!$B$2:$B$933=FIRE0503a_raw!D$8)*('Data - fatalities'!$I$2:$I$933)),IF($A$5="Female",SUMPRODUCT(('Data - fatalities'!$A$2:$A$933=FIRE0503a_raw!$A$4:$F$4)*('Data - fatalities'!$B$2:$B$933=FIRE0503a_raw!D$8)*('Data - fatalities'!$J$2:$J$933)),SUMPRODUCT(('Data - fatalities'!$A$2:$A$933=FIRE0503a_raw!$A$4:$F$4)*('Data - fatalities'!$B$2:$B$933=FIRE0503a_raw!D$8)*('Data - fatalities'!$K$2:$K$933))))))</f>
        <v>3</v>
      </c>
      <c r="E12" s="24" cm="1">
        <f t="array" ref="E12">IF($A$4="2009/10",IF($A$5="All genders",'200910'!E10,IF($A$5="Male",'200910'!E29,IF($A$5="Female",'200910'!E48,'200910'!E67))),IF($A$5="All genders",SUMPRODUCT(('Data - fatalities'!$A$2:$A$933=FIRE0503a_raw!$A$4:$F$4)*('Data - fatalities'!$B$2:$B$933=FIRE0503a_raw!E$8)*('Data - fatalities'!$I$2:$I$933))+SUMPRODUCT(('Data - fatalities'!$A$2:$A$933=FIRE0503a_raw!$A$4:$F$4)*('Data - fatalities'!$B$2:$B$933=FIRE0503a_raw!E$8)*('Data - fatalities'!$J$2:$J$933))+SUMPRODUCT(('Data - fatalities'!$A$2:$A$933=FIRE0503a_raw!$A$4:$F$4)*('Data - fatalities'!$B$2:$B$933=FIRE0503a_raw!E$8)*('Data - fatalities'!$K$2:$K$933)),IF($A$5="Male",SUMPRODUCT(('Data - fatalities'!$A$2:$A$933=FIRE0503a_raw!$A$4:$F$4)*('Data - fatalities'!$B$2:$B$933=FIRE0503a_raw!E$8)*('Data - fatalities'!$I$2:$I$933)),IF($A$5="Female",SUMPRODUCT(('Data - fatalities'!$A$2:$A$933=FIRE0503a_raw!$A$4:$F$4)*('Data - fatalities'!$B$2:$B$933=FIRE0503a_raw!E$8)*('Data - fatalities'!$J$2:$J$933)),SUMPRODUCT(('Data - fatalities'!$A$2:$A$933=FIRE0503a_raw!$A$4:$F$4)*('Data - fatalities'!$B$2:$B$933=FIRE0503a_raw!E$8)*('Data - fatalities'!$K$2:$K$933))))))</f>
        <v>0</v>
      </c>
      <c r="F12" s="24" cm="1">
        <f t="array" ref="F12">IF($A$4="2009/10",IF($A$5="All genders",'200910'!F10,IF($A$5="Male",'200910'!F29,IF($A$5="Female",'200910'!F48,'200910'!F67))),IF($A$5="All genders",SUMPRODUCT(('Data - fatalities'!$A$2:$A$933=FIRE0503a_raw!$A$4:$F$4)*('Data - fatalities'!$B$2:$B$933=FIRE0503a_raw!F$8)*('Data - fatalities'!$I$2:$I$933))+SUMPRODUCT(('Data - fatalities'!$A$2:$A$933=FIRE0503a_raw!$A$4:$F$4)*('Data - fatalities'!$B$2:$B$933=FIRE0503a_raw!F$8)*('Data - fatalities'!$J$2:$J$933))+SUMPRODUCT(('Data - fatalities'!$A$2:$A$933=FIRE0503a_raw!$A$4:$F$4)*('Data - fatalities'!$B$2:$B$933=FIRE0503a_raw!F$8)*('Data - fatalities'!$K$2:$K$933)),IF($A$5="Male",SUMPRODUCT(('Data - fatalities'!$A$2:$A$933=FIRE0503a_raw!$A$4:$F$4)*('Data - fatalities'!$B$2:$B$933=FIRE0503a_raw!F$8)*('Data - fatalities'!$I$2:$I$933)),IF($A$5="Female",SUMPRODUCT(('Data - fatalities'!$A$2:$A$933=FIRE0503a_raw!$A$4:$F$4)*('Data - fatalities'!$B$2:$B$933=FIRE0503a_raw!F$8)*('Data - fatalities'!$J$2:$J$933)),SUMPRODUCT(('Data - fatalities'!$A$2:$A$933=FIRE0503a_raw!$A$4:$F$4)*('Data - fatalities'!$B$2:$B$933=FIRE0503a_raw!F$8)*('Data - fatalities'!$K$2:$K$933))))))</f>
        <v>0</v>
      </c>
      <c r="G12" s="24" cm="1">
        <f t="array" ref="G12">IF($A$4="2009/10",IF($A$5="All genders",'200910'!G10,IF($A$5="Male",'200910'!G29,IF($A$5="Female",'200910'!G48,'200910'!G67))),IF($A$5="All genders",SUMPRODUCT(('Data - fatalities'!$A$2:$A$933=FIRE0503a_raw!$A$4:$F$4)*('Data - fatalities'!$B$2:$B$933=FIRE0503a_raw!G$8)*('Data - fatalities'!$I$2:$I$933))+SUMPRODUCT(('Data - fatalities'!$A$2:$A$933=FIRE0503a_raw!$A$4:$F$4)*('Data - fatalities'!$B$2:$B$933=FIRE0503a_raw!G$8)*('Data - fatalities'!$J$2:$J$933))+SUMPRODUCT(('Data - fatalities'!$A$2:$A$933=FIRE0503a_raw!$A$4:$F$4)*('Data - fatalities'!$B$2:$B$933=FIRE0503a_raw!G$8)*('Data - fatalities'!$K$2:$K$933)),IF($A$5="Male",SUMPRODUCT(('Data - fatalities'!$A$2:$A$933=FIRE0503a_raw!$A$4:$F$4)*('Data - fatalities'!$B$2:$B$933=FIRE0503a_raw!G$8)*('Data - fatalities'!$I$2:$I$933)),IF($A$5="Female",SUMPRODUCT(('Data - fatalities'!$A$2:$A$933=FIRE0503a_raw!$A$4:$F$4)*('Data - fatalities'!$B$2:$B$933=FIRE0503a_raw!G$8)*('Data - fatalities'!$J$2:$J$933)),SUMPRODUCT(('Data - fatalities'!$A$2:$A$933=FIRE0503a_raw!$A$4:$F$4)*('Data - fatalities'!$B$2:$B$933=FIRE0503a_raw!G$8)*('Data - fatalities'!$K$2:$K$933))))))</f>
        <v>1</v>
      </c>
      <c r="H12" s="24" cm="1">
        <f t="array" ref="H12">IF($A$4="2009/10",IF($A$5="All genders",'200910'!H10,IF($A$5="Male",'200910'!H29,IF($A$5="Female",'200910'!H48,'200910'!H67))),IF($A$5="All genders",SUMPRODUCT(('Data - fatalities'!$A$2:$A$933=FIRE0503a_raw!$A$4:$F$4)*('Data - fatalities'!$B$2:$B$933=FIRE0503a_raw!H$8)*('Data - fatalities'!$I$2:$I$933))+SUMPRODUCT(('Data - fatalities'!$A$2:$A$933=FIRE0503a_raw!$A$4:$F$4)*('Data - fatalities'!$B$2:$B$933=FIRE0503a_raw!H$8)*('Data - fatalities'!$J$2:$J$933))+SUMPRODUCT(('Data - fatalities'!$A$2:$A$933=FIRE0503a_raw!$A$4:$F$4)*('Data - fatalities'!$B$2:$B$933=FIRE0503a_raw!H$8)*('Data - fatalities'!$K$2:$K$933)),IF($A$5="Male",SUMPRODUCT(('Data - fatalities'!$A$2:$A$933=FIRE0503a_raw!$A$4:$F$4)*('Data - fatalities'!$B$2:$B$933=FIRE0503a_raw!H$8)*('Data - fatalities'!$I$2:$I$933)),IF($A$5="Female",SUMPRODUCT(('Data - fatalities'!$A$2:$A$933=FIRE0503a_raw!$A$4:$F$4)*('Data - fatalities'!$B$2:$B$933=FIRE0503a_raw!H$8)*('Data - fatalities'!$J$2:$J$933)),SUMPRODUCT(('Data - fatalities'!$A$2:$A$933=FIRE0503a_raw!$A$4:$F$4)*('Data - fatalities'!$B$2:$B$933=FIRE0503a_raw!H$8)*('Data - fatalities'!$K$2:$K$933))))))</f>
        <v>0</v>
      </c>
      <c r="I12" s="24" cm="1">
        <f t="array" ref="I12">IF($A$4="2009/10",IF($A$5="All genders",'200910'!I10,IF($A$5="Male",'200910'!I29,IF($A$5="Female",'200910'!I48,'200910'!I67))),IF($A$5="All genders",SUMPRODUCT(('Data - fatalities'!$A$2:$A$933=FIRE0503a_raw!$A$4:$F$4)*('Data - fatalities'!$B$2:$B$933=FIRE0503a_raw!I$8)*('Data - fatalities'!$I$2:$I$933))+SUMPRODUCT(('Data - fatalities'!$A$2:$A$933=FIRE0503a_raw!$A$4:$F$4)*('Data - fatalities'!$B$2:$B$933=FIRE0503a_raw!I$8)*('Data - fatalities'!$J$2:$J$933))+SUMPRODUCT(('Data - fatalities'!$A$2:$A$933=FIRE0503a_raw!$A$4:$F$4)*('Data - fatalities'!$B$2:$B$933=FIRE0503a_raw!I$8)*('Data - fatalities'!$K$2:$K$933)),IF($A$5="Male",SUMPRODUCT(('Data - fatalities'!$A$2:$A$933=FIRE0503a_raw!$A$4:$F$4)*('Data - fatalities'!$B$2:$B$933=FIRE0503a_raw!I$8)*('Data - fatalities'!$I$2:$I$933)),IF($A$5="Female",SUMPRODUCT(('Data - fatalities'!$A$2:$A$933=FIRE0503a_raw!$A$4:$F$4)*('Data - fatalities'!$B$2:$B$933=FIRE0503a_raw!I$8)*('Data - fatalities'!$J$2:$J$933)),SUMPRODUCT(('Data - fatalities'!$A$2:$A$933=FIRE0503a_raw!$A$4:$F$4)*('Data - fatalities'!$B$2:$B$933=FIRE0503a_raw!I$8)*('Data - fatalities'!$K$2:$K$933))))))</f>
        <v>0</v>
      </c>
      <c r="J12" s="16"/>
      <c r="K12" s="16" t="s">
        <v>25</v>
      </c>
      <c r="L12" s="37" cm="1">
        <f t="array" ref="L12">IF($A$5="Not known","..",(IF($B12=0, "NA",$B12/SUMPRODUCT((PopData!$A$2:$A$998=$A$4)*(PopData!$B$2:$B$998=$A$5)*(PopData!$C$2:$C$998=$A12)*(PopData!$E$2:$E$998)))))</f>
        <v>1.1065588509492892</v>
      </c>
      <c r="M12" s="16" t="e" cm="1">
        <f t="array" ref="M12">_xlfn.XLOOKUP(1,(K12=#REF!)*($A$5=#REF!)*($A$4=#REF!),#REF!)</f>
        <v>#REF!</v>
      </c>
      <c r="N12" s="16"/>
    </row>
    <row r="13" spans="1:14" ht="15.75" x14ac:dyDescent="0.2">
      <c r="A13" s="16" t="s">
        <v>16</v>
      </c>
      <c r="B13" s="23">
        <f t="shared" si="1"/>
        <v>9</v>
      </c>
      <c r="C13" s="24">
        <f t="shared" si="2"/>
        <v>7</v>
      </c>
      <c r="D13" s="24" cm="1">
        <f t="array" ref="D13">IF($A$4="2009/10",IF($A$5="All genders",'200910'!D11,IF($A$5="Male",'200910'!D30,IF($A$5="Female",'200910'!D49,'200910'!D68))),IF($A$5="All genders",SUMPRODUCT(('Data - fatalities'!$A$2:$A$933=FIRE0503a_raw!$A$4:$F$4)*('Data - fatalities'!$B$2:$B$933=FIRE0503a_raw!D$8)*('Data - fatalities'!$L$2:$L$933))+SUMPRODUCT(('Data - fatalities'!$A$2:$A$933=FIRE0503a_raw!$A$4:$F$4)*('Data - fatalities'!$B$2:$B$933=FIRE0503a_raw!D$8)*('Data - fatalities'!$M$2:$M$933))+SUMPRODUCT(('Data - fatalities'!$A$2:$A$933=FIRE0503a_raw!$A$4:$F$4)*('Data - fatalities'!$B$2:$B$933=FIRE0503a_raw!D$8)*('Data - fatalities'!$N$2:$N$933)),IF($A$5="Male",SUMPRODUCT(('Data - fatalities'!$A$2:$A$933=FIRE0503a_raw!$A$4:$F$4)*('Data - fatalities'!$B$2:$B$933=FIRE0503a_raw!D$8)*('Data - fatalities'!$L$2:$L$933)),IF($A$5="Female",SUMPRODUCT(('Data - fatalities'!$A$2:$A$933=FIRE0503a_raw!$A$4:$F$4)*('Data - fatalities'!$B$2:$B$933=FIRE0503a_raw!D$8)*('Data - fatalities'!$M$2:$M$933)),SUMPRODUCT(('Data - fatalities'!$A$2:$A$933=FIRE0503a_raw!$A$4:$F$4)*('Data - fatalities'!$B$2:$B$933=FIRE0503a_raw!D$8)*('Data - fatalities'!$N$2:$N$933))))))</f>
        <v>7</v>
      </c>
      <c r="E13" s="24" cm="1">
        <f t="array" ref="E13">IF($A$4="2009/10",IF($A$5="All genders",'200910'!E11,IF($A$5="Male",'200910'!E30,IF($A$5="Female",'200910'!E49,'200910'!E68))),IF($A$5="All genders",SUMPRODUCT(('Data - fatalities'!$A$2:$A$933=FIRE0503a_raw!$A$4:$F$4)*('Data - fatalities'!$B$2:$B$933=FIRE0503a_raw!E$8)*('Data - fatalities'!$L$2:$L$933))+SUMPRODUCT(('Data - fatalities'!$A$2:$A$933=FIRE0503a_raw!$A$4:$F$4)*('Data - fatalities'!$B$2:$B$933=FIRE0503a_raw!E$8)*('Data - fatalities'!$M$2:$M$933))+SUMPRODUCT(('Data - fatalities'!$A$2:$A$933=FIRE0503a_raw!$A$4:$F$4)*('Data - fatalities'!$B$2:$B$933=FIRE0503a_raw!E$8)*('Data - fatalities'!$N$2:$N$933)),IF($A$5="Male",SUMPRODUCT(('Data - fatalities'!$A$2:$A$933=FIRE0503a_raw!$A$4:$F$4)*('Data - fatalities'!$B$2:$B$933=FIRE0503a_raw!E$8)*('Data - fatalities'!$L$2:$L$933)),IF($A$5="Female",SUMPRODUCT(('Data - fatalities'!$A$2:$A$933=FIRE0503a_raw!$A$4:$F$4)*('Data - fatalities'!$B$2:$B$933=FIRE0503a_raw!E$8)*('Data - fatalities'!$M$2:$M$933)),SUMPRODUCT(('Data - fatalities'!$A$2:$A$933=FIRE0503a_raw!$A$4:$F$4)*('Data - fatalities'!$B$2:$B$933=FIRE0503a_raw!E$8)*('Data - fatalities'!$N$2:$N$933))))))</f>
        <v>0</v>
      </c>
      <c r="F13" s="24" cm="1">
        <f t="array" ref="F13">IF($A$4="2009/10",IF($A$5="All genders",'200910'!F11,IF($A$5="Male",'200910'!F30,IF($A$5="Female",'200910'!F49,'200910'!F68))),IF($A$5="All genders",SUMPRODUCT(('Data - fatalities'!$A$2:$A$933=FIRE0503a_raw!$A$4:$F$4)*('Data - fatalities'!$B$2:$B$933=FIRE0503a_raw!F$8)*('Data - fatalities'!$L$2:$L$933))+SUMPRODUCT(('Data - fatalities'!$A$2:$A$933=FIRE0503a_raw!$A$4:$F$4)*('Data - fatalities'!$B$2:$B$933=FIRE0503a_raw!F$8)*('Data - fatalities'!$M$2:$M$933))+SUMPRODUCT(('Data - fatalities'!$A$2:$A$933=FIRE0503a_raw!$A$4:$F$4)*('Data - fatalities'!$B$2:$B$933=FIRE0503a_raw!F$8)*('Data - fatalities'!$N$2:$N$933)),IF($A$5="Male",SUMPRODUCT(('Data - fatalities'!$A$2:$A$933=FIRE0503a_raw!$A$4:$F$4)*('Data - fatalities'!$B$2:$B$933=FIRE0503a_raw!F$8)*('Data - fatalities'!$L$2:$L$933)),IF($A$5="Female",SUMPRODUCT(('Data - fatalities'!$A$2:$A$933=FIRE0503a_raw!$A$4:$F$4)*('Data - fatalities'!$B$2:$B$933=FIRE0503a_raw!F$8)*('Data - fatalities'!$M$2:$M$933)),SUMPRODUCT(('Data - fatalities'!$A$2:$A$933=FIRE0503a_raw!$A$4:$F$4)*('Data - fatalities'!$B$2:$B$933=FIRE0503a_raw!F$8)*('Data - fatalities'!$N$2:$N$933))))))</f>
        <v>0</v>
      </c>
      <c r="G13" s="24" cm="1">
        <f t="array" ref="G13">IF($A$4="2009/10",IF($A$5="All genders",'200910'!G11,IF($A$5="Male",'200910'!G30,IF($A$5="Female",'200910'!G49,'200910'!G68))),IF($A$5="All genders",SUMPRODUCT(('Data - fatalities'!$A$2:$A$933=FIRE0503a_raw!$A$4:$F$4)*('Data - fatalities'!$B$2:$B$933=FIRE0503a_raw!G$8)*('Data - fatalities'!$L$2:$L$933))+SUMPRODUCT(('Data - fatalities'!$A$2:$A$933=FIRE0503a_raw!$A$4:$F$4)*('Data - fatalities'!$B$2:$B$933=FIRE0503a_raw!G$8)*('Data - fatalities'!$M$2:$M$933))+SUMPRODUCT(('Data - fatalities'!$A$2:$A$933=FIRE0503a_raw!$A$4:$F$4)*('Data - fatalities'!$B$2:$B$933=FIRE0503a_raw!G$8)*('Data - fatalities'!$N$2:$N$933)),IF($A$5="Male",SUMPRODUCT(('Data - fatalities'!$A$2:$A$933=FIRE0503a_raw!$A$4:$F$4)*('Data - fatalities'!$B$2:$B$933=FIRE0503a_raw!G$8)*('Data - fatalities'!$L$2:$L$933)),IF($A$5="Female",SUMPRODUCT(('Data - fatalities'!$A$2:$A$933=FIRE0503a_raw!$A$4:$F$4)*('Data - fatalities'!$B$2:$B$933=FIRE0503a_raw!G$8)*('Data - fatalities'!$M$2:$M$933)),SUMPRODUCT(('Data - fatalities'!$A$2:$A$933=FIRE0503a_raw!$A$4:$F$4)*('Data - fatalities'!$B$2:$B$933=FIRE0503a_raw!G$8)*('Data - fatalities'!$N$2:$N$933))))))</f>
        <v>1</v>
      </c>
      <c r="H13" s="24" cm="1">
        <f t="array" ref="H13">IF($A$4="2009/10",IF($A$5="All genders",'200910'!H11,IF($A$5="Male",'200910'!H30,IF($A$5="Female",'200910'!H49,'200910'!H68))),IF($A$5="All genders",SUMPRODUCT(('Data - fatalities'!$A$2:$A$933=FIRE0503a_raw!$A$4:$F$4)*('Data - fatalities'!$B$2:$B$933=FIRE0503a_raw!H$8)*('Data - fatalities'!$L$2:$L$933))+SUMPRODUCT(('Data - fatalities'!$A$2:$A$933=FIRE0503a_raw!$A$4:$F$4)*('Data - fatalities'!$B$2:$B$933=FIRE0503a_raw!H$8)*('Data - fatalities'!$M$2:$M$933))+SUMPRODUCT(('Data - fatalities'!$A$2:$A$933=FIRE0503a_raw!$A$4:$F$4)*('Data - fatalities'!$B$2:$B$933=FIRE0503a_raw!H$8)*('Data - fatalities'!$N$2:$N$933)),IF($A$5="Male",SUMPRODUCT(('Data - fatalities'!$A$2:$A$933=FIRE0503a_raw!$A$4:$F$4)*('Data - fatalities'!$B$2:$B$933=FIRE0503a_raw!H$8)*('Data - fatalities'!$L$2:$L$933)),IF($A$5="Female",SUMPRODUCT(('Data - fatalities'!$A$2:$A$933=FIRE0503a_raw!$A$4:$F$4)*('Data - fatalities'!$B$2:$B$933=FIRE0503a_raw!H$8)*('Data - fatalities'!$M$2:$M$933)),SUMPRODUCT(('Data - fatalities'!$A$2:$A$933=FIRE0503a_raw!$A$4:$F$4)*('Data - fatalities'!$B$2:$B$933=FIRE0503a_raw!H$8)*('Data - fatalities'!$N$2:$N$933))))))</f>
        <v>1</v>
      </c>
      <c r="I13" s="24" cm="1">
        <f t="array" ref="I13">IF($A$4="2009/10",IF($A$5="All genders",'200910'!I11,IF($A$5="Male",'200910'!I30,IF($A$5="Female",'200910'!I49,'200910'!I68))),IF($A$5="All genders",SUMPRODUCT(('Data - fatalities'!$A$2:$A$933=FIRE0503a_raw!$A$4:$F$4)*('Data - fatalities'!$B$2:$B$933=FIRE0503a_raw!I$8)*('Data - fatalities'!$L$2:$L$933))+SUMPRODUCT(('Data - fatalities'!$A$2:$A$933=FIRE0503a_raw!$A$4:$F$4)*('Data - fatalities'!$B$2:$B$933=FIRE0503a_raw!I$8)*('Data - fatalities'!$M$2:$M$933))+SUMPRODUCT(('Data - fatalities'!$A$2:$A$933=FIRE0503a_raw!$A$4:$F$4)*('Data - fatalities'!$B$2:$B$933=FIRE0503a_raw!I$8)*('Data - fatalities'!$N$2:$N$933)),IF($A$5="Male",SUMPRODUCT(('Data - fatalities'!$A$2:$A$933=FIRE0503a_raw!$A$4:$F$4)*('Data - fatalities'!$B$2:$B$933=FIRE0503a_raw!I$8)*('Data - fatalities'!$L$2:$L$933)),IF($A$5="Female",SUMPRODUCT(('Data - fatalities'!$A$2:$A$933=FIRE0503a_raw!$A$4:$F$4)*('Data - fatalities'!$B$2:$B$933=FIRE0503a_raw!I$8)*('Data - fatalities'!$M$2:$M$933)),SUMPRODUCT(('Data - fatalities'!$A$2:$A$933=FIRE0503a_raw!$A$4:$F$4)*('Data - fatalities'!$B$2:$B$933=FIRE0503a_raw!I$8)*('Data - fatalities'!$N$2:$N$933))))))</f>
        <v>0</v>
      </c>
      <c r="J13" s="16"/>
      <c r="K13" s="16" t="s">
        <v>16</v>
      </c>
      <c r="L13" s="37" cm="1">
        <f t="array" ref="L13">IF($A$5="Not known","..",(IF($B13=0, "NA",$B13/SUMPRODUCT((PopData!$A$2:$A$998=$A$4)*(PopData!$B$2:$B$998=$A$5)*(PopData!$C$2:$C$998=$A13)*(PopData!$E$2:$E$998)))))</f>
        <v>1.9803810253092695</v>
      </c>
      <c r="M13" s="16" t="e" cm="1">
        <f t="array" ref="M13">_xlfn.XLOOKUP(1,(K13=#REF!)*($A$5=#REF!)*($A$4=#REF!),#REF!)</f>
        <v>#REF!</v>
      </c>
      <c r="N13" s="16"/>
    </row>
    <row r="14" spans="1:14" ht="15.75" x14ac:dyDescent="0.2">
      <c r="A14" s="16" t="s">
        <v>17</v>
      </c>
      <c r="B14" s="23">
        <f t="shared" si="1"/>
        <v>6</v>
      </c>
      <c r="C14" s="16">
        <f t="shared" si="2"/>
        <v>2</v>
      </c>
      <c r="D14" s="24" cm="1">
        <f t="array" ref="D14">IF($A$4="2009/10",IF($A$5="All genders",'200910'!D12,IF($A$5="Male",'200910'!D31,IF($A$5="Female",'200910'!D50,'200910'!D69))),IF($A$5="All genders",SUMPRODUCT(('Data - fatalities'!$A$2:$A$933=FIRE0503a_raw!$A$4:$F$4)*('Data - fatalities'!$B$2:$B$933=FIRE0503a_raw!D$8)*('Data - fatalities'!$O$2:$O$933))+SUMPRODUCT(('Data - fatalities'!$A$2:$A$933=FIRE0503a_raw!$A$4:$F$4)*('Data - fatalities'!$B$2:$B$933=FIRE0503a_raw!D$8)*('Data - fatalities'!$P$2:$P$933))+SUMPRODUCT(('Data - fatalities'!$A$2:$A$933=FIRE0503a_raw!$A$4:$F$4)*('Data - fatalities'!$B$2:$B$933=FIRE0503a_raw!D$8)*('Data - fatalities'!$Q$2:$Q$933)),IF($A$5="Male",SUMPRODUCT(('Data - fatalities'!$A$2:$A$933=FIRE0503a_raw!$A$4:$F$4)*('Data - fatalities'!$B$2:$B$933=FIRE0503a_raw!D$8)*('Data - fatalities'!$O$2:$O$933)),IF($A$5="Female",SUMPRODUCT(('Data - fatalities'!$A$2:$A$933=FIRE0503a_raw!$A$4:$F$4)*('Data - fatalities'!$B$2:$B$933=FIRE0503a_raw!D$8)*('Data - fatalities'!$P$2:$P$933)),SUMPRODUCT(('Data - fatalities'!$A$2:$A$933=FIRE0503a_raw!$A$4:$F$4)*('Data - fatalities'!$B$2:$B$933=FIRE0503a_raw!D$8)*('Data - fatalities'!$Q$2:$Q$933))))))</f>
        <v>2</v>
      </c>
      <c r="E14" s="24" cm="1">
        <f t="array" ref="E14">IF($A$4="2009/10",IF($A$5="All genders",'200910'!E12,IF($A$5="Male",'200910'!E31,IF($A$5="Female",'200910'!E50,'200910'!E69))),IF($A$5="All genders",SUMPRODUCT(('Data - fatalities'!$A$2:$A$933=FIRE0503a_raw!$A$4:$F$4)*('Data - fatalities'!$B$2:$B$933=FIRE0503a_raw!E$8)*('Data - fatalities'!$O$2:$O$933))+SUMPRODUCT(('Data - fatalities'!$A$2:$A$933=FIRE0503a_raw!$A$4:$F$4)*('Data - fatalities'!$B$2:$B$933=FIRE0503a_raw!E$8)*('Data - fatalities'!$P$2:$P$933))+SUMPRODUCT(('Data - fatalities'!$A$2:$A$933=FIRE0503a_raw!$A$4:$F$4)*('Data - fatalities'!$B$2:$B$933=FIRE0503a_raw!E$8)*('Data - fatalities'!$Q$2:$Q$933)),IF($A$5="Male",SUMPRODUCT(('Data - fatalities'!$A$2:$A$933=FIRE0503a_raw!$A$4:$F$4)*('Data - fatalities'!$B$2:$B$933=FIRE0503a_raw!E$8)*('Data - fatalities'!$O$2:$O$933)),IF($A$5="Female",SUMPRODUCT(('Data - fatalities'!$A$2:$A$933=FIRE0503a_raw!$A$4:$F$4)*('Data - fatalities'!$B$2:$B$933=FIRE0503a_raw!E$8)*('Data - fatalities'!$P$2:$P$933)),SUMPRODUCT(('Data - fatalities'!$A$2:$A$933=FIRE0503a_raw!$A$4:$F$4)*('Data - fatalities'!$B$2:$B$933=FIRE0503a_raw!E$8)*('Data - fatalities'!$Q$2:$Q$933))))))</f>
        <v>0</v>
      </c>
      <c r="F14" s="24" cm="1">
        <f t="array" ref="F14">IF($A$4="2009/10",IF($A$5="All genders",'200910'!F12,IF($A$5="Male",'200910'!F31,IF($A$5="Female",'200910'!F50,'200910'!F69))),IF($A$5="All genders",SUMPRODUCT(('Data - fatalities'!$A$2:$A$933=FIRE0503a_raw!$A$4:$F$4)*('Data - fatalities'!$B$2:$B$933=FIRE0503a_raw!F$8)*('Data - fatalities'!$O$2:$O$933))+SUMPRODUCT(('Data - fatalities'!$A$2:$A$933=FIRE0503a_raw!$A$4:$F$4)*('Data - fatalities'!$B$2:$B$933=FIRE0503a_raw!F$8)*('Data - fatalities'!$P$2:$P$933))+SUMPRODUCT(('Data - fatalities'!$A$2:$A$933=FIRE0503a_raw!$A$4:$F$4)*('Data - fatalities'!$B$2:$B$933=FIRE0503a_raw!F$8)*('Data - fatalities'!$Q$2:$Q$933)),IF($A$5="Male",SUMPRODUCT(('Data - fatalities'!$A$2:$A$933=FIRE0503a_raw!$A$4:$F$4)*('Data - fatalities'!$B$2:$B$933=FIRE0503a_raw!F$8)*('Data - fatalities'!$O$2:$O$933)),IF($A$5="Female",SUMPRODUCT(('Data - fatalities'!$A$2:$A$933=FIRE0503a_raw!$A$4:$F$4)*('Data - fatalities'!$B$2:$B$933=FIRE0503a_raw!F$8)*('Data - fatalities'!$P$2:$P$933)),SUMPRODUCT(('Data - fatalities'!$A$2:$A$933=FIRE0503a_raw!$A$4:$F$4)*('Data - fatalities'!$B$2:$B$933=FIRE0503a_raw!F$8)*('Data - fatalities'!$Q$2:$Q$933))))))</f>
        <v>0</v>
      </c>
      <c r="G14" s="24" cm="1">
        <f t="array" ref="G14">IF($A$4="2009/10",IF($A$5="All genders",'200910'!G12,IF($A$5="Male",'200910'!G31,IF($A$5="Female",'200910'!G50,'200910'!G69))),IF($A$5="All genders",SUMPRODUCT(('Data - fatalities'!$A$2:$A$933=FIRE0503a_raw!$A$4:$F$4)*('Data - fatalities'!$B$2:$B$933=FIRE0503a_raw!G$8)*('Data - fatalities'!$O$2:$O$933))+SUMPRODUCT(('Data - fatalities'!$A$2:$A$933=FIRE0503a_raw!$A$4:$F$4)*('Data - fatalities'!$B$2:$B$933=FIRE0503a_raw!G$8)*('Data - fatalities'!$P$2:$P$933))+SUMPRODUCT(('Data - fatalities'!$A$2:$A$933=FIRE0503a_raw!$A$4:$F$4)*('Data - fatalities'!$B$2:$B$933=FIRE0503a_raw!G$8)*('Data - fatalities'!$Q$2:$Q$933)),IF($A$5="Male",SUMPRODUCT(('Data - fatalities'!$A$2:$A$933=FIRE0503a_raw!$A$4:$F$4)*('Data - fatalities'!$B$2:$B$933=FIRE0503a_raw!G$8)*('Data - fatalities'!$O$2:$O$933)),IF($A$5="Female",SUMPRODUCT(('Data - fatalities'!$A$2:$A$933=FIRE0503a_raw!$A$4:$F$4)*('Data - fatalities'!$B$2:$B$933=FIRE0503a_raw!G$8)*('Data - fatalities'!$P$2:$P$933)),SUMPRODUCT(('Data - fatalities'!$A$2:$A$933=FIRE0503a_raw!$A$4:$F$4)*('Data - fatalities'!$B$2:$B$933=FIRE0503a_raw!G$8)*('Data - fatalities'!$Q$2:$Q$933))))))</f>
        <v>0</v>
      </c>
      <c r="H14" s="24" cm="1">
        <f t="array" ref="H14">IF($A$4="2009/10",IF($A$5="All genders",'200910'!H12,IF($A$5="Male",'200910'!H31,IF($A$5="Female",'200910'!H50,'200910'!H69))),IF($A$5="All genders",SUMPRODUCT(('Data - fatalities'!$A$2:$A$933=FIRE0503a_raw!$A$4:$F$4)*('Data - fatalities'!$B$2:$B$933=FIRE0503a_raw!H$8)*('Data - fatalities'!$O$2:$O$933))+SUMPRODUCT(('Data - fatalities'!$A$2:$A$933=FIRE0503a_raw!$A$4:$F$4)*('Data - fatalities'!$B$2:$B$933=FIRE0503a_raw!H$8)*('Data - fatalities'!$P$2:$P$933))+SUMPRODUCT(('Data - fatalities'!$A$2:$A$933=FIRE0503a_raw!$A$4:$F$4)*('Data - fatalities'!$B$2:$B$933=FIRE0503a_raw!H$8)*('Data - fatalities'!$Q$2:$Q$933)),IF($A$5="Male",SUMPRODUCT(('Data - fatalities'!$A$2:$A$933=FIRE0503a_raw!$A$4:$F$4)*('Data - fatalities'!$B$2:$B$933=FIRE0503a_raw!H$8)*('Data - fatalities'!$O$2:$O$933)),IF($A$5="Female",SUMPRODUCT(('Data - fatalities'!$A$2:$A$933=FIRE0503a_raw!$A$4:$F$4)*('Data - fatalities'!$B$2:$B$933=FIRE0503a_raw!H$8)*('Data - fatalities'!$P$2:$P$933)),SUMPRODUCT(('Data - fatalities'!$A$2:$A$933=FIRE0503a_raw!$A$4:$F$4)*('Data - fatalities'!$B$2:$B$933=FIRE0503a_raw!H$8)*('Data - fatalities'!$Q$2:$Q$933))))))</f>
        <v>4</v>
      </c>
      <c r="I14" s="24" cm="1">
        <f t="array" ref="I14">IF($A$4="2009/10",IF($A$5="All genders",'200910'!I12,IF($A$5="Male",'200910'!I31,IF($A$5="Female",'200910'!I50,'200910'!I69))),IF($A$5="All genders",SUMPRODUCT(('Data - fatalities'!$A$2:$A$933=FIRE0503a_raw!$A$4:$F$4)*('Data - fatalities'!$B$2:$B$933=FIRE0503a_raw!I$8)*('Data - fatalities'!$O$2:$O$933))+SUMPRODUCT(('Data - fatalities'!$A$2:$A$933=FIRE0503a_raw!$A$4:$F$4)*('Data - fatalities'!$B$2:$B$933=FIRE0503a_raw!I$8)*('Data - fatalities'!$P$2:$P$933))+SUMPRODUCT(('Data - fatalities'!$A$2:$A$933=FIRE0503a_raw!$A$4:$F$4)*('Data - fatalities'!$B$2:$B$933=FIRE0503a_raw!I$8)*('Data - fatalities'!$Q$2:$Q$933)),IF($A$5="Male",SUMPRODUCT(('Data - fatalities'!$A$2:$A$933=FIRE0503a_raw!$A$4:$F$4)*('Data - fatalities'!$B$2:$B$933=FIRE0503a_raw!I$8)*('Data - fatalities'!$O$2:$O$933)),IF($A$5="Female",SUMPRODUCT(('Data - fatalities'!$A$2:$A$933=FIRE0503a_raw!$A$4:$F$4)*('Data - fatalities'!$B$2:$B$933=FIRE0503a_raw!I$8)*('Data - fatalities'!$P$2:$P$933)),SUMPRODUCT(('Data - fatalities'!$A$2:$A$933=FIRE0503a_raw!$A$4:$F$4)*('Data - fatalities'!$B$2:$B$933=FIRE0503a_raw!I$8)*('Data - fatalities'!$Q$2:$Q$933))))))</f>
        <v>0</v>
      </c>
      <c r="J14" s="16"/>
      <c r="K14" s="16" t="s">
        <v>17</v>
      </c>
      <c r="L14" s="37" cm="1">
        <f t="array" ref="L14">IF($A$5="Not known","..",(IF($B14=0, "NA",$B14/SUMPRODUCT((PopData!$A$2:$A$998=$A$4)*(PopData!$B$2:$B$998=$A$5)*(PopData!$C$2:$C$998=$A14)*(PopData!$E$2:$E$998)))))</f>
        <v>1.0163806684396863</v>
      </c>
      <c r="M14" s="16" t="e" cm="1">
        <f t="array" ref="M14">_xlfn.XLOOKUP(1,(K14=#REF!)*($A$5=#REF!)*($A$4=#REF!),#REF!)</f>
        <v>#REF!</v>
      </c>
      <c r="N14" s="16"/>
    </row>
    <row r="15" spans="1:14" ht="15.75" x14ac:dyDescent="0.2">
      <c r="A15" s="16" t="s">
        <v>26</v>
      </c>
      <c r="B15" s="23">
        <f t="shared" si="1"/>
        <v>21</v>
      </c>
      <c r="C15" s="16">
        <f t="shared" si="2"/>
        <v>12</v>
      </c>
      <c r="D15" s="24" cm="1">
        <f t="array" ref="D15">IF($A$4="2009/10",IF($A$5="All genders",'200910'!D13,IF($A$5="Male",'200910'!D32,IF($A$5="Female",'200910'!D51,'200910'!D70))),IF($A$5="All genders",SUMPRODUCT(('Data - fatalities'!$A$2:$A$933=FIRE0503a_raw!$A$4:$F$4)*('Data - fatalities'!$B$2:$B$933=FIRE0503a_raw!D$8)*('Data - fatalities'!$R$2:$R$933))+SUMPRODUCT(('Data - fatalities'!$A$2:$A$933=FIRE0503a_raw!$A$4:$F$4)*('Data - fatalities'!$B$2:$B$933=FIRE0503a_raw!D$8)*('Data - fatalities'!$S$2:$S$933))+SUMPRODUCT(('Data - fatalities'!$A$2:$A$933=FIRE0503a_raw!$A$4:$F$4)*('Data - fatalities'!$B$2:$B$933=FIRE0503a_raw!D$8)*('Data - fatalities'!$T$2:$T$933)),IF($A$5="Male",SUMPRODUCT(('Data - fatalities'!$A$2:$A$933=FIRE0503a_raw!$A$4:$F$4)*('Data - fatalities'!$B$2:$B$933=FIRE0503a_raw!D$8)*('Data - fatalities'!$R$2:$R$933)),IF($A$5="Female",SUMPRODUCT(('Data - fatalities'!$A$2:$A$933=FIRE0503a_raw!$A$4:$F$4)*('Data - fatalities'!$B$2:$B$933=FIRE0503a_raw!D$8)*('Data - fatalities'!$S$2:$S$933)),SUMPRODUCT(('Data - fatalities'!$A$2:$A$933=FIRE0503a_raw!$A$4:$F$4)*('Data - fatalities'!$B$2:$B$933=FIRE0503a_raw!D$8)*('Data - fatalities'!$T$2:$T$933))))))</f>
        <v>11</v>
      </c>
      <c r="E15" s="24" cm="1">
        <f t="array" ref="E15">IF($A$4="2009/10",IF($A$5="All genders",'200910'!E13,IF($A$5="Male",'200910'!E32,IF($A$5="Female",'200910'!E51,'200910'!E70))),IF($A$5="All genders",SUMPRODUCT(('Data - fatalities'!$A$2:$A$933=FIRE0503a_raw!$A$4:$F$4)*('Data - fatalities'!$B$2:$B$933=FIRE0503a_raw!E$8)*('Data - fatalities'!$R$2:$R$933))+SUMPRODUCT(('Data - fatalities'!$A$2:$A$933=FIRE0503a_raw!$A$4:$F$4)*('Data - fatalities'!$B$2:$B$933=FIRE0503a_raw!E$8)*('Data - fatalities'!$S$2:$S$933))+SUMPRODUCT(('Data - fatalities'!$A$2:$A$933=FIRE0503a_raw!$A$4:$F$4)*('Data - fatalities'!$B$2:$B$933=FIRE0503a_raw!E$8)*('Data - fatalities'!$T$2:$T$933)),IF($A$5="Male",SUMPRODUCT(('Data - fatalities'!$A$2:$A$933=FIRE0503a_raw!$A$4:$F$4)*('Data - fatalities'!$B$2:$B$933=FIRE0503a_raw!E$8)*('Data - fatalities'!$R$2:$R$933)),IF($A$5="Female",SUMPRODUCT(('Data - fatalities'!$A$2:$A$933=FIRE0503a_raw!$A$4:$F$4)*('Data - fatalities'!$B$2:$B$933=FIRE0503a_raw!E$8)*('Data - fatalities'!$S$2:$S$933)),SUMPRODUCT(('Data - fatalities'!$A$2:$A$933=FIRE0503a_raw!$A$4:$F$4)*('Data - fatalities'!$B$2:$B$933=FIRE0503a_raw!E$8)*('Data - fatalities'!$T$2:$T$933))))))</f>
        <v>1</v>
      </c>
      <c r="F15" s="24" cm="1">
        <f t="array" ref="F15">IF($A$4="2009/10",IF($A$5="All genders",'200910'!F13,IF($A$5="Male",'200910'!F32,IF($A$5="Female",'200910'!F51,'200910'!F70))),IF($A$5="All genders",SUMPRODUCT(('Data - fatalities'!$A$2:$A$933=FIRE0503a_raw!$A$4:$F$4)*('Data - fatalities'!$B$2:$B$933=FIRE0503a_raw!F$8)*('Data - fatalities'!$R$2:$R$933))+SUMPRODUCT(('Data - fatalities'!$A$2:$A$933=FIRE0503a_raw!$A$4:$F$4)*('Data - fatalities'!$B$2:$B$933=FIRE0503a_raw!F$8)*('Data - fatalities'!$S$2:$S$933))+SUMPRODUCT(('Data - fatalities'!$A$2:$A$933=FIRE0503a_raw!$A$4:$F$4)*('Data - fatalities'!$B$2:$B$933=FIRE0503a_raw!F$8)*('Data - fatalities'!$T$2:$T$933)),IF($A$5="Male",SUMPRODUCT(('Data - fatalities'!$A$2:$A$933=FIRE0503a_raw!$A$4:$F$4)*('Data - fatalities'!$B$2:$B$933=FIRE0503a_raw!F$8)*('Data - fatalities'!$R$2:$R$933)),IF($A$5="Female",SUMPRODUCT(('Data - fatalities'!$A$2:$A$933=FIRE0503a_raw!$A$4:$F$4)*('Data - fatalities'!$B$2:$B$933=FIRE0503a_raw!F$8)*('Data - fatalities'!$S$2:$S$933)),SUMPRODUCT(('Data - fatalities'!$A$2:$A$933=FIRE0503a_raw!$A$4:$F$4)*('Data - fatalities'!$B$2:$B$933=FIRE0503a_raw!F$8)*('Data - fatalities'!$T$2:$T$933))))))</f>
        <v>0</v>
      </c>
      <c r="G15" s="24" cm="1">
        <f t="array" ref="G15">IF($A$4="2009/10",IF($A$5="All genders",'200910'!G13,IF($A$5="Male",'200910'!G32,IF($A$5="Female",'200910'!G51,'200910'!G70))),IF($A$5="All genders",SUMPRODUCT(('Data - fatalities'!$A$2:$A$933=FIRE0503a_raw!$A$4:$F$4)*('Data - fatalities'!$B$2:$B$933=FIRE0503a_raw!G$8)*('Data - fatalities'!$R$2:$R$933))+SUMPRODUCT(('Data - fatalities'!$A$2:$A$933=FIRE0503a_raw!$A$4:$F$4)*('Data - fatalities'!$B$2:$B$933=FIRE0503a_raw!G$8)*('Data - fatalities'!$S$2:$S$933))+SUMPRODUCT(('Data - fatalities'!$A$2:$A$933=FIRE0503a_raw!$A$4:$F$4)*('Data - fatalities'!$B$2:$B$933=FIRE0503a_raw!G$8)*('Data - fatalities'!$T$2:$T$933)),IF($A$5="Male",SUMPRODUCT(('Data - fatalities'!$A$2:$A$933=FIRE0503a_raw!$A$4:$F$4)*('Data - fatalities'!$B$2:$B$933=FIRE0503a_raw!G$8)*('Data - fatalities'!$R$2:$R$933)),IF($A$5="Female",SUMPRODUCT(('Data - fatalities'!$A$2:$A$933=FIRE0503a_raw!$A$4:$F$4)*('Data - fatalities'!$B$2:$B$933=FIRE0503a_raw!G$8)*('Data - fatalities'!$S$2:$S$933)),SUMPRODUCT(('Data - fatalities'!$A$2:$A$933=FIRE0503a_raw!$A$4:$F$4)*('Data - fatalities'!$B$2:$B$933=FIRE0503a_raw!G$8)*('Data - fatalities'!$T$2:$T$933))))))</f>
        <v>2</v>
      </c>
      <c r="H15" s="24" cm="1">
        <f t="array" ref="H15">IF($A$4="2009/10",IF($A$5="All genders",'200910'!H13,IF($A$5="Male",'200910'!H32,IF($A$5="Female",'200910'!H51,'200910'!H70))),IF($A$5="All genders",SUMPRODUCT(('Data - fatalities'!$A$2:$A$933=FIRE0503a_raw!$A$4:$F$4)*('Data - fatalities'!$B$2:$B$933=FIRE0503a_raw!H$8)*('Data - fatalities'!$R$2:$R$933))+SUMPRODUCT(('Data - fatalities'!$A$2:$A$933=FIRE0503a_raw!$A$4:$F$4)*('Data - fatalities'!$B$2:$B$933=FIRE0503a_raw!H$8)*('Data - fatalities'!$S$2:$S$933))+SUMPRODUCT(('Data - fatalities'!$A$2:$A$933=FIRE0503a_raw!$A$4:$F$4)*('Data - fatalities'!$B$2:$B$933=FIRE0503a_raw!H$8)*('Data - fatalities'!$T$2:$T$933)),IF($A$5="Male",SUMPRODUCT(('Data - fatalities'!$A$2:$A$933=FIRE0503a_raw!$A$4:$F$4)*('Data - fatalities'!$B$2:$B$933=FIRE0503a_raw!H$8)*('Data - fatalities'!$R$2:$R$933)),IF($A$5="Female",SUMPRODUCT(('Data - fatalities'!$A$2:$A$933=FIRE0503a_raw!$A$4:$F$4)*('Data - fatalities'!$B$2:$B$933=FIRE0503a_raw!H$8)*('Data - fatalities'!$S$2:$S$933)),SUMPRODUCT(('Data - fatalities'!$A$2:$A$933=FIRE0503a_raw!$A$4:$F$4)*('Data - fatalities'!$B$2:$B$933=FIRE0503a_raw!H$8)*('Data - fatalities'!$T$2:$T$933))))))</f>
        <v>7</v>
      </c>
      <c r="I15" s="24" cm="1">
        <f t="array" ref="I15">IF($A$4="2009/10",IF($A$5="All genders",'200910'!I13,IF($A$5="Male",'200910'!I32,IF($A$5="Female",'200910'!I51,'200910'!I70))),IF($A$5="All genders",SUMPRODUCT(('Data - fatalities'!$A$2:$A$933=FIRE0503a_raw!$A$4:$F$4)*('Data - fatalities'!$B$2:$B$933=FIRE0503a_raw!I$8)*('Data - fatalities'!$R$2:$R$933))+SUMPRODUCT(('Data - fatalities'!$A$2:$A$933=FIRE0503a_raw!$A$4:$F$4)*('Data - fatalities'!$B$2:$B$933=FIRE0503a_raw!I$8)*('Data - fatalities'!$S$2:$S$933))+SUMPRODUCT(('Data - fatalities'!$A$2:$A$933=FIRE0503a_raw!$A$4:$F$4)*('Data - fatalities'!$B$2:$B$933=FIRE0503a_raw!I$8)*('Data - fatalities'!$T$2:$T$933)),IF($A$5="Male",SUMPRODUCT(('Data - fatalities'!$A$2:$A$933=FIRE0503a_raw!$A$4:$F$4)*('Data - fatalities'!$B$2:$B$933=FIRE0503a_raw!I$8)*('Data - fatalities'!$R$2:$R$933)),IF($A$5="Female",SUMPRODUCT(('Data - fatalities'!$A$2:$A$933=FIRE0503a_raw!$A$4:$F$4)*('Data - fatalities'!$B$2:$B$933=FIRE0503a_raw!I$8)*('Data - fatalities'!$S$2:$S$933)),SUMPRODUCT(('Data - fatalities'!$A$2:$A$933=FIRE0503a_raw!$A$4:$F$4)*('Data - fatalities'!$B$2:$B$933=FIRE0503a_raw!I$8)*('Data - fatalities'!$T$2:$T$933))))))</f>
        <v>0</v>
      </c>
      <c r="J15" s="16"/>
      <c r="K15" s="16" t="s">
        <v>26</v>
      </c>
      <c r="L15" s="37" cm="1">
        <f t="array" ref="L15">IF($A$5="Not known","..",(IF($B15=0, "NA",$B15/SUMPRODUCT((PopData!$A$2:$A$998=$A$4)*(PopData!$B$2:$B$998=$A$5)*(PopData!$C$2:$C$998=$A15)*(PopData!$E$2:$E$998)))))</f>
        <v>1.6583878890301589</v>
      </c>
      <c r="M15" s="16" t="e" cm="1">
        <f t="array" ref="M15">_xlfn.XLOOKUP(1,(K15=#REF!)*($A$5=#REF!)*($A$4=#REF!),#REF!)</f>
        <v>#REF!</v>
      </c>
      <c r="N15" s="16"/>
    </row>
    <row r="16" spans="1:14" ht="15.75" x14ac:dyDescent="0.2">
      <c r="A16" s="16" t="s">
        <v>27</v>
      </c>
      <c r="B16" s="23">
        <f t="shared" si="1"/>
        <v>36</v>
      </c>
      <c r="C16" s="16">
        <f t="shared" si="2"/>
        <v>20</v>
      </c>
      <c r="D16" s="24" cm="1">
        <f t="array" ref="D16">IF($A$4="2009/10",IF($A$5="All genders",'200910'!D14,IF($A$5="Male",'200910'!D33,IF($A$5="Female",'200910'!D52,'200910'!D71))),IF($A$5="All genders",SUMPRODUCT(('Data - fatalities'!$A$2:$A$933=FIRE0503a_raw!$A$4:$F$4)*('Data - fatalities'!$B$2:$B$933=FIRE0503a_raw!D$8)*('Data - fatalities'!$U$2:$U$933))+SUMPRODUCT(('Data - fatalities'!$A$2:$A$933=FIRE0503a_raw!$A$4:$F$4)*('Data - fatalities'!$B$2:$B$933=FIRE0503a_raw!D$8)*('Data - fatalities'!$V$2:$V$933))+SUMPRODUCT(('Data - fatalities'!$A$2:$A$933=FIRE0503a_raw!$A$4:$F$4)*('Data - fatalities'!$B$2:$B$933=FIRE0503a_raw!D$8)*('Data - fatalities'!$W$2:$W$933)),IF($A$5="Male",SUMPRODUCT(('Data - fatalities'!$A$2:$A$933=FIRE0503a_raw!$A$4:$F$4)*('Data - fatalities'!$B$2:$B$933=FIRE0503a_raw!D$8)*('Data - fatalities'!$U$2:$U$933)),IF($A$5="Female",SUMPRODUCT(('Data - fatalities'!$A$2:$A$933=FIRE0503a_raw!$A$4:$F$4)*('Data - fatalities'!$B$2:$B$933=FIRE0503a_raw!D$8)*('Data - fatalities'!$V$2:$V$933)),SUMPRODUCT(('Data - fatalities'!$A$2:$A$933=FIRE0503a_raw!$A$4:$F$4)*('Data - fatalities'!$B$2:$B$933=FIRE0503a_raw!D$8)*('Data - fatalities'!$W$2:$W$933))))))</f>
        <v>17</v>
      </c>
      <c r="E16" s="24" cm="1">
        <f t="array" ref="E16">IF($A$4="2009/10",IF($A$5="All genders",'200910'!E14,IF($A$5="Male",'200910'!E33,IF($A$5="Female",'200910'!E52,'200910'!E71))),IF($A$5="All genders",SUMPRODUCT(('Data - fatalities'!$A$2:$A$933=FIRE0503a_raw!$A$4:$F$4)*('Data - fatalities'!$B$2:$B$933=FIRE0503a_raw!E$8)*('Data - fatalities'!$U$2:$U$933))+SUMPRODUCT(('Data - fatalities'!$A$2:$A$933=FIRE0503a_raw!$A$4:$F$4)*('Data - fatalities'!$B$2:$B$933=FIRE0503a_raw!E$8)*('Data - fatalities'!$V$2:$V$933))+SUMPRODUCT(('Data - fatalities'!$A$2:$A$933=FIRE0503a_raw!$A$4:$F$4)*('Data - fatalities'!$B$2:$B$933=FIRE0503a_raw!E$8)*('Data - fatalities'!$W$2:$W$933)),IF($A$5="Male",SUMPRODUCT(('Data - fatalities'!$A$2:$A$933=FIRE0503a_raw!$A$4:$F$4)*('Data - fatalities'!$B$2:$B$933=FIRE0503a_raw!E$8)*('Data - fatalities'!$U$2:$U$933)),IF($A$5="Female",SUMPRODUCT(('Data - fatalities'!$A$2:$A$933=FIRE0503a_raw!$A$4:$F$4)*('Data - fatalities'!$B$2:$B$933=FIRE0503a_raw!E$8)*('Data - fatalities'!$V$2:$V$933)),SUMPRODUCT(('Data - fatalities'!$A$2:$A$933=FIRE0503a_raw!$A$4:$F$4)*('Data - fatalities'!$B$2:$B$933=FIRE0503a_raw!E$8)*('Data - fatalities'!$W$2:$W$933))))))</f>
        <v>1</v>
      </c>
      <c r="F16" s="24" cm="1">
        <f t="array" ref="F16">IF($A$4="2009/10",IF($A$5="All genders",'200910'!F14,IF($A$5="Male",'200910'!F33,IF($A$5="Female",'200910'!F52,'200910'!F71))),IF($A$5="All genders",SUMPRODUCT(('Data - fatalities'!$A$2:$A$933=FIRE0503a_raw!$A$4:$F$4)*('Data - fatalities'!$B$2:$B$933=FIRE0503a_raw!F$8)*('Data - fatalities'!$U$2:$U$933))+SUMPRODUCT(('Data - fatalities'!$A$2:$A$933=FIRE0503a_raw!$A$4:$F$4)*('Data - fatalities'!$B$2:$B$933=FIRE0503a_raw!F$8)*('Data - fatalities'!$V$2:$V$933))+SUMPRODUCT(('Data - fatalities'!$A$2:$A$933=FIRE0503a_raw!$A$4:$F$4)*('Data - fatalities'!$B$2:$B$933=FIRE0503a_raw!F$8)*('Data - fatalities'!$W$2:$W$933)),IF($A$5="Male",SUMPRODUCT(('Data - fatalities'!$A$2:$A$933=FIRE0503a_raw!$A$4:$F$4)*('Data - fatalities'!$B$2:$B$933=FIRE0503a_raw!F$8)*('Data - fatalities'!$U$2:$U$933)),IF($A$5="Female",SUMPRODUCT(('Data - fatalities'!$A$2:$A$933=FIRE0503a_raw!$A$4:$F$4)*('Data - fatalities'!$B$2:$B$933=FIRE0503a_raw!F$8)*('Data - fatalities'!$V$2:$V$933)),SUMPRODUCT(('Data - fatalities'!$A$2:$A$933=FIRE0503a_raw!$A$4:$F$4)*('Data - fatalities'!$B$2:$B$933=FIRE0503a_raw!F$8)*('Data - fatalities'!$W$2:$W$933))))))</f>
        <v>2</v>
      </c>
      <c r="G16" s="24" cm="1">
        <f t="array" ref="G16">IF($A$4="2009/10",IF($A$5="All genders",'200910'!G14,IF($A$5="Male",'200910'!G33,IF($A$5="Female",'200910'!G52,'200910'!G71))),IF($A$5="All genders",SUMPRODUCT(('Data - fatalities'!$A$2:$A$933=FIRE0503a_raw!$A$4:$F$4)*('Data - fatalities'!$B$2:$B$933=FIRE0503a_raw!G$8)*('Data - fatalities'!$U$2:$U$933))+SUMPRODUCT(('Data - fatalities'!$A$2:$A$933=FIRE0503a_raw!$A$4:$F$4)*('Data - fatalities'!$B$2:$B$933=FIRE0503a_raw!G$8)*('Data - fatalities'!$V$2:$V$933))+SUMPRODUCT(('Data - fatalities'!$A$2:$A$933=FIRE0503a_raw!$A$4:$F$4)*('Data - fatalities'!$B$2:$B$933=FIRE0503a_raw!G$8)*('Data - fatalities'!$W$2:$W$933)),IF($A$5="Male",SUMPRODUCT(('Data - fatalities'!$A$2:$A$933=FIRE0503a_raw!$A$4:$F$4)*('Data - fatalities'!$B$2:$B$933=FIRE0503a_raw!G$8)*('Data - fatalities'!$U$2:$U$933)),IF($A$5="Female",SUMPRODUCT(('Data - fatalities'!$A$2:$A$933=FIRE0503a_raw!$A$4:$F$4)*('Data - fatalities'!$B$2:$B$933=FIRE0503a_raw!G$8)*('Data - fatalities'!$V$2:$V$933)),SUMPRODUCT(('Data - fatalities'!$A$2:$A$933=FIRE0503a_raw!$A$4:$F$4)*('Data - fatalities'!$B$2:$B$933=FIRE0503a_raw!G$8)*('Data - fatalities'!$W$2:$W$933))))))</f>
        <v>4</v>
      </c>
      <c r="H16" s="24" cm="1">
        <f t="array" ref="H16">IF($A$4="2009/10",IF($A$5="All genders",'200910'!H14,IF($A$5="Male",'200910'!H33,IF($A$5="Female",'200910'!H52,'200910'!H71))),IF($A$5="All genders",SUMPRODUCT(('Data - fatalities'!$A$2:$A$933=FIRE0503a_raw!$A$4:$F$4)*('Data - fatalities'!$B$2:$B$933=FIRE0503a_raw!H$8)*('Data - fatalities'!$U$2:$U$933))+SUMPRODUCT(('Data - fatalities'!$A$2:$A$933=FIRE0503a_raw!$A$4:$F$4)*('Data - fatalities'!$B$2:$B$933=FIRE0503a_raw!H$8)*('Data - fatalities'!$V$2:$V$933))+SUMPRODUCT(('Data - fatalities'!$A$2:$A$933=FIRE0503a_raw!$A$4:$F$4)*('Data - fatalities'!$B$2:$B$933=FIRE0503a_raw!H$8)*('Data - fatalities'!$W$2:$W$933)),IF($A$5="Male",SUMPRODUCT(('Data - fatalities'!$A$2:$A$933=FIRE0503a_raw!$A$4:$F$4)*('Data - fatalities'!$B$2:$B$933=FIRE0503a_raw!H$8)*('Data - fatalities'!$U$2:$U$933)),IF($A$5="Female",SUMPRODUCT(('Data - fatalities'!$A$2:$A$933=FIRE0503a_raw!$A$4:$F$4)*('Data - fatalities'!$B$2:$B$933=FIRE0503a_raw!H$8)*('Data - fatalities'!$V$2:$V$933)),SUMPRODUCT(('Data - fatalities'!$A$2:$A$933=FIRE0503a_raw!$A$4:$F$4)*('Data - fatalities'!$B$2:$B$933=FIRE0503a_raw!H$8)*('Data - fatalities'!$W$2:$W$933))))))</f>
        <v>9</v>
      </c>
      <c r="I16" s="24" cm="1">
        <f t="array" ref="I16">IF($A$4="2009/10",IF($A$5="All genders",'200910'!I14,IF($A$5="Male",'200910'!I33,IF($A$5="Female",'200910'!I52,'200910'!I71))),IF($A$5="All genders",SUMPRODUCT(('Data - fatalities'!$A$2:$A$933=FIRE0503a_raw!$A$4:$F$4)*('Data - fatalities'!$B$2:$B$933=FIRE0503a_raw!I$8)*('Data - fatalities'!$U$2:$U$933))+SUMPRODUCT(('Data - fatalities'!$A$2:$A$933=FIRE0503a_raw!$A$4:$F$4)*('Data - fatalities'!$B$2:$B$933=FIRE0503a_raw!I$8)*('Data - fatalities'!$V$2:$V$933))+SUMPRODUCT(('Data - fatalities'!$A$2:$A$933=FIRE0503a_raw!$A$4:$F$4)*('Data - fatalities'!$B$2:$B$933=FIRE0503a_raw!I$8)*('Data - fatalities'!$W$2:$W$933)),IF($A$5="Male",SUMPRODUCT(('Data - fatalities'!$A$2:$A$933=FIRE0503a_raw!$A$4:$F$4)*('Data - fatalities'!$B$2:$B$933=FIRE0503a_raw!I$8)*('Data - fatalities'!$U$2:$U$933)),IF($A$5="Female",SUMPRODUCT(('Data - fatalities'!$A$2:$A$933=FIRE0503a_raw!$A$4:$F$4)*('Data - fatalities'!$B$2:$B$933=FIRE0503a_raw!I$8)*('Data - fatalities'!$V$2:$V$933)),SUMPRODUCT(('Data - fatalities'!$A$2:$A$933=FIRE0503a_raw!$A$4:$F$4)*('Data - fatalities'!$B$2:$B$933=FIRE0503a_raw!I$8)*('Data - fatalities'!$W$2:$W$933))))))</f>
        <v>3</v>
      </c>
      <c r="J16" s="16"/>
      <c r="K16" s="16" t="s">
        <v>27</v>
      </c>
      <c r="L16" s="37" cm="1">
        <f t="array" ref="L16">IF($A$5="Not known","..",(IF($B16=0, "NA",$B16/SUMPRODUCT((PopData!$A$2:$A$998=$A$4)*(PopData!$B$2:$B$998=$A$5)*(PopData!$C$2:$C$998=$A16)*(PopData!$E$2:$E$998)))))</f>
        <v>3.0948839848350684</v>
      </c>
      <c r="M16" s="16" t="e" cm="1">
        <f t="array" ref="M16">_xlfn.XLOOKUP(1,(K16=#REF!)*($A$5=#REF!)*($A$4=#REF!),#REF!)</f>
        <v>#REF!</v>
      </c>
      <c r="N16" s="16"/>
    </row>
    <row r="17" spans="1:14" ht="15.75" x14ac:dyDescent="0.2">
      <c r="A17" s="16" t="s">
        <v>28</v>
      </c>
      <c r="B17" s="23">
        <f t="shared" si="1"/>
        <v>46</v>
      </c>
      <c r="C17" s="16">
        <f t="shared" si="2"/>
        <v>31</v>
      </c>
      <c r="D17" s="24" cm="1">
        <f t="array" ref="D17">IF($A$4="2009/10",IF($A$5="All genders",'200910'!D15,IF($A$5="Male",'200910'!D34,IF($A$5="Female",'200910'!D53,'200910'!D72))),IF($A$5="All genders",SUMPRODUCT(('Data - fatalities'!$A$2:$A$933=FIRE0503a_raw!$A$4:$F$4)*('Data - fatalities'!$B$2:$B$933=FIRE0503a_raw!D$8)*('Data - fatalities'!$X$2:$X$933))+SUMPRODUCT(('Data - fatalities'!$A$2:$A$933=FIRE0503a_raw!$A$4:$F$4)*('Data - fatalities'!$B$2:$B$933=FIRE0503a_raw!D$8)*('Data - fatalities'!$Y$2:$Y$933))+SUMPRODUCT(('Data - fatalities'!$A$2:$A$933=FIRE0503a_raw!$A$4:$F$4)*('Data - fatalities'!$B$2:$B$933=FIRE0503a_raw!D$8)*('Data - fatalities'!$Z$2:$Z$933)),IF($A$5="Male",SUMPRODUCT(('Data - fatalities'!$A$2:$A$933=FIRE0503a_raw!$A$4:$F$4)*('Data - fatalities'!$B$2:$B$933=FIRE0503a_raw!D$8)*('Data - fatalities'!$X$2:$X$933)),IF($A$5="Female",SUMPRODUCT(('Data - fatalities'!$A$2:$A$933=FIRE0503a_raw!$A$4:$F$4)*('Data - fatalities'!$B$2:$B$933=FIRE0503a_raw!D$8)*('Data - fatalities'!$Y$2:$Y$933)),SUMPRODUCT(('Data - fatalities'!$A$2:$A$933=FIRE0503a_raw!$A$4:$F$4)*('Data - fatalities'!$B$2:$B$933=FIRE0503a_raw!D$8)*('Data - fatalities'!$Z$2:$Z$933))))))</f>
        <v>30</v>
      </c>
      <c r="E17" s="24" cm="1">
        <f t="array" ref="E17">IF($A$4="2009/10",IF($A$5="All genders",'200910'!E15,IF($A$5="Male",'200910'!E34,IF($A$5="Female",'200910'!E53,'200910'!E72))),IF($A$5="All genders",SUMPRODUCT(('Data - fatalities'!$A$2:$A$933=FIRE0503a_raw!$A$4:$F$4)*('Data - fatalities'!$B$2:$B$933=FIRE0503a_raw!E$8)*('Data - fatalities'!$X$2:$X$933))+SUMPRODUCT(('Data - fatalities'!$A$2:$A$933=FIRE0503a_raw!$A$4:$F$4)*('Data - fatalities'!$B$2:$B$933=FIRE0503a_raw!E$8)*('Data - fatalities'!$Y$2:$Y$933))+SUMPRODUCT(('Data - fatalities'!$A$2:$A$933=FIRE0503a_raw!$A$4:$F$4)*('Data - fatalities'!$B$2:$B$933=FIRE0503a_raw!E$8)*('Data - fatalities'!$Z$2:$Z$933)),IF($A$5="Male",SUMPRODUCT(('Data - fatalities'!$A$2:$A$933=FIRE0503a_raw!$A$4:$F$4)*('Data - fatalities'!$B$2:$B$933=FIRE0503a_raw!E$8)*('Data - fatalities'!$X$2:$X$933)),IF($A$5="Female",SUMPRODUCT(('Data - fatalities'!$A$2:$A$933=FIRE0503a_raw!$A$4:$F$4)*('Data - fatalities'!$B$2:$B$933=FIRE0503a_raw!E$8)*('Data - fatalities'!$Y$2:$Y$933)),SUMPRODUCT(('Data - fatalities'!$A$2:$A$933=FIRE0503a_raw!$A$4:$F$4)*('Data - fatalities'!$B$2:$B$933=FIRE0503a_raw!E$8)*('Data - fatalities'!$Z$2:$Z$933))))))</f>
        <v>0</v>
      </c>
      <c r="F17" s="24" cm="1">
        <f t="array" ref="F17">IF($A$4="2009/10",IF($A$5="All genders",'200910'!F15,IF($A$5="Male",'200910'!F34,IF($A$5="Female",'200910'!F53,'200910'!F72))),IF($A$5="All genders",SUMPRODUCT(('Data - fatalities'!$A$2:$A$933=FIRE0503a_raw!$A$4:$F$4)*('Data - fatalities'!$B$2:$B$933=FIRE0503a_raw!F$8)*('Data - fatalities'!$X$2:$X$933))+SUMPRODUCT(('Data - fatalities'!$A$2:$A$933=FIRE0503a_raw!$A$4:$F$4)*('Data - fatalities'!$B$2:$B$933=FIRE0503a_raw!F$8)*('Data - fatalities'!$Y$2:$Y$933))+SUMPRODUCT(('Data - fatalities'!$A$2:$A$933=FIRE0503a_raw!$A$4:$F$4)*('Data - fatalities'!$B$2:$B$933=FIRE0503a_raw!F$8)*('Data - fatalities'!$Z$2:$Z$933)),IF($A$5="Male",SUMPRODUCT(('Data - fatalities'!$A$2:$A$933=FIRE0503a_raw!$A$4:$F$4)*('Data - fatalities'!$B$2:$B$933=FIRE0503a_raw!F$8)*('Data - fatalities'!$X$2:$X$933)),IF($A$5="Female",SUMPRODUCT(('Data - fatalities'!$A$2:$A$933=FIRE0503a_raw!$A$4:$F$4)*('Data - fatalities'!$B$2:$B$933=FIRE0503a_raw!F$8)*('Data - fatalities'!$Y$2:$Y$933)),SUMPRODUCT(('Data - fatalities'!$A$2:$A$933=FIRE0503a_raw!$A$4:$F$4)*('Data - fatalities'!$B$2:$B$933=FIRE0503a_raw!F$8)*('Data - fatalities'!$Z$2:$Z$933))))))</f>
        <v>1</v>
      </c>
      <c r="G17" s="24" cm="1">
        <f t="array" ref="G17">IF($A$4="2009/10",IF($A$5="All genders",'200910'!G15,IF($A$5="Male",'200910'!G34,IF($A$5="Female",'200910'!G53,'200910'!G72))),IF($A$5="All genders",SUMPRODUCT(('Data - fatalities'!$A$2:$A$933=FIRE0503a_raw!$A$4:$F$4)*('Data - fatalities'!$B$2:$B$933=FIRE0503a_raw!G$8)*('Data - fatalities'!$X$2:$X$933))+SUMPRODUCT(('Data - fatalities'!$A$2:$A$933=FIRE0503a_raw!$A$4:$F$4)*('Data - fatalities'!$B$2:$B$933=FIRE0503a_raw!G$8)*('Data - fatalities'!$Y$2:$Y$933))+SUMPRODUCT(('Data - fatalities'!$A$2:$A$933=FIRE0503a_raw!$A$4:$F$4)*('Data - fatalities'!$B$2:$B$933=FIRE0503a_raw!G$8)*('Data - fatalities'!$Z$2:$Z$933)),IF($A$5="Male",SUMPRODUCT(('Data - fatalities'!$A$2:$A$933=FIRE0503a_raw!$A$4:$F$4)*('Data - fatalities'!$B$2:$B$933=FIRE0503a_raw!G$8)*('Data - fatalities'!$X$2:$X$933)),IF($A$5="Female",SUMPRODUCT(('Data - fatalities'!$A$2:$A$933=FIRE0503a_raw!$A$4:$F$4)*('Data - fatalities'!$B$2:$B$933=FIRE0503a_raw!G$8)*('Data - fatalities'!$Y$2:$Y$933)),SUMPRODUCT(('Data - fatalities'!$A$2:$A$933=FIRE0503a_raw!$A$4:$F$4)*('Data - fatalities'!$B$2:$B$933=FIRE0503a_raw!G$8)*('Data - fatalities'!$Z$2:$Z$933))))))</f>
        <v>4</v>
      </c>
      <c r="H17" s="24" cm="1">
        <f t="array" ref="H17">IF($A$4="2009/10",IF($A$5="All genders",'200910'!H15,IF($A$5="Male",'200910'!H34,IF($A$5="Female",'200910'!H53,'200910'!H72))),IF($A$5="All genders",SUMPRODUCT(('Data - fatalities'!$A$2:$A$933=FIRE0503a_raw!$A$4:$F$4)*('Data - fatalities'!$B$2:$B$933=FIRE0503a_raw!H$8)*('Data - fatalities'!$X$2:$X$933))+SUMPRODUCT(('Data - fatalities'!$A$2:$A$933=FIRE0503a_raw!$A$4:$F$4)*('Data - fatalities'!$B$2:$B$933=FIRE0503a_raw!H$8)*('Data - fatalities'!$Y$2:$Y$933))+SUMPRODUCT(('Data - fatalities'!$A$2:$A$933=FIRE0503a_raw!$A$4:$F$4)*('Data - fatalities'!$B$2:$B$933=FIRE0503a_raw!H$8)*('Data - fatalities'!$Z$2:$Z$933)),IF($A$5="Male",SUMPRODUCT(('Data - fatalities'!$A$2:$A$933=FIRE0503a_raw!$A$4:$F$4)*('Data - fatalities'!$B$2:$B$933=FIRE0503a_raw!H$8)*('Data - fatalities'!$X$2:$X$933)),IF($A$5="Female",SUMPRODUCT(('Data - fatalities'!$A$2:$A$933=FIRE0503a_raw!$A$4:$F$4)*('Data - fatalities'!$B$2:$B$933=FIRE0503a_raw!H$8)*('Data - fatalities'!$Y$2:$Y$933)),SUMPRODUCT(('Data - fatalities'!$A$2:$A$933=FIRE0503a_raw!$A$4:$F$4)*('Data - fatalities'!$B$2:$B$933=FIRE0503a_raw!H$8)*('Data - fatalities'!$Z$2:$Z$933))))))</f>
        <v>7</v>
      </c>
      <c r="I17" s="24" cm="1">
        <f t="array" ref="I17">IF($A$4="2009/10",IF($A$5="All genders",'200910'!I15,IF($A$5="Male",'200910'!I34,IF($A$5="Female",'200910'!I53,'200910'!I72))),IF($A$5="All genders",SUMPRODUCT(('Data - fatalities'!$A$2:$A$933=FIRE0503a_raw!$A$4:$F$4)*('Data - fatalities'!$B$2:$B$933=FIRE0503a_raw!I$8)*('Data - fatalities'!$X$2:$X$933))+SUMPRODUCT(('Data - fatalities'!$A$2:$A$933=FIRE0503a_raw!$A$4:$F$4)*('Data - fatalities'!$B$2:$B$933=FIRE0503a_raw!I$8)*('Data - fatalities'!$Y$2:$Y$933))+SUMPRODUCT(('Data - fatalities'!$A$2:$A$933=FIRE0503a_raw!$A$4:$F$4)*('Data - fatalities'!$B$2:$B$933=FIRE0503a_raw!I$8)*('Data - fatalities'!$Z$2:$Z$933)),IF($A$5="Male",SUMPRODUCT(('Data - fatalities'!$A$2:$A$933=FIRE0503a_raw!$A$4:$F$4)*('Data - fatalities'!$B$2:$B$933=FIRE0503a_raw!I$8)*('Data - fatalities'!$X$2:$X$933)),IF($A$5="Female",SUMPRODUCT(('Data - fatalities'!$A$2:$A$933=FIRE0503a_raw!$A$4:$F$4)*('Data - fatalities'!$B$2:$B$933=FIRE0503a_raw!I$8)*('Data - fatalities'!$Y$2:$Y$933)),SUMPRODUCT(('Data - fatalities'!$A$2:$A$933=FIRE0503a_raw!$A$4:$F$4)*('Data - fatalities'!$B$2:$B$933=FIRE0503a_raw!I$8)*('Data - fatalities'!$Z$2:$Z$933))))))</f>
        <v>4</v>
      </c>
      <c r="J17" s="16"/>
      <c r="K17" s="16" t="s">
        <v>28</v>
      </c>
      <c r="L17" s="37" cm="1">
        <f t="array" ref="L17">IF($A$5="Not known","..",(IF($B17=0, "NA",$B17/SUMPRODUCT((PopData!$A$2:$A$998=$A$4)*(PopData!$B$2:$B$998=$A$5)*(PopData!$C$2:$C$998=$A17)*(PopData!$E$2:$E$998)))))</f>
        <v>5.8504076207918398</v>
      </c>
      <c r="M17" s="16" t="e" cm="1">
        <f t="array" ref="M17">_xlfn.XLOOKUP(1,(K17=#REF!)*($A$5=#REF!)*($A$4=#REF!),#REF!)</f>
        <v>#REF!</v>
      </c>
      <c r="N17" s="16"/>
    </row>
    <row r="18" spans="1:14" ht="15.75" x14ac:dyDescent="0.2">
      <c r="A18" s="16" t="s">
        <v>18</v>
      </c>
      <c r="B18" s="23">
        <f t="shared" si="1"/>
        <v>55</v>
      </c>
      <c r="C18" s="16">
        <f>SUM(D18:F18)</f>
        <v>47</v>
      </c>
      <c r="D18" s="24" cm="1">
        <f t="array" ref="D18">IF($A$4="2009/10",IF($A$5="All genders",'200910'!D16,IF($A$5="Male",'200910'!D35,IF($A$5="Female",'200910'!D54,'200910'!D73))),IF($A$5="All genders",SUMPRODUCT(('Data - fatalities'!$A$2:$A$933=FIRE0503a_raw!$A$4:$F$4)*('Data - fatalities'!$B$2:$B$933=FIRE0503a_raw!D$8)*('Data - fatalities'!$AA$2:$AA$933))+SUMPRODUCT(('Data - fatalities'!$A$2:$A$933=FIRE0503a_raw!$A$4:$F$4)*('Data - fatalities'!$B$2:$B$933=FIRE0503a_raw!D$8)*('Data - fatalities'!$AB$2:$AB$933))+SUMPRODUCT(('Data - fatalities'!$A$2:$A$933=FIRE0503a_raw!$A$4:$F$4)*('Data - fatalities'!$B$2:$B$933=FIRE0503a_raw!D$8)*('Data - fatalities'!$AC$2:$AC$933)),IF($A$5="Male",SUMPRODUCT(('Data - fatalities'!$A$2:$A$933=FIRE0503a_raw!$A$4:$F$4)*('Data - fatalities'!$B$2:$B$933=FIRE0503a_raw!D$8)*('Data - fatalities'!$AA$2:$AA$933)),IF($A$5="Female",SUMPRODUCT(('Data - fatalities'!$A$2:$A$933=FIRE0503a_raw!$A$4:$F$4)*('Data - fatalities'!$B$2:$B$933=FIRE0503a_raw!D$8)*('Data - fatalities'!$AB$2:$AB$933)),SUMPRODUCT(('Data - fatalities'!$A$2:$A$933=FIRE0503a_raw!$A$4:$F$4)*('Data - fatalities'!$B$2:$B$933=FIRE0503a_raw!D$8)*('Data - fatalities'!$AC$2:$AC$933))))))</f>
        <v>47</v>
      </c>
      <c r="E18" s="24" cm="1">
        <f t="array" ref="E18">IF($A$4="2009/10",IF($A$5="All genders",'200910'!E16,IF($A$5="Male",'200910'!E35,IF($A$5="Female",'200910'!E54,'200910'!E73))),IF($A$5="All genders",SUMPRODUCT(('Data - fatalities'!$A$2:$A$933=FIRE0503a_raw!$A$4:$F$4)*('Data - fatalities'!$B$2:$B$933=FIRE0503a_raw!E$8)*('Data - fatalities'!$AA$2:$AA$933))+SUMPRODUCT(('Data - fatalities'!$A$2:$A$933=FIRE0503a_raw!$A$4:$F$4)*('Data - fatalities'!$B$2:$B$933=FIRE0503a_raw!E$8)*('Data - fatalities'!$AB$2:$AB$933))+SUMPRODUCT(('Data - fatalities'!$A$2:$A$933=FIRE0503a_raw!$A$4:$F$4)*('Data - fatalities'!$B$2:$B$933=FIRE0503a_raw!E$8)*('Data - fatalities'!$AC$2:$AC$933)),IF($A$5="Male",SUMPRODUCT(('Data - fatalities'!$A$2:$A$933=FIRE0503a_raw!$A$4:$F$4)*('Data - fatalities'!$B$2:$B$933=FIRE0503a_raw!E$8)*('Data - fatalities'!$AA$2:$AA$933)),IF($A$5="Female",SUMPRODUCT(('Data - fatalities'!$A$2:$A$933=FIRE0503a_raw!$A$4:$F$4)*('Data - fatalities'!$B$2:$B$933=FIRE0503a_raw!E$8)*('Data - fatalities'!$AB$2:$AB$933)),SUMPRODUCT(('Data - fatalities'!$A$2:$A$933=FIRE0503a_raw!$A$4:$F$4)*('Data - fatalities'!$B$2:$B$933=FIRE0503a_raw!E$8)*('Data - fatalities'!$AC$2:$AC$933))))))</f>
        <v>0</v>
      </c>
      <c r="F18" s="24" cm="1">
        <f t="array" ref="F18">IF($A$4="2009/10",IF($A$5="All genders",'200910'!F16,IF($A$5="Male",'200910'!F35,IF($A$5="Female",'200910'!F54,'200910'!F73))),IF($A$5="All genders",SUMPRODUCT(('Data - fatalities'!$A$2:$A$933=FIRE0503a_raw!$A$4:$F$4)*('Data - fatalities'!$B$2:$B$933=FIRE0503a_raw!F$8)*('Data - fatalities'!$AA$2:$AA$933))+SUMPRODUCT(('Data - fatalities'!$A$2:$A$933=FIRE0503a_raw!$A$4:$F$4)*('Data - fatalities'!$B$2:$B$933=FIRE0503a_raw!F$8)*('Data - fatalities'!$AB$2:$AB$933))+SUMPRODUCT(('Data - fatalities'!$A$2:$A$933=FIRE0503a_raw!$A$4:$F$4)*('Data - fatalities'!$B$2:$B$933=FIRE0503a_raw!F$8)*('Data - fatalities'!$AC$2:$AC$933)),IF($A$5="Male",SUMPRODUCT(('Data - fatalities'!$A$2:$A$933=FIRE0503a_raw!$A$4:$F$4)*('Data - fatalities'!$B$2:$B$933=FIRE0503a_raw!F$8)*('Data - fatalities'!$AA$2:$AA$933)),IF($A$5="Female",SUMPRODUCT(('Data - fatalities'!$A$2:$A$933=FIRE0503a_raw!$A$4:$F$4)*('Data - fatalities'!$B$2:$B$933=FIRE0503a_raw!F$8)*('Data - fatalities'!$AB$2:$AB$933)),SUMPRODUCT(('Data - fatalities'!$A$2:$A$933=FIRE0503a_raw!$A$4:$F$4)*('Data - fatalities'!$B$2:$B$933=FIRE0503a_raw!F$8)*('Data - fatalities'!$AC$2:$AC$933))))))</f>
        <v>0</v>
      </c>
      <c r="G18" s="24" cm="1">
        <f t="array" ref="G18">IF($A$4="2009/10",IF($A$5="All genders",'200910'!G16,IF($A$5="Male",'200910'!G35,IF($A$5="Female",'200910'!G54,'200910'!G73))),IF($A$5="All genders",SUMPRODUCT(('Data - fatalities'!$A$2:$A$933=FIRE0503a_raw!$A$4:$F$4)*('Data - fatalities'!$B$2:$B$933=FIRE0503a_raw!G$8)*('Data - fatalities'!$AA$2:$AA$933))+SUMPRODUCT(('Data - fatalities'!$A$2:$A$933=FIRE0503a_raw!$A$4:$F$4)*('Data - fatalities'!$B$2:$B$933=FIRE0503a_raw!G$8)*('Data - fatalities'!$AB$2:$AB$933))+SUMPRODUCT(('Data - fatalities'!$A$2:$A$933=FIRE0503a_raw!$A$4:$F$4)*('Data - fatalities'!$B$2:$B$933=FIRE0503a_raw!G$8)*('Data - fatalities'!$AC$2:$AC$933)),IF($A$5="Male",SUMPRODUCT(('Data - fatalities'!$A$2:$A$933=FIRE0503a_raw!$A$4:$F$4)*('Data - fatalities'!$B$2:$B$933=FIRE0503a_raw!G$8)*('Data - fatalities'!$AA$2:$AA$933)),IF($A$5="Female",SUMPRODUCT(('Data - fatalities'!$A$2:$A$933=FIRE0503a_raw!$A$4:$F$4)*('Data - fatalities'!$B$2:$B$933=FIRE0503a_raw!G$8)*('Data - fatalities'!$AB$2:$AB$933)),SUMPRODUCT(('Data - fatalities'!$A$2:$A$933=FIRE0503a_raw!$A$4:$F$4)*('Data - fatalities'!$B$2:$B$933=FIRE0503a_raw!G$8)*('Data - fatalities'!$AC$2:$AC$933))))))</f>
        <v>3</v>
      </c>
      <c r="H18" s="24" cm="1">
        <f t="array" ref="H18">IF($A$4="2009/10",IF($A$5="All genders",'200910'!H16,IF($A$5="Male",'200910'!H35,IF($A$5="Female",'200910'!H54,'200910'!H73))),IF($A$5="All genders",SUMPRODUCT(('Data - fatalities'!$A$2:$A$933=FIRE0503a_raw!$A$4:$F$4)*('Data - fatalities'!$B$2:$B$933=FIRE0503a_raw!H$8)*('Data - fatalities'!$AA$2:$AA$933))+SUMPRODUCT(('Data - fatalities'!$A$2:$A$933=FIRE0503a_raw!$A$4:$F$4)*('Data - fatalities'!$B$2:$B$933=FIRE0503a_raw!H$8)*('Data - fatalities'!$AB$2:$AB$933))+SUMPRODUCT(('Data - fatalities'!$A$2:$A$933=FIRE0503a_raw!$A$4:$F$4)*('Data - fatalities'!$B$2:$B$933=FIRE0503a_raw!H$8)*('Data - fatalities'!$AC$2:$AC$933)),IF($A$5="Male",SUMPRODUCT(('Data - fatalities'!$A$2:$A$933=FIRE0503a_raw!$A$4:$F$4)*('Data - fatalities'!$B$2:$B$933=FIRE0503a_raw!H$8)*('Data - fatalities'!$AA$2:$AA$933)),IF($A$5="Female",SUMPRODUCT(('Data - fatalities'!$A$2:$A$933=FIRE0503a_raw!$A$4:$F$4)*('Data - fatalities'!$B$2:$B$933=FIRE0503a_raw!H$8)*('Data - fatalities'!$AB$2:$AB$933)),SUMPRODUCT(('Data - fatalities'!$A$2:$A$933=FIRE0503a_raw!$A$4:$F$4)*('Data - fatalities'!$B$2:$B$933=FIRE0503a_raw!H$8)*('Data - fatalities'!$AC$2:$AC$933))))))</f>
        <v>0</v>
      </c>
      <c r="I18" s="24" cm="1">
        <f t="array" ref="I18">IF($A$4="2009/10",IF($A$5="All genders",'200910'!I16,IF($A$5="Male",'200910'!I35,IF($A$5="Female",'200910'!I54,'200910'!I73))),IF($A$5="All genders",SUMPRODUCT(('Data - fatalities'!$A$2:$A$933=FIRE0503a_raw!$A$4:$F$4)*('Data - fatalities'!$B$2:$B$933=FIRE0503a_raw!I$8)*('Data - fatalities'!$AA$2:$AA$933))+SUMPRODUCT(('Data - fatalities'!$A$2:$A$933=FIRE0503a_raw!$A$4:$F$4)*('Data - fatalities'!$B$2:$B$933=FIRE0503a_raw!I$8)*('Data - fatalities'!$AB$2:$AB$933))+SUMPRODUCT(('Data - fatalities'!$A$2:$A$933=FIRE0503a_raw!$A$4:$F$4)*('Data - fatalities'!$B$2:$B$933=FIRE0503a_raw!I$8)*('Data - fatalities'!$AC$2:$AC$933)),IF($A$5="Male",SUMPRODUCT(('Data - fatalities'!$A$2:$A$933=FIRE0503a_raw!$A$4:$F$4)*('Data - fatalities'!$B$2:$B$933=FIRE0503a_raw!I$8)*('Data - fatalities'!$AA$2:$AA$933)),IF($A$5="Female",SUMPRODUCT(('Data - fatalities'!$A$2:$A$933=FIRE0503a_raw!$A$4:$F$4)*('Data - fatalities'!$B$2:$B$933=FIRE0503a_raw!I$8)*('Data - fatalities'!$AB$2:$AB$933)),SUMPRODUCT(('Data - fatalities'!$A$2:$A$933=FIRE0503a_raw!$A$4:$F$4)*('Data - fatalities'!$B$2:$B$933=FIRE0503a_raw!I$8)*('Data - fatalities'!$AC$2:$AC$933))))))</f>
        <v>5</v>
      </c>
      <c r="J18" s="16"/>
      <c r="K18" s="16" t="s">
        <v>18</v>
      </c>
      <c r="L18" s="37" cm="1">
        <f t="array" ref="L18">IF($A$5="Not known","..",(IF($B18=0, "NA",$B18/SUMPRODUCT((PopData!$A$2:$A$998=$A$4)*(PopData!$B$2:$B$998=$A$5)*(PopData!$C$2:$C$998=$A18)*(PopData!$E$2:$E$998)))))</f>
        <v>6.5002907402767471</v>
      </c>
      <c r="M18" s="16" t="e" cm="1">
        <f t="array" ref="M18">_xlfn.XLOOKUP(1,(K18=#REF!)*($A$5=#REF!)*($A$4=#REF!),#REF!)</f>
        <v>#REF!</v>
      </c>
      <c r="N18" s="16"/>
    </row>
    <row r="19" spans="1:14" ht="15.75" x14ac:dyDescent="0.2">
      <c r="A19" s="16" t="s">
        <v>45</v>
      </c>
      <c r="B19" s="23">
        <f t="shared" si="1"/>
        <v>47</v>
      </c>
      <c r="C19" s="16">
        <f t="shared" si="2"/>
        <v>45</v>
      </c>
      <c r="D19" s="24" cm="1">
        <f t="array" ref="D19">IF($A$4="2009/10",IF($A$5="All genders",'200910'!D17,IF($A$5="Male",'200910'!D36,IF($A$5="Female",'200910'!D55,'200910'!D74))),IF($A$5="All genders",SUMPRODUCT(('Data - fatalities'!$A$2:$A$933=FIRE0503a_raw!$A$4:$F$4)*('Data - fatalities'!$B$2:$B$933=FIRE0503a_raw!D$8)*('Data - fatalities'!$AD$2:$AD$933))+SUMPRODUCT(('Data - fatalities'!$A$2:$A$933=FIRE0503a_raw!$A$4:$F$4)*('Data - fatalities'!$B$2:$B$933=FIRE0503a_raw!D$8)*('Data - fatalities'!$AE$2:$AE$933))+SUMPRODUCT(('Data - fatalities'!$A$2:$A$933=FIRE0503a_raw!$A$4:$F$4)*('Data - fatalities'!$B$2:$B$933=FIRE0503a_raw!D$8)*('Data - fatalities'!$AF$2:$AF$933)),IF($A$5="Male",SUMPRODUCT(('Data - fatalities'!$A$2:$A$933=FIRE0503a_raw!$A$4:$F$4)*('Data - fatalities'!$B$2:$B$933=FIRE0503a_raw!D$8)*('Data - fatalities'!$AD$2:$AD$933)),IF($A$5="Female",SUMPRODUCT(('Data - fatalities'!$A$2:$A$933=FIRE0503a_raw!$A$4:$F$4)*('Data - fatalities'!$B$2:$B$933=FIRE0503a_raw!D$8)*('Data - fatalities'!$AE$2:$AE$933)),SUMPRODUCT(('Data - fatalities'!$A$2:$A$933=FIRE0503a_raw!$A$4:$F$4)*('Data - fatalities'!$B$2:$B$933=FIRE0503a_raw!D$8)*('Data - fatalities'!$AF$2:$AF$933))))))</f>
        <v>43</v>
      </c>
      <c r="E19" s="24" cm="1">
        <f t="array" ref="E19">IF($A$4="2009/10",IF($A$5="All genders",'200910'!E17,IF($A$5="Male",'200910'!E36,IF($A$5="Female",'200910'!E55,'200910'!E74))),IF($A$5="All genders",SUMPRODUCT(('Data - fatalities'!$A$2:$A$933=FIRE0503a_raw!$A$4:$F$4)*('Data - fatalities'!$B$2:$B$933=FIRE0503a_raw!E$8)*('Data - fatalities'!$AD$2:$AD$933))+SUMPRODUCT(('Data - fatalities'!$A$2:$A$933=FIRE0503a_raw!$A$4:$F$4)*('Data - fatalities'!$B$2:$B$933=FIRE0503a_raw!E$8)*('Data - fatalities'!$AE$2:$AE$933))+SUMPRODUCT(('Data - fatalities'!$A$2:$A$933=FIRE0503a_raw!$A$4:$F$4)*('Data - fatalities'!$B$2:$B$933=FIRE0503a_raw!E$8)*('Data - fatalities'!$AF$2:$AF$933)),IF($A$5="Male",SUMPRODUCT(('Data - fatalities'!$A$2:$A$933=FIRE0503a_raw!$A$4:$F$4)*('Data - fatalities'!$B$2:$B$933=FIRE0503a_raw!E$8)*('Data - fatalities'!$AD$2:$AD$933)),IF($A$5="Female",SUMPRODUCT(('Data - fatalities'!$A$2:$A$933=FIRE0503a_raw!$A$4:$F$4)*('Data - fatalities'!$B$2:$B$933=FIRE0503a_raw!E$8)*('Data - fatalities'!$AE$2:$AE$933)),SUMPRODUCT(('Data - fatalities'!$A$2:$A$933=FIRE0503a_raw!$A$4:$F$4)*('Data - fatalities'!$B$2:$B$933=FIRE0503a_raw!E$8)*('Data - fatalities'!$AF$2:$AF$933))))))</f>
        <v>0</v>
      </c>
      <c r="F19" s="24" cm="1">
        <f t="array" ref="F19">IF($A$4="2009/10",IF($A$5="All genders",'200910'!F17,IF($A$5="Male",'200910'!F36,IF($A$5="Female",'200910'!F55,'200910'!F74))),IF($A$5="All genders",SUMPRODUCT(('Data - fatalities'!$A$2:$A$933=FIRE0503a_raw!$A$4:$F$4)*('Data - fatalities'!$B$2:$B$933=FIRE0503a_raw!F$8)*('Data - fatalities'!$AD$2:$AD$933))+SUMPRODUCT(('Data - fatalities'!$A$2:$A$933=FIRE0503a_raw!$A$4:$F$4)*('Data - fatalities'!$B$2:$B$933=FIRE0503a_raw!F$8)*('Data - fatalities'!$AE$2:$AE$933))+SUMPRODUCT(('Data - fatalities'!$A$2:$A$933=FIRE0503a_raw!$A$4:$F$4)*('Data - fatalities'!$B$2:$B$933=FIRE0503a_raw!F$8)*('Data - fatalities'!$AF$2:$AF$933)),IF($A$5="Male",SUMPRODUCT(('Data - fatalities'!$A$2:$A$933=FIRE0503a_raw!$A$4:$F$4)*('Data - fatalities'!$B$2:$B$933=FIRE0503a_raw!F$8)*('Data - fatalities'!$AD$2:$AD$933)),IF($A$5="Female",SUMPRODUCT(('Data - fatalities'!$A$2:$A$933=FIRE0503a_raw!$A$4:$F$4)*('Data - fatalities'!$B$2:$B$933=FIRE0503a_raw!F$8)*('Data - fatalities'!$AE$2:$AE$933)),SUMPRODUCT(('Data - fatalities'!$A$2:$A$933=FIRE0503a_raw!$A$4:$F$4)*('Data - fatalities'!$B$2:$B$933=FIRE0503a_raw!F$8)*('Data - fatalities'!$AF$2:$AF$933))))))</f>
        <v>2</v>
      </c>
      <c r="G19" s="24" cm="1">
        <f t="array" ref="G19">IF($A$4="2009/10",IF($A$5="All genders",'200910'!G17,IF($A$5="Male",'200910'!G36,IF($A$5="Female",'200910'!G55,'200910'!G74))),IF($A$5="All genders",SUMPRODUCT(('Data - fatalities'!$A$2:$A$933=FIRE0503a_raw!$A$4:$F$4)*('Data - fatalities'!$B$2:$B$933=FIRE0503a_raw!G$8)*('Data - fatalities'!$AD$2:$AD$933))+SUMPRODUCT(('Data - fatalities'!$A$2:$A$933=FIRE0503a_raw!$A$4:$F$4)*('Data - fatalities'!$B$2:$B$933=FIRE0503a_raw!G$8)*('Data - fatalities'!$AE$2:$AE$933))+SUMPRODUCT(('Data - fatalities'!$A$2:$A$933=FIRE0503a_raw!$A$4:$F$4)*('Data - fatalities'!$B$2:$B$933=FIRE0503a_raw!G$8)*('Data - fatalities'!$AF$2:$AF$933)),IF($A$5="Male",SUMPRODUCT(('Data - fatalities'!$A$2:$A$933=FIRE0503a_raw!$A$4:$F$4)*('Data - fatalities'!$B$2:$B$933=FIRE0503a_raw!G$8)*('Data - fatalities'!$AD$2:$AD$933)),IF($A$5="Female",SUMPRODUCT(('Data - fatalities'!$A$2:$A$933=FIRE0503a_raw!$A$4:$F$4)*('Data - fatalities'!$B$2:$B$933=FIRE0503a_raw!G$8)*('Data - fatalities'!$AE$2:$AE$933)),SUMPRODUCT(('Data - fatalities'!$A$2:$A$933=FIRE0503a_raw!$A$4:$F$4)*('Data - fatalities'!$B$2:$B$933=FIRE0503a_raw!G$8)*('Data - fatalities'!$AF$2:$AF$933))))))</f>
        <v>0</v>
      </c>
      <c r="H19" s="24" cm="1">
        <f t="array" ref="H19">IF($A$4="2009/10",IF($A$5="All genders",'200910'!H17,IF($A$5="Male",'200910'!H36,IF($A$5="Female",'200910'!H55,'200910'!H74))),IF($A$5="All genders",SUMPRODUCT(('Data - fatalities'!$A$2:$A$933=FIRE0503a_raw!$A$4:$F$4)*('Data - fatalities'!$B$2:$B$933=FIRE0503a_raw!H$8)*('Data - fatalities'!$AD$2:$AD$933))+SUMPRODUCT(('Data - fatalities'!$A$2:$A$933=FIRE0503a_raw!$A$4:$F$4)*('Data - fatalities'!$B$2:$B$933=FIRE0503a_raw!H$8)*('Data - fatalities'!$AE$2:$AE$933))+SUMPRODUCT(('Data - fatalities'!$A$2:$A$933=FIRE0503a_raw!$A$4:$F$4)*('Data - fatalities'!$B$2:$B$933=FIRE0503a_raw!H$8)*('Data - fatalities'!$AF$2:$AF$933)),IF($A$5="Male",SUMPRODUCT(('Data - fatalities'!$A$2:$A$933=FIRE0503a_raw!$A$4:$F$4)*('Data - fatalities'!$B$2:$B$933=FIRE0503a_raw!H$8)*('Data - fatalities'!$AD$2:$AD$933)),IF($A$5="Female",SUMPRODUCT(('Data - fatalities'!$A$2:$A$933=FIRE0503a_raw!$A$4:$F$4)*('Data - fatalities'!$B$2:$B$933=FIRE0503a_raw!H$8)*('Data - fatalities'!$AE$2:$AE$933)),SUMPRODUCT(('Data - fatalities'!$A$2:$A$933=FIRE0503a_raw!$A$4:$F$4)*('Data - fatalities'!$B$2:$B$933=FIRE0503a_raw!H$8)*('Data - fatalities'!$AF$2:$AF$933))))))</f>
        <v>0</v>
      </c>
      <c r="I19" s="24" cm="1">
        <f t="array" ref="I19">IF($A$4="2009/10",IF($A$5="All genders",'200910'!I17,IF($A$5="Male",'200910'!I36,IF($A$5="Female",'200910'!I55,'200910'!I74))),IF($A$5="All genders",SUMPRODUCT(('Data - fatalities'!$A$2:$A$933=FIRE0503a_raw!$A$4:$F$4)*('Data - fatalities'!$B$2:$B$933=FIRE0503a_raw!I$8)*('Data - fatalities'!$AD$2:$AD$933))+SUMPRODUCT(('Data - fatalities'!$A$2:$A$933=FIRE0503a_raw!$A$4:$F$4)*('Data - fatalities'!$B$2:$B$933=FIRE0503a_raw!I$8)*('Data - fatalities'!$AE$2:$AE$933))+SUMPRODUCT(('Data - fatalities'!$A$2:$A$933=FIRE0503a_raw!$A$4:$F$4)*('Data - fatalities'!$B$2:$B$933=FIRE0503a_raw!I$8)*('Data - fatalities'!$AF$2:$AF$933)),IF($A$5="Male",SUMPRODUCT(('Data - fatalities'!$A$2:$A$933=FIRE0503a_raw!$A$4:$F$4)*('Data - fatalities'!$B$2:$B$933=FIRE0503a_raw!I$8)*('Data - fatalities'!$AD$2:$AD$933)),IF($A$5="Female",SUMPRODUCT(('Data - fatalities'!$A$2:$A$933=FIRE0503a_raw!$A$4:$F$4)*('Data - fatalities'!$B$2:$B$933=FIRE0503a_raw!I$8)*('Data - fatalities'!$AE$2:$AE$933)),SUMPRODUCT(('Data - fatalities'!$A$2:$A$933=FIRE0503a_raw!$A$4:$F$4)*('Data - fatalities'!$B$2:$B$933=FIRE0503a_raw!I$8)*('Data - fatalities'!$AF$2:$AF$933))))))</f>
        <v>2</v>
      </c>
      <c r="J19" s="16"/>
      <c r="K19" s="16" t="s">
        <v>45</v>
      </c>
      <c r="L19" s="37" cm="1">
        <f t="array" ref="L19">IF($A$5="Not known","..",(IF($B19=0, "NA",$B19/SUMPRODUCT((PopData!$A$2:$A$998=$A$4)*(PopData!$B$2:$B$998=$A$5)*(PopData!$C$2:$C$998=$A19)*(PopData!$E$2:$E$998)))))</f>
        <v>14.630668995122074</v>
      </c>
      <c r="M19" s="16" t="e" cm="1">
        <f t="array" ref="M19">_xlfn.XLOOKUP(1,(K19=#REF!)*($A$5=#REF!)*($A$4=#REF!),#REF!)</f>
        <v>#REF!</v>
      </c>
      <c r="N19" s="16"/>
    </row>
    <row r="20" spans="1:14" ht="15.75" thickBot="1" x14ac:dyDescent="0.25">
      <c r="A20" s="25" t="s">
        <v>19</v>
      </c>
      <c r="B20" s="26">
        <f t="shared" si="1"/>
        <v>27</v>
      </c>
      <c r="C20" s="26">
        <f t="shared" si="2"/>
        <v>15</v>
      </c>
      <c r="D20" s="26" cm="1">
        <f t="array" ref="D20">IF($A$4="2009/10",IF($A$5="All genders",'200910'!D18,IF($A$5="Male",'200910'!D37,IF($A$5="Female",'200910'!D56,'200910'!D75))),IF($A$5="All genders",SUMPRODUCT(('Data - fatalities'!$A$2:$A$933=FIRE0503a_raw!$A$4:$F$4)*('Data - fatalities'!$B$2:$B$933=FIRE0503a_raw!D$8)*('Data - fatalities'!$AG$2:$AG$933))+SUMPRODUCT(('Data - fatalities'!$A$2:$A$933=FIRE0503a_raw!$A$4:$F$4)*('Data - fatalities'!$B$2:$B$933=FIRE0503a_raw!D$8)*('Data - fatalities'!$AH$2:$AH$933))+SUMPRODUCT(('Data - fatalities'!$A$2:$A$933=FIRE0503a_raw!$A$4:$F$4)*('Data - fatalities'!$B$2:$B$933=FIRE0503a_raw!D$8)*('Data - fatalities'!$AI$2:$AI$933)),IF($A$5="Male",SUMPRODUCT(('Data - fatalities'!$A$2:$A$933=FIRE0503a_raw!$A$4:$F$4)*('Data - fatalities'!$B$2:$B$933=FIRE0503a_raw!D$8)*('Data - fatalities'!$AG$2:$AG$933)),IF($A$5="Female",SUMPRODUCT(('Data - fatalities'!$A$2:$A$933=FIRE0503a_raw!$A$4:$F$4)*('Data - fatalities'!$B$2:$B$933=FIRE0503a_raw!D$8)*('Data - fatalities'!$AH$2:$AH$933)),SUMPRODUCT(('Data - fatalities'!$A$2:$A$933=FIRE0503a_raw!$A$4:$F$4)*('Data - fatalities'!$B$2:$B$933=FIRE0503a_raw!D$8)*('Data - fatalities'!$AI$2:$AI$933))))))</f>
        <v>10</v>
      </c>
      <c r="E20" s="26" cm="1">
        <f t="array" ref="E20">IF($A$4="2009/10",IF($A$5="All genders",'200910'!E18,IF($A$5="Male",'200910'!E37,IF($A$5="Female",'200910'!E56,'200910'!E75))),IF($A$5="All genders",SUMPRODUCT(('Data - fatalities'!$A$2:$A$933=FIRE0503a_raw!$A$4:$F$4)*('Data - fatalities'!$B$2:$B$933=FIRE0503a_raw!E$8)*('Data - fatalities'!$AG$2:$AG$933))+SUMPRODUCT(('Data - fatalities'!$A$2:$A$933=FIRE0503a_raw!$A$4:$F$4)*('Data - fatalities'!$B$2:$B$933=FIRE0503a_raw!E$8)*('Data - fatalities'!$AH$2:$AH$933))+SUMPRODUCT(('Data - fatalities'!$A$2:$A$933=FIRE0503a_raw!$A$4:$F$4)*('Data - fatalities'!$B$2:$B$933=FIRE0503a_raw!E$8)*('Data - fatalities'!$AI$2:$AI$933)),IF($A$5="Male",SUMPRODUCT(('Data - fatalities'!$A$2:$A$933=FIRE0503a_raw!$A$4:$F$4)*('Data - fatalities'!$B$2:$B$933=FIRE0503a_raw!E$8)*('Data - fatalities'!$AG$2:$AG$933)),IF($A$5="Female",SUMPRODUCT(('Data - fatalities'!$A$2:$A$933=FIRE0503a_raw!$A$4:$F$4)*('Data - fatalities'!$B$2:$B$933=FIRE0503a_raw!E$8)*('Data - fatalities'!$AH$2:$AH$933)),SUMPRODUCT(('Data - fatalities'!$A$2:$A$933=FIRE0503a_raw!$A$4:$F$4)*('Data - fatalities'!$B$2:$B$933=FIRE0503a_raw!E$8)*('Data - fatalities'!$AI$2:$AI$933))))))</f>
        <v>1</v>
      </c>
      <c r="F20" s="26" cm="1">
        <f t="array" ref="F20">IF($A$4="2009/10",IF($A$5="All genders",'200910'!F18,IF($A$5="Male",'200910'!F37,IF($A$5="Female",'200910'!F56,'200910'!F75))),IF($A$5="All genders",SUMPRODUCT(('Data - fatalities'!$A$2:$A$933=FIRE0503a_raw!$A$4:$F$4)*('Data - fatalities'!$B$2:$B$933=FIRE0503a_raw!F$8)*('Data - fatalities'!$AG$2:$AG$933))+SUMPRODUCT(('Data - fatalities'!$A$2:$A$933=FIRE0503a_raw!$A$4:$F$4)*('Data - fatalities'!$B$2:$B$933=FIRE0503a_raw!F$8)*('Data - fatalities'!$AH$2:$AH$933))+SUMPRODUCT(('Data - fatalities'!$A$2:$A$933=FIRE0503a_raw!$A$4:$F$4)*('Data - fatalities'!$B$2:$B$933=FIRE0503a_raw!F$8)*('Data - fatalities'!$AI$2:$AI$933)),IF($A$5="Male",SUMPRODUCT(('Data - fatalities'!$A$2:$A$933=FIRE0503a_raw!$A$4:$F$4)*('Data - fatalities'!$B$2:$B$933=FIRE0503a_raw!F$8)*('Data - fatalities'!$AG$2:$AG$933)),IF($A$5="Female",SUMPRODUCT(('Data - fatalities'!$A$2:$A$933=FIRE0503a_raw!$A$4:$F$4)*('Data - fatalities'!$B$2:$B$933=FIRE0503a_raw!F$8)*('Data - fatalities'!$AH$2:$AH$933)),SUMPRODUCT(('Data - fatalities'!$A$2:$A$933=FIRE0503a_raw!$A$4:$F$4)*('Data - fatalities'!$B$2:$B$933=FIRE0503a_raw!F$8)*('Data - fatalities'!$AI$2:$AI$933))))))</f>
        <v>4</v>
      </c>
      <c r="G20" s="26" cm="1">
        <f t="array" ref="G20">IF($A$4="2009/10",IF($A$5="All genders",'200910'!G18,IF($A$5="Male",'200910'!G37,IF($A$5="Female",'200910'!G56,'200910'!G75))),IF($A$5="All genders",SUMPRODUCT(('Data - fatalities'!$A$2:$A$933=FIRE0503a_raw!$A$4:$F$4)*('Data - fatalities'!$B$2:$B$933=FIRE0503a_raw!G$8)*('Data - fatalities'!$AG$2:$AG$933))+SUMPRODUCT(('Data - fatalities'!$A$2:$A$933=FIRE0503a_raw!$A$4:$F$4)*('Data - fatalities'!$B$2:$B$933=FIRE0503a_raw!G$8)*('Data - fatalities'!$AH$2:$AH$933))+SUMPRODUCT(('Data - fatalities'!$A$2:$A$933=FIRE0503a_raw!$A$4:$F$4)*('Data - fatalities'!$B$2:$B$933=FIRE0503a_raw!G$8)*('Data - fatalities'!$AI$2:$AI$933)),IF($A$5="Male",SUMPRODUCT(('Data - fatalities'!$A$2:$A$933=FIRE0503a_raw!$A$4:$F$4)*('Data - fatalities'!$B$2:$B$933=FIRE0503a_raw!G$8)*('Data - fatalities'!$AG$2:$AG$933)),IF($A$5="Female",SUMPRODUCT(('Data - fatalities'!$A$2:$A$933=FIRE0503a_raw!$A$4:$F$4)*('Data - fatalities'!$B$2:$B$933=FIRE0503a_raw!G$8)*('Data - fatalities'!$AH$2:$AH$933)),SUMPRODUCT(('Data - fatalities'!$A$2:$A$933=FIRE0503a_raw!$A$4:$F$4)*('Data - fatalities'!$B$2:$B$933=FIRE0503a_raw!G$8)*('Data - fatalities'!$AI$2:$AI$933))))))</f>
        <v>2</v>
      </c>
      <c r="H20" s="26" cm="1">
        <f t="array" ref="H20">IF($A$4="2009/10",IF($A$5="All genders",'200910'!H18,IF($A$5="Male",'200910'!H37,IF($A$5="Female",'200910'!H56,'200910'!H75))),IF($A$5="All genders",SUMPRODUCT(('Data - fatalities'!$A$2:$A$933=FIRE0503a_raw!$A$4:$F$4)*('Data - fatalities'!$B$2:$B$933=FIRE0503a_raw!H$8)*('Data - fatalities'!$AG$2:$AG$933))+SUMPRODUCT(('Data - fatalities'!$A$2:$A$933=FIRE0503a_raw!$A$4:$F$4)*('Data - fatalities'!$B$2:$B$933=FIRE0503a_raw!H$8)*('Data - fatalities'!$AH$2:$AH$933))+SUMPRODUCT(('Data - fatalities'!$A$2:$A$933=FIRE0503a_raw!$A$4:$F$4)*('Data - fatalities'!$B$2:$B$933=FIRE0503a_raw!H$8)*('Data - fatalities'!$AI$2:$AI$933)),IF($A$5="Male",SUMPRODUCT(('Data - fatalities'!$A$2:$A$933=FIRE0503a_raw!$A$4:$F$4)*('Data - fatalities'!$B$2:$B$933=FIRE0503a_raw!H$8)*('Data - fatalities'!$AG$2:$AG$933)),IF($A$5="Female",SUMPRODUCT(('Data - fatalities'!$A$2:$A$933=FIRE0503a_raw!$A$4:$F$4)*('Data - fatalities'!$B$2:$B$933=FIRE0503a_raw!H$8)*('Data - fatalities'!$AH$2:$AH$933)),SUMPRODUCT(('Data - fatalities'!$A$2:$A$933=FIRE0503a_raw!$A$4:$F$4)*('Data - fatalities'!$B$2:$B$933=FIRE0503a_raw!H$8)*('Data - fatalities'!$AI$2:$AI$933))))))</f>
        <v>8</v>
      </c>
      <c r="I20" s="26" cm="1">
        <f t="array" ref="I20">IF($A$4="2009/10",IF($A$5="All genders",'200910'!I18,IF($A$5="Male",'200910'!I37,IF($A$5="Female",'200910'!I56,'200910'!I75))),IF($A$5="All genders",SUMPRODUCT(('Data - fatalities'!$A$2:$A$933=FIRE0503a_raw!$A$4:$F$4)*('Data - fatalities'!$B$2:$B$933=FIRE0503a_raw!I$8)*('Data - fatalities'!$AG$2:$AG$933))+SUMPRODUCT(('Data - fatalities'!$A$2:$A$933=FIRE0503a_raw!$A$4:$F$4)*('Data - fatalities'!$B$2:$B$933=FIRE0503a_raw!I$8)*('Data - fatalities'!$AH$2:$AH$933))+SUMPRODUCT(('Data - fatalities'!$A$2:$A$933=FIRE0503a_raw!$A$4:$F$4)*('Data - fatalities'!$B$2:$B$933=FIRE0503a_raw!I$8)*('Data - fatalities'!$AI$2:$AI$933)),IF($A$5="Male",SUMPRODUCT(('Data - fatalities'!$A$2:$A$933=FIRE0503a_raw!$A$4:$F$4)*('Data - fatalities'!$B$2:$B$933=FIRE0503a_raw!I$8)*('Data - fatalities'!$AG$2:$AG$933)),IF($A$5="Female",SUMPRODUCT(('Data - fatalities'!$A$2:$A$933=FIRE0503a_raw!$A$4:$F$4)*('Data - fatalities'!$B$2:$B$933=FIRE0503a_raw!I$8)*('Data - fatalities'!$AH$2:$AH$933)),SUMPRODUCT(('Data - fatalities'!$A$2:$A$933=FIRE0503a_raw!$A$4:$F$4)*('Data - fatalities'!$B$2:$B$933=FIRE0503a_raw!I$8)*('Data - fatalities'!$AI$2:$AI$933))))))</f>
        <v>2</v>
      </c>
      <c r="J20" s="16"/>
      <c r="K20" s="25" t="s">
        <v>19</v>
      </c>
      <c r="L20" s="38" t="s">
        <v>37</v>
      </c>
      <c r="M20" s="16" t="e" cm="1">
        <f t="array" ref="M20">_xlfn.XLOOKUP(1,(K20=#REF!)*($A$5=#REF!)*($A$4=#REF!),#REF!)</f>
        <v>#REF!</v>
      </c>
      <c r="N20" s="16"/>
    </row>
    <row r="21" spans="1:14" x14ac:dyDescent="0.2">
      <c r="A21" s="16"/>
      <c r="B21" s="16"/>
      <c r="C21" s="39"/>
      <c r="D21" s="16"/>
      <c r="E21" s="39"/>
      <c r="F21" s="16"/>
      <c r="G21" s="16"/>
      <c r="H21" s="16"/>
      <c r="I21" s="16"/>
      <c r="J21" s="16"/>
      <c r="K21" s="16"/>
      <c r="L21" s="16"/>
      <c r="M21" s="16"/>
      <c r="N21" s="16"/>
    </row>
    <row r="22" spans="1:14" ht="30" customHeight="1" x14ac:dyDescent="0.2">
      <c r="A22" s="80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16"/>
      <c r="N22" s="16"/>
    </row>
    <row r="23" spans="1:14" x14ac:dyDescent="0.2">
      <c r="A23" s="77"/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16"/>
      <c r="N23" s="16"/>
    </row>
    <row r="24" spans="1:14" x14ac:dyDescent="0.2">
      <c r="A24" s="77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16"/>
      <c r="N24" s="16"/>
    </row>
    <row r="25" spans="1:14" x14ac:dyDescent="0.2">
      <c r="A25" s="77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16"/>
      <c r="N25" s="16"/>
    </row>
    <row r="26" spans="1:14" x14ac:dyDescent="0.2">
      <c r="A26" s="81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16"/>
      <c r="N26" s="16"/>
    </row>
    <row r="27" spans="1:14" x14ac:dyDescent="0.2">
      <c r="A27" s="82"/>
      <c r="B27" s="82"/>
      <c r="C27" s="82"/>
      <c r="D27" s="82"/>
      <c r="E27" s="82"/>
      <c r="F27" s="82"/>
      <c r="G27" s="82"/>
      <c r="H27" s="82"/>
      <c r="I27" s="82"/>
      <c r="J27" s="19"/>
      <c r="K27" s="19"/>
      <c r="L27" s="19"/>
      <c r="M27" s="16"/>
      <c r="N27" s="16"/>
    </row>
    <row r="28" spans="1:14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</row>
    <row r="29" spans="1:14" ht="15.75" x14ac:dyDescent="0.25">
      <c r="A29" s="20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</row>
    <row r="30" spans="1:14" ht="45.75" customHeight="1" x14ac:dyDescent="0.2">
      <c r="A30" s="8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16"/>
      <c r="N30" s="16"/>
    </row>
    <row r="31" spans="1:14" x14ac:dyDescent="0.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</row>
    <row r="32" spans="1:14" x14ac:dyDescent="0.2">
      <c r="A32" s="77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16"/>
      <c r="N32" s="16"/>
    </row>
    <row r="33" spans="1:14" x14ac:dyDescent="0.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</row>
    <row r="34" spans="1:14" x14ac:dyDescent="0.2">
      <c r="A34" s="77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16"/>
      <c r="N34" s="16"/>
    </row>
    <row r="35" spans="1:14" x14ac:dyDescent="0.2">
      <c r="A35" s="83"/>
      <c r="B35" s="83"/>
      <c r="C35" s="83"/>
      <c r="D35" s="83"/>
      <c r="E35" s="83"/>
      <c r="F35" s="16"/>
      <c r="G35" s="16"/>
      <c r="H35" s="16"/>
      <c r="I35" s="16"/>
      <c r="J35" s="16"/>
      <c r="K35" s="16"/>
      <c r="L35" s="16"/>
      <c r="M35" s="16"/>
      <c r="N35" s="16"/>
    </row>
    <row r="36" spans="1:14" x14ac:dyDescent="0.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</row>
    <row r="37" spans="1:14" x14ac:dyDescent="0.2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16"/>
      <c r="N37" s="16"/>
    </row>
    <row r="38" spans="1:14" x14ac:dyDescent="0.2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</row>
    <row r="39" spans="1:14" x14ac:dyDescent="0.2">
      <c r="A39" s="77"/>
      <c r="B39" s="77"/>
      <c r="C39" s="77"/>
      <c r="D39" s="77"/>
      <c r="E39" s="16"/>
      <c r="F39" s="16"/>
      <c r="G39" s="16"/>
      <c r="H39" s="16"/>
      <c r="I39" s="16"/>
      <c r="J39" s="37"/>
      <c r="K39" s="84"/>
      <c r="L39" s="84"/>
      <c r="M39" s="16"/>
      <c r="N39" s="16"/>
    </row>
    <row r="40" spans="1:14" x14ac:dyDescent="0.2">
      <c r="A40" s="16"/>
      <c r="B40" s="83"/>
      <c r="C40" s="83"/>
      <c r="D40" s="83"/>
      <c r="E40" s="16"/>
      <c r="F40" s="16"/>
      <c r="G40" s="16"/>
      <c r="H40" s="16"/>
      <c r="I40" s="16"/>
      <c r="J40" s="37"/>
      <c r="K40" s="85"/>
      <c r="L40" s="85"/>
      <c r="M40" s="16"/>
      <c r="N40" s="16"/>
    </row>
  </sheetData>
  <mergeCells count="18">
    <mergeCell ref="A35:E35"/>
    <mergeCell ref="A37:L37"/>
    <mergeCell ref="A39:D39"/>
    <mergeCell ref="K39:L39"/>
    <mergeCell ref="B40:D40"/>
    <mergeCell ref="K40:L40"/>
    <mergeCell ref="A34:L34"/>
    <mergeCell ref="A1:L1"/>
    <mergeCell ref="A4:F4"/>
    <mergeCell ref="A5:F5"/>
    <mergeCell ref="A22:L22"/>
    <mergeCell ref="A23:L23"/>
    <mergeCell ref="A24:L24"/>
    <mergeCell ref="A25:L25"/>
    <mergeCell ref="A26:L26"/>
    <mergeCell ref="A27:I27"/>
    <mergeCell ref="A30:L30"/>
    <mergeCell ref="A32:L32"/>
  </mergeCells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976B0-2A37-4ECE-BBED-535626E3DF36}">
  <sheetPr codeName="Sheet7">
    <tabColor rgb="FFFF0000"/>
  </sheetPr>
  <dimension ref="A1:AK208"/>
  <sheetViews>
    <sheetView zoomScaleNormal="100" workbookViewId="0"/>
  </sheetViews>
  <sheetFormatPr defaultColWidth="10.7109375" defaultRowHeight="15" x14ac:dyDescent="0.2"/>
  <cols>
    <col min="1" max="1" width="50" style="14" bestFit="1" customWidth="1"/>
    <col min="2" max="3" width="29.42578125" style="14" bestFit="1" customWidth="1"/>
    <col min="4" max="4" width="27.28515625" style="14" bestFit="1" customWidth="1"/>
    <col min="5" max="6" width="15" style="14" bestFit="1" customWidth="1"/>
    <col min="7" max="7" width="13.5703125" style="14" bestFit="1" customWidth="1"/>
    <col min="8" max="8" width="11.5703125" style="14" bestFit="1" customWidth="1"/>
    <col min="9" max="9" width="4.42578125" style="14" customWidth="1"/>
    <col min="10" max="10" width="10.7109375" style="14"/>
    <col min="11" max="11" width="17.42578125" style="14" bestFit="1" customWidth="1"/>
    <col min="12" max="19" width="10.7109375" style="14"/>
    <col min="20" max="20" width="16.42578125" style="14" bestFit="1" customWidth="1"/>
    <col min="21" max="27" width="10.7109375" style="14"/>
    <col min="28" max="28" width="3.85546875" style="14" customWidth="1"/>
    <col min="29" max="29" width="8.85546875" style="14" customWidth="1"/>
    <col min="30" max="30" width="17.42578125" style="14" bestFit="1" customWidth="1"/>
    <col min="31" max="37" width="10.7109375" style="14"/>
    <col min="38" max="38" width="5.5703125" style="14" customWidth="1"/>
    <col min="39" max="16384" width="10.7109375" style="14"/>
  </cols>
  <sheetData>
    <row r="1" spans="1:37" ht="15.75" x14ac:dyDescent="0.25">
      <c r="A1" s="41" t="s">
        <v>11</v>
      </c>
      <c r="B1" s="14" t="s">
        <v>254</v>
      </c>
    </row>
    <row r="3" spans="1:37" x14ac:dyDescent="0.2">
      <c r="B3" s="42" t="s">
        <v>164</v>
      </c>
    </row>
    <row r="4" spans="1:37" s="43" customFormat="1" ht="29.25" customHeight="1" x14ac:dyDescent="0.2">
      <c r="A4" s="14"/>
      <c r="B4" s="14" t="s">
        <v>22</v>
      </c>
      <c r="C4" s="14" t="s">
        <v>23</v>
      </c>
      <c r="D4" s="14" t="s">
        <v>21</v>
      </c>
      <c r="E4" s="14" t="s">
        <v>1</v>
      </c>
      <c r="F4" s="14" t="s">
        <v>2</v>
      </c>
      <c r="G4" s="14" t="s">
        <v>9</v>
      </c>
      <c r="H4" s="14" t="s">
        <v>165</v>
      </c>
      <c r="K4" s="43" t="s">
        <v>168</v>
      </c>
      <c r="L4" s="43" t="s">
        <v>75</v>
      </c>
      <c r="M4" s="43" t="s">
        <v>76</v>
      </c>
      <c r="N4" s="43" t="s">
        <v>74</v>
      </c>
      <c r="O4" s="43" t="s">
        <v>1</v>
      </c>
      <c r="P4" s="43" t="s">
        <v>2</v>
      </c>
      <c r="Q4" s="43" t="s">
        <v>9</v>
      </c>
      <c r="R4" s="43" t="s">
        <v>0</v>
      </c>
      <c r="T4" s="43" t="s">
        <v>169</v>
      </c>
      <c r="U4" s="43" t="s">
        <v>22</v>
      </c>
      <c r="V4" s="43" t="s">
        <v>23</v>
      </c>
      <c r="W4" s="43" t="s">
        <v>21</v>
      </c>
      <c r="X4" s="43" t="s">
        <v>1</v>
      </c>
      <c r="Y4" s="43" t="s">
        <v>2</v>
      </c>
      <c r="Z4" s="43" t="s">
        <v>9</v>
      </c>
      <c r="AA4" s="43" t="s">
        <v>165</v>
      </c>
      <c r="AD4" s="43" t="s">
        <v>168</v>
      </c>
      <c r="AE4" s="43" t="s">
        <v>75</v>
      </c>
      <c r="AF4" s="43" t="s">
        <v>76</v>
      </c>
      <c r="AG4" s="43" t="s">
        <v>74</v>
      </c>
      <c r="AH4" s="43" t="s">
        <v>1</v>
      </c>
      <c r="AI4" s="43" t="s">
        <v>2</v>
      </c>
      <c r="AJ4" s="43" t="s">
        <v>9</v>
      </c>
      <c r="AK4" s="43" t="s">
        <v>0</v>
      </c>
    </row>
    <row r="5" spans="1:37" x14ac:dyDescent="0.2">
      <c r="A5" s="14" t="s">
        <v>162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J5" s="14" t="s">
        <v>15</v>
      </c>
      <c r="K5" s="14" t="b">
        <f t="shared" ref="K5:R5" si="0">IF(T5=AD5,TRUE)</f>
        <v>1</v>
      </c>
      <c r="L5" s="14" t="b">
        <f t="shared" si="0"/>
        <v>1</v>
      </c>
      <c r="M5" s="14" t="b">
        <f t="shared" si="0"/>
        <v>1</v>
      </c>
      <c r="N5" s="14" t="b">
        <f t="shared" si="0"/>
        <v>1</v>
      </c>
      <c r="O5" s="14" t="b">
        <f t="shared" si="0"/>
        <v>1</v>
      </c>
      <c r="P5" s="14" t="b">
        <f t="shared" si="0"/>
        <v>1</v>
      </c>
      <c r="Q5" s="14" t="b">
        <f t="shared" si="0"/>
        <v>0</v>
      </c>
      <c r="R5" s="14" t="b">
        <f t="shared" si="0"/>
        <v>0</v>
      </c>
      <c r="T5" s="14">
        <f>SUM(U5:W5)</f>
        <v>0</v>
      </c>
      <c r="U5" s="14" cm="1">
        <f t="array" ref="U5:AA5">B5:H5</f>
        <v>0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4">
        <v>0</v>
      </c>
      <c r="AC5" s="14" t="s">
        <v>15</v>
      </c>
      <c r="AD5" s="14">
        <f>SUM(AE5:AG5)</f>
        <v>0</v>
      </c>
      <c r="AE5" s="14">
        <f>INDEX(FIRE0503a!$A$6:$I$18,MATCH(QA_FIRE0503a!$AC5,FIRE0503a!$A$6:$A$18,0),MATCH(AE$4,FIRE0503a!$A$6:$I$6,0))</f>
        <v>0</v>
      </c>
      <c r="AF5" s="14">
        <f>INDEX(FIRE0503a!$A$6:$I$18,MATCH(QA_FIRE0503a!$AC5,FIRE0503a!$A$6:$A$18,0),MATCH(AF$4,FIRE0503a!$A$6:$I$6,0))</f>
        <v>0</v>
      </c>
      <c r="AG5" s="14">
        <f>INDEX(FIRE0503a!$A$6:$I$18,MATCH(QA_FIRE0503a!$AC5,FIRE0503a!$A$6:$A$18,0),MATCH(AG$4,FIRE0503a!$A$6:$I$6,0))</f>
        <v>0</v>
      </c>
      <c r="AH5" s="14">
        <f>INDEX(FIRE0503a!$A$6:$I$18,MATCH(QA_FIRE0503a!$AC5,FIRE0503a!$A$6:$A$18,0),MATCH(AH$4,FIRE0503a!$A$6:$I$6,0))</f>
        <v>0</v>
      </c>
      <c r="AI5" s="14">
        <f>INDEX(FIRE0503a!$A$6:$I$18,MATCH(QA_FIRE0503a!$AC5,FIRE0503a!$A$6:$A$18,0),MATCH(AI$4,FIRE0503a!$A$6:$I$6,0))</f>
        <v>0</v>
      </c>
      <c r="AJ5" s="14">
        <f>INDEX(FIRE0503a!$A$6:$I$18,MATCH(QA_FIRE0503a!$AC5,FIRE0503a!$A$6:$A$18,0),MATCH(AJ$4,FIRE0503a!$A$6:$I$6,0))</f>
        <v>1</v>
      </c>
      <c r="AK5" s="14">
        <f>INDEX(FIRE0503a!$A$6:$I$18,MATCH(QA_FIRE0503a!$AC5,FIRE0503a!$A$6:$A$18,0),MATCH(AK$4,FIRE0503a!$A$6:$I$6,0))</f>
        <v>1</v>
      </c>
    </row>
    <row r="7" spans="1:37" x14ac:dyDescent="0.2">
      <c r="A7" s="42" t="s">
        <v>11</v>
      </c>
      <c r="B7" s="14" t="s">
        <v>254</v>
      </c>
    </row>
    <row r="9" spans="1:37" x14ac:dyDescent="0.2">
      <c r="B9" s="42" t="s">
        <v>164</v>
      </c>
    </row>
    <row r="10" spans="1:37" s="43" customFormat="1" ht="29.25" customHeight="1" x14ac:dyDescent="0.2">
      <c r="A10" s="14"/>
      <c r="B10" s="14" t="s">
        <v>22</v>
      </c>
      <c r="C10" s="14" t="s">
        <v>23</v>
      </c>
      <c r="D10" s="14" t="s">
        <v>21</v>
      </c>
      <c r="E10" s="14" t="s">
        <v>1</v>
      </c>
      <c r="F10" s="14" t="s">
        <v>2</v>
      </c>
      <c r="G10" s="14" t="s">
        <v>9</v>
      </c>
      <c r="H10" s="14" t="s">
        <v>165</v>
      </c>
      <c r="K10" s="43" t="s">
        <v>168</v>
      </c>
      <c r="L10" s="43" t="s">
        <v>75</v>
      </c>
      <c r="M10" s="43" t="s">
        <v>76</v>
      </c>
      <c r="N10" s="43" t="s">
        <v>74</v>
      </c>
      <c r="O10" s="43" t="s">
        <v>1</v>
      </c>
      <c r="P10" s="43" t="s">
        <v>2</v>
      </c>
      <c r="Q10" s="43" t="s">
        <v>9</v>
      </c>
      <c r="R10" s="43" t="s">
        <v>0</v>
      </c>
      <c r="T10" s="43" t="s">
        <v>169</v>
      </c>
      <c r="U10" s="43" t="s">
        <v>22</v>
      </c>
      <c r="V10" s="43" t="s">
        <v>23</v>
      </c>
      <c r="W10" s="43" t="s">
        <v>21</v>
      </c>
      <c r="X10" s="43" t="s">
        <v>1</v>
      </c>
      <c r="Y10" s="43" t="s">
        <v>2</v>
      </c>
      <c r="Z10" s="43" t="s">
        <v>9</v>
      </c>
      <c r="AA10" s="43" t="s">
        <v>165</v>
      </c>
      <c r="AD10" s="43" t="s">
        <v>168</v>
      </c>
      <c r="AE10" s="43" t="s">
        <v>75</v>
      </c>
      <c r="AF10" s="43" t="s">
        <v>76</v>
      </c>
      <c r="AG10" s="43" t="s">
        <v>74</v>
      </c>
      <c r="AH10" s="43" t="s">
        <v>1</v>
      </c>
      <c r="AI10" s="43" t="s">
        <v>2</v>
      </c>
      <c r="AJ10" s="43" t="s">
        <v>9</v>
      </c>
      <c r="AK10" s="43" t="s">
        <v>0</v>
      </c>
    </row>
    <row r="11" spans="1:37" x14ac:dyDescent="0.2">
      <c r="A11" s="14" t="s">
        <v>166</v>
      </c>
      <c r="B11" s="14">
        <v>0</v>
      </c>
      <c r="C11" s="14">
        <v>0</v>
      </c>
      <c r="D11" s="14">
        <v>2</v>
      </c>
      <c r="E11" s="14">
        <v>0</v>
      </c>
      <c r="F11" s="14">
        <v>0</v>
      </c>
      <c r="G11" s="14">
        <v>0</v>
      </c>
      <c r="H11" s="14">
        <v>2</v>
      </c>
      <c r="J11" s="14" t="s">
        <v>15</v>
      </c>
      <c r="K11" s="14" t="b">
        <f t="shared" ref="K11:R11" si="1">IF(T11=AD11,TRUE)</f>
        <v>1</v>
      </c>
      <c r="L11" s="14" t="b">
        <f t="shared" si="1"/>
        <v>1</v>
      </c>
      <c r="M11" s="14" t="b">
        <f t="shared" si="1"/>
        <v>1</v>
      </c>
      <c r="N11" s="14" t="b">
        <f t="shared" si="1"/>
        <v>1</v>
      </c>
      <c r="O11" s="14" t="b">
        <f t="shared" si="1"/>
        <v>1</v>
      </c>
      <c r="P11" s="14" t="b">
        <f t="shared" si="1"/>
        <v>1</v>
      </c>
      <c r="Q11" s="14" t="b">
        <f t="shared" si="1"/>
        <v>1</v>
      </c>
      <c r="R11" s="14" t="b">
        <f t="shared" si="1"/>
        <v>1</v>
      </c>
      <c r="T11" s="14">
        <f>SUM(U11:W11)</f>
        <v>2</v>
      </c>
      <c r="U11" s="14" cm="1">
        <f t="array" ref="U11:AA11">B11:H11</f>
        <v>0</v>
      </c>
      <c r="V11" s="14">
        <v>0</v>
      </c>
      <c r="W11" s="14">
        <v>2</v>
      </c>
      <c r="X11" s="14">
        <v>0</v>
      </c>
      <c r="Y11" s="14">
        <v>0</v>
      </c>
      <c r="Z11" s="14">
        <v>0</v>
      </c>
      <c r="AA11" s="14">
        <v>2</v>
      </c>
      <c r="AC11" s="14" t="s">
        <v>24</v>
      </c>
      <c r="AD11" s="14">
        <f>SUM(AE11:AG11)</f>
        <v>2</v>
      </c>
      <c r="AE11" s="14">
        <f>INDEX(FIRE0503a!$A$6:$I$18,MATCH(QA_FIRE0503a!$AC11,FIRE0503a!$A$6:$A$18,0),MATCH(AE$4,FIRE0503a!$A$6:$I$6,0))</f>
        <v>0</v>
      </c>
      <c r="AF11" s="14">
        <f>INDEX(FIRE0503a!$A$6:$I$18,MATCH(QA_FIRE0503a!$AC11,FIRE0503a!$A$6:$A$18,0),MATCH(AF$4,FIRE0503a!$A$6:$I$6,0))</f>
        <v>0</v>
      </c>
      <c r="AG11" s="14">
        <f>INDEX(FIRE0503a!$A$6:$I$18,MATCH(QA_FIRE0503a!$AC11,FIRE0503a!$A$6:$A$18,0),MATCH(AG$4,FIRE0503a!$A$6:$I$6,0))</f>
        <v>2</v>
      </c>
      <c r="AH11" s="14">
        <f>INDEX(FIRE0503a!$A$6:$I$18,MATCH(QA_FIRE0503a!$AC11,FIRE0503a!$A$6:$A$18,0),MATCH(AH$4,FIRE0503a!$A$6:$I$6,0))</f>
        <v>0</v>
      </c>
      <c r="AI11" s="14">
        <f>INDEX(FIRE0503a!$A$6:$I$18,MATCH(QA_FIRE0503a!$AC11,FIRE0503a!$A$6:$A$18,0),MATCH(AI$4,FIRE0503a!$A$6:$I$6,0))</f>
        <v>0</v>
      </c>
      <c r="AJ11" s="14">
        <f>INDEX(FIRE0503a!$A$6:$I$18,MATCH(QA_FIRE0503a!$AC11,FIRE0503a!$A$6:$A$18,0),MATCH(AJ$4,FIRE0503a!$A$6:$I$6,0))</f>
        <v>0</v>
      </c>
      <c r="AK11" s="14">
        <f>INDEX(FIRE0503a!$A$6:$I$18,MATCH(QA_FIRE0503a!$AC11,FIRE0503a!$A$6:$A$18,0),MATCH(AK$4,FIRE0503a!$A$6:$I$6,0))</f>
        <v>2</v>
      </c>
    </row>
    <row r="13" spans="1:37" x14ac:dyDescent="0.2">
      <c r="A13" s="42" t="s">
        <v>11</v>
      </c>
      <c r="B13" s="14" t="s">
        <v>254</v>
      </c>
    </row>
    <row r="15" spans="1:37" x14ac:dyDescent="0.2">
      <c r="B15" s="42" t="s">
        <v>164</v>
      </c>
    </row>
    <row r="16" spans="1:37" s="43" customFormat="1" ht="29.25" customHeight="1" x14ac:dyDescent="0.2">
      <c r="A16" s="14"/>
      <c r="B16" s="14" t="s">
        <v>22</v>
      </c>
      <c r="C16" s="14" t="s">
        <v>23</v>
      </c>
      <c r="D16" s="14" t="s">
        <v>21</v>
      </c>
      <c r="E16" s="14" t="s">
        <v>1</v>
      </c>
      <c r="F16" s="14" t="s">
        <v>2</v>
      </c>
      <c r="G16" s="14" t="s">
        <v>9</v>
      </c>
      <c r="H16" s="14" t="s">
        <v>165</v>
      </c>
      <c r="K16" s="43" t="s">
        <v>168</v>
      </c>
      <c r="L16" s="43" t="s">
        <v>75</v>
      </c>
      <c r="M16" s="43" t="s">
        <v>76</v>
      </c>
      <c r="N16" s="43" t="s">
        <v>74</v>
      </c>
      <c r="O16" s="43" t="s">
        <v>1</v>
      </c>
      <c r="P16" s="43" t="s">
        <v>2</v>
      </c>
      <c r="Q16" s="43" t="s">
        <v>9</v>
      </c>
      <c r="R16" s="43" t="s">
        <v>0</v>
      </c>
      <c r="T16" s="43" t="s">
        <v>169</v>
      </c>
      <c r="U16" s="43" t="s">
        <v>22</v>
      </c>
      <c r="V16" s="43" t="s">
        <v>23</v>
      </c>
      <c r="W16" s="43" t="s">
        <v>21</v>
      </c>
      <c r="X16" s="43" t="s">
        <v>1</v>
      </c>
      <c r="Y16" s="43" t="s">
        <v>2</v>
      </c>
      <c r="Z16" s="43" t="s">
        <v>9</v>
      </c>
      <c r="AA16" s="43" t="s">
        <v>165</v>
      </c>
      <c r="AD16" s="43" t="s">
        <v>168</v>
      </c>
      <c r="AE16" s="43" t="s">
        <v>75</v>
      </c>
      <c r="AF16" s="43" t="s">
        <v>76</v>
      </c>
      <c r="AG16" s="43" t="s">
        <v>74</v>
      </c>
      <c r="AH16" s="43" t="s">
        <v>1</v>
      </c>
      <c r="AI16" s="43" t="s">
        <v>2</v>
      </c>
      <c r="AJ16" s="43" t="s">
        <v>9</v>
      </c>
      <c r="AK16" s="43" t="s">
        <v>0</v>
      </c>
    </row>
    <row r="17" spans="1:37" x14ac:dyDescent="0.2">
      <c r="A17" s="14" t="s">
        <v>167</v>
      </c>
      <c r="B17" s="14">
        <v>0</v>
      </c>
      <c r="C17" s="14">
        <v>0</v>
      </c>
      <c r="D17" s="14">
        <v>1</v>
      </c>
      <c r="E17" s="14">
        <v>0</v>
      </c>
      <c r="F17" s="14">
        <v>0</v>
      </c>
      <c r="G17" s="14">
        <v>0</v>
      </c>
      <c r="H17" s="14">
        <v>1</v>
      </c>
      <c r="J17" s="14" t="s">
        <v>15</v>
      </c>
      <c r="K17" s="14" t="b">
        <f t="shared" ref="K17:R17" si="2">IF(T17=AD17,TRUE)</f>
        <v>0</v>
      </c>
      <c r="L17" s="14" t="b">
        <f t="shared" si="2"/>
        <v>1</v>
      </c>
      <c r="M17" s="14" t="b">
        <f t="shared" si="2"/>
        <v>1</v>
      </c>
      <c r="N17" s="14" t="b">
        <f t="shared" si="2"/>
        <v>0</v>
      </c>
      <c r="O17" s="14" t="b">
        <f t="shared" si="2"/>
        <v>0</v>
      </c>
      <c r="P17" s="14" t="b">
        <f t="shared" si="2"/>
        <v>1</v>
      </c>
      <c r="Q17" s="14" t="b">
        <f t="shared" si="2"/>
        <v>1</v>
      </c>
      <c r="R17" s="14" t="b">
        <f t="shared" si="2"/>
        <v>0</v>
      </c>
      <c r="T17" s="14">
        <f>SUM(U17:W17)</f>
        <v>1</v>
      </c>
      <c r="U17" s="14" cm="1">
        <f t="array" ref="U17:AA17">B17:H17</f>
        <v>0</v>
      </c>
      <c r="V17" s="14">
        <v>0</v>
      </c>
      <c r="W17" s="14">
        <v>1</v>
      </c>
      <c r="X17" s="14">
        <v>0</v>
      </c>
      <c r="Y17" s="14">
        <v>0</v>
      </c>
      <c r="Z17" s="14">
        <v>0</v>
      </c>
      <c r="AA17" s="14">
        <v>1</v>
      </c>
      <c r="AC17" s="14" t="s">
        <v>25</v>
      </c>
      <c r="AD17" s="14">
        <f>SUM(AE17:AG17)</f>
        <v>3</v>
      </c>
      <c r="AE17" s="14">
        <f>INDEX(FIRE0503a!$A$6:$I$18,MATCH(QA_FIRE0503a!$AC17,FIRE0503a!$A$6:$A$18,0),MATCH(AE$4,FIRE0503a!$A$6:$I$6,0))</f>
        <v>0</v>
      </c>
      <c r="AF17" s="14">
        <f>INDEX(FIRE0503a!$A$6:$I$18,MATCH(QA_FIRE0503a!$AC17,FIRE0503a!$A$6:$A$18,0),MATCH(AF$4,FIRE0503a!$A$6:$I$6,0))</f>
        <v>0</v>
      </c>
      <c r="AG17" s="14">
        <f>INDEX(FIRE0503a!$A$6:$I$18,MATCH(QA_FIRE0503a!$AC17,FIRE0503a!$A$6:$A$18,0),MATCH(AG$4,FIRE0503a!$A$6:$I$6,0))</f>
        <v>3</v>
      </c>
      <c r="AH17" s="14">
        <f>INDEX(FIRE0503a!$A$6:$I$18,MATCH(QA_FIRE0503a!$AC17,FIRE0503a!$A$6:$A$18,0),MATCH(AH$4,FIRE0503a!$A$6:$I$6,0))</f>
        <v>1</v>
      </c>
      <c r="AI17" s="14">
        <f>INDEX(FIRE0503a!$A$6:$I$18,MATCH(QA_FIRE0503a!$AC17,FIRE0503a!$A$6:$A$18,0),MATCH(AI$4,FIRE0503a!$A$6:$I$6,0))</f>
        <v>0</v>
      </c>
      <c r="AJ17" s="14">
        <f>INDEX(FIRE0503a!$A$6:$I$18,MATCH(QA_FIRE0503a!$AC17,FIRE0503a!$A$6:$A$18,0),MATCH(AJ$4,FIRE0503a!$A$6:$I$6,0))</f>
        <v>0</v>
      </c>
      <c r="AK17" s="14">
        <f>INDEX(FIRE0503a!$A$6:$I$18,MATCH(QA_FIRE0503a!$AC17,FIRE0503a!$A$6:$A$18,0),MATCH(AK$4,FIRE0503a!$A$6:$I$6,0))</f>
        <v>4</v>
      </c>
    </row>
    <row r="19" spans="1:37" x14ac:dyDescent="0.2">
      <c r="A19" s="42" t="s">
        <v>11</v>
      </c>
      <c r="B19" s="14" t="s">
        <v>254</v>
      </c>
    </row>
    <row r="21" spans="1:37" x14ac:dyDescent="0.2">
      <c r="B21" s="42" t="s">
        <v>164</v>
      </c>
    </row>
    <row r="22" spans="1:37" s="43" customFormat="1" ht="29.25" customHeight="1" x14ac:dyDescent="0.2">
      <c r="A22" s="14"/>
      <c r="B22" s="14" t="s">
        <v>22</v>
      </c>
      <c r="C22" s="14" t="s">
        <v>23</v>
      </c>
      <c r="D22" s="14" t="s">
        <v>21</v>
      </c>
      <c r="E22" s="14" t="s">
        <v>1</v>
      </c>
      <c r="F22" s="14" t="s">
        <v>2</v>
      </c>
      <c r="G22" s="14" t="s">
        <v>9</v>
      </c>
      <c r="H22" s="14" t="s">
        <v>165</v>
      </c>
      <c r="K22" s="43" t="s">
        <v>168</v>
      </c>
      <c r="L22" s="43" t="s">
        <v>75</v>
      </c>
      <c r="M22" s="43" t="s">
        <v>76</v>
      </c>
      <c r="N22" s="43" t="s">
        <v>74</v>
      </c>
      <c r="O22" s="43" t="s">
        <v>1</v>
      </c>
      <c r="P22" s="43" t="s">
        <v>2</v>
      </c>
      <c r="Q22" s="43" t="s">
        <v>9</v>
      </c>
      <c r="R22" s="43" t="s">
        <v>0</v>
      </c>
      <c r="T22" s="43" t="s">
        <v>169</v>
      </c>
      <c r="U22" s="43" t="s">
        <v>22</v>
      </c>
      <c r="V22" s="43" t="s">
        <v>23</v>
      </c>
      <c r="W22" s="43" t="s">
        <v>21</v>
      </c>
      <c r="X22" s="43" t="s">
        <v>1</v>
      </c>
      <c r="Y22" s="43" t="s">
        <v>2</v>
      </c>
      <c r="Z22" s="43" t="s">
        <v>9</v>
      </c>
      <c r="AA22" s="43" t="s">
        <v>165</v>
      </c>
      <c r="AD22" s="43" t="s">
        <v>168</v>
      </c>
      <c r="AE22" s="43" t="s">
        <v>75</v>
      </c>
      <c r="AF22" s="43" t="s">
        <v>76</v>
      </c>
      <c r="AG22" s="43" t="s">
        <v>74</v>
      </c>
      <c r="AH22" s="43" t="s">
        <v>1</v>
      </c>
      <c r="AI22" s="43" t="s">
        <v>2</v>
      </c>
      <c r="AJ22" s="43" t="s">
        <v>9</v>
      </c>
      <c r="AK22" s="43" t="s">
        <v>0</v>
      </c>
    </row>
    <row r="23" spans="1:37" x14ac:dyDescent="0.2">
      <c r="A23" s="14" t="s">
        <v>170</v>
      </c>
      <c r="B23" s="14">
        <v>0</v>
      </c>
      <c r="C23" s="14">
        <v>0</v>
      </c>
      <c r="D23" s="14">
        <v>2</v>
      </c>
      <c r="E23" s="14">
        <v>1</v>
      </c>
      <c r="F23" s="14">
        <v>0</v>
      </c>
      <c r="G23" s="14">
        <v>1</v>
      </c>
      <c r="H23" s="14">
        <v>4</v>
      </c>
      <c r="J23" s="14" t="s">
        <v>15</v>
      </c>
      <c r="K23" s="14" t="b">
        <f t="shared" ref="K23:R23" si="3">IF(T23=AD23,TRUE)</f>
        <v>0</v>
      </c>
      <c r="L23" s="14" t="b">
        <f t="shared" si="3"/>
        <v>1</v>
      </c>
      <c r="M23" s="14" t="b">
        <f t="shared" si="3"/>
        <v>1</v>
      </c>
      <c r="N23" s="14" t="b">
        <f t="shared" si="3"/>
        <v>0</v>
      </c>
      <c r="O23" s="14" t="b">
        <f t="shared" si="3"/>
        <v>1</v>
      </c>
      <c r="P23" s="14" t="b">
        <f t="shared" si="3"/>
        <v>1</v>
      </c>
      <c r="Q23" s="14" t="b">
        <f t="shared" si="3"/>
        <v>1</v>
      </c>
      <c r="R23" s="14" t="b">
        <f t="shared" si="3"/>
        <v>0</v>
      </c>
      <c r="T23" s="14">
        <f>SUM(U23:W23)</f>
        <v>2</v>
      </c>
      <c r="U23" s="14" cm="1">
        <f t="array" ref="U23:AA23">B23:H23</f>
        <v>0</v>
      </c>
      <c r="V23" s="14">
        <v>0</v>
      </c>
      <c r="W23" s="14">
        <v>2</v>
      </c>
      <c r="X23" s="14">
        <v>1</v>
      </c>
      <c r="Y23" s="14">
        <v>0</v>
      </c>
      <c r="Z23" s="14">
        <v>1</v>
      </c>
      <c r="AA23" s="14">
        <v>4</v>
      </c>
      <c r="AC23" s="14" t="s">
        <v>16</v>
      </c>
      <c r="AD23" s="14">
        <f>SUM(AE23:AG23)</f>
        <v>7</v>
      </c>
      <c r="AE23" s="14">
        <f>INDEX(FIRE0503a!$A$6:$I$18,MATCH(QA_FIRE0503a!$AC23,FIRE0503a!$A$6:$A$18,0),MATCH(AE$4,FIRE0503a!$A$6:$I$6,0))</f>
        <v>0</v>
      </c>
      <c r="AF23" s="14">
        <f>INDEX(FIRE0503a!$A$6:$I$18,MATCH(QA_FIRE0503a!$AC23,FIRE0503a!$A$6:$A$18,0),MATCH(AF$4,FIRE0503a!$A$6:$I$6,0))</f>
        <v>0</v>
      </c>
      <c r="AG23" s="14">
        <f>INDEX(FIRE0503a!$A$6:$I$18,MATCH(QA_FIRE0503a!$AC23,FIRE0503a!$A$6:$A$18,0),MATCH(AG$4,FIRE0503a!$A$6:$I$6,0))</f>
        <v>7</v>
      </c>
      <c r="AH23" s="14">
        <f>INDEX(FIRE0503a!$A$6:$I$18,MATCH(QA_FIRE0503a!$AC23,FIRE0503a!$A$6:$A$18,0),MATCH(AH$4,FIRE0503a!$A$6:$I$6,0))</f>
        <v>1</v>
      </c>
      <c r="AI23" s="14">
        <f>INDEX(FIRE0503a!$A$6:$I$18,MATCH(QA_FIRE0503a!$AC23,FIRE0503a!$A$6:$A$18,0),MATCH(AI$4,FIRE0503a!$A$6:$I$6,0))</f>
        <v>0</v>
      </c>
      <c r="AJ23" s="14">
        <f>INDEX(FIRE0503a!$A$6:$I$18,MATCH(QA_FIRE0503a!$AC23,FIRE0503a!$A$6:$A$18,0),MATCH(AJ$4,FIRE0503a!$A$6:$I$6,0))</f>
        <v>1</v>
      </c>
      <c r="AK23" s="14">
        <f>INDEX(FIRE0503a!$A$6:$I$18,MATCH(QA_FIRE0503a!$AC23,FIRE0503a!$A$6:$A$18,0),MATCH(AK$4,FIRE0503a!$A$6:$I$6,0))</f>
        <v>9</v>
      </c>
    </row>
    <row r="25" spans="1:37" x14ac:dyDescent="0.2">
      <c r="A25" s="42" t="s">
        <v>11</v>
      </c>
      <c r="B25" s="14" t="s">
        <v>254</v>
      </c>
    </row>
    <row r="27" spans="1:37" x14ac:dyDescent="0.2">
      <c r="B27" s="42" t="s">
        <v>164</v>
      </c>
    </row>
    <row r="28" spans="1:37" s="43" customFormat="1" ht="29.25" customHeight="1" x14ac:dyDescent="0.2">
      <c r="A28" s="14"/>
      <c r="B28" s="14" t="s">
        <v>22</v>
      </c>
      <c r="C28" s="14" t="s">
        <v>23</v>
      </c>
      <c r="D28" s="14" t="s">
        <v>21</v>
      </c>
      <c r="E28" s="14" t="s">
        <v>1</v>
      </c>
      <c r="F28" s="14" t="s">
        <v>2</v>
      </c>
      <c r="G28" s="14" t="s">
        <v>9</v>
      </c>
      <c r="H28" s="14" t="s">
        <v>165</v>
      </c>
      <c r="K28" s="43" t="s">
        <v>168</v>
      </c>
      <c r="L28" s="43" t="s">
        <v>75</v>
      </c>
      <c r="M28" s="43" t="s">
        <v>76</v>
      </c>
      <c r="N28" s="43" t="s">
        <v>74</v>
      </c>
      <c r="O28" s="43" t="s">
        <v>1</v>
      </c>
      <c r="P28" s="43" t="s">
        <v>2</v>
      </c>
      <c r="Q28" s="43" t="s">
        <v>9</v>
      </c>
      <c r="R28" s="43" t="s">
        <v>0</v>
      </c>
      <c r="T28" s="43" t="s">
        <v>169</v>
      </c>
      <c r="U28" s="43" t="s">
        <v>22</v>
      </c>
      <c r="V28" s="43" t="s">
        <v>23</v>
      </c>
      <c r="W28" s="43" t="s">
        <v>21</v>
      </c>
      <c r="X28" s="43" t="s">
        <v>1</v>
      </c>
      <c r="Y28" s="43" t="s">
        <v>2</v>
      </c>
      <c r="Z28" s="43" t="s">
        <v>9</v>
      </c>
      <c r="AA28" s="43" t="s">
        <v>165</v>
      </c>
      <c r="AD28" s="43" t="s">
        <v>168</v>
      </c>
      <c r="AE28" s="43" t="s">
        <v>75</v>
      </c>
      <c r="AF28" s="43" t="s">
        <v>76</v>
      </c>
      <c r="AG28" s="43" t="s">
        <v>74</v>
      </c>
      <c r="AH28" s="43" t="s">
        <v>1</v>
      </c>
      <c r="AI28" s="43" t="s">
        <v>2</v>
      </c>
      <c r="AJ28" s="43" t="s">
        <v>9</v>
      </c>
      <c r="AK28" s="43" t="s">
        <v>0</v>
      </c>
    </row>
    <row r="29" spans="1:37" x14ac:dyDescent="0.2">
      <c r="A29" s="14" t="s">
        <v>171</v>
      </c>
      <c r="B29" s="14">
        <v>0</v>
      </c>
      <c r="C29" s="14">
        <v>0</v>
      </c>
      <c r="D29" s="14">
        <v>2</v>
      </c>
      <c r="E29" s="14">
        <v>0</v>
      </c>
      <c r="F29" s="14">
        <v>0</v>
      </c>
      <c r="G29" s="14">
        <v>4</v>
      </c>
      <c r="H29" s="14">
        <v>6</v>
      </c>
      <c r="J29" s="14" t="s">
        <v>15</v>
      </c>
      <c r="K29" s="14" t="b">
        <f t="shared" ref="K29:R29" si="4">IF(T29=AD29,TRUE)</f>
        <v>1</v>
      </c>
      <c r="L29" s="14" t="b">
        <f t="shared" si="4"/>
        <v>1</v>
      </c>
      <c r="M29" s="14" t="b">
        <f t="shared" si="4"/>
        <v>1</v>
      </c>
      <c r="N29" s="14" t="b">
        <f t="shared" si="4"/>
        <v>1</v>
      </c>
      <c r="O29" s="14" t="b">
        <f t="shared" si="4"/>
        <v>1</v>
      </c>
      <c r="P29" s="14" t="b">
        <f t="shared" si="4"/>
        <v>1</v>
      </c>
      <c r="Q29" s="14" t="b">
        <f t="shared" si="4"/>
        <v>1</v>
      </c>
      <c r="R29" s="14" t="b">
        <f t="shared" si="4"/>
        <v>1</v>
      </c>
      <c r="T29" s="14">
        <f>SUM(U29:W29)</f>
        <v>2</v>
      </c>
      <c r="U29" s="14" cm="1">
        <f t="array" ref="U29:AA29">B29:H29</f>
        <v>0</v>
      </c>
      <c r="V29" s="14">
        <v>0</v>
      </c>
      <c r="W29" s="14">
        <v>2</v>
      </c>
      <c r="X29" s="14">
        <v>0</v>
      </c>
      <c r="Y29" s="14">
        <v>0</v>
      </c>
      <c r="Z29" s="14">
        <v>4</v>
      </c>
      <c r="AA29" s="14">
        <v>6</v>
      </c>
      <c r="AC29" s="14" t="s">
        <v>17</v>
      </c>
      <c r="AD29" s="14">
        <f>SUM(AE29:AG29)</f>
        <v>2</v>
      </c>
      <c r="AE29" s="14">
        <f>INDEX(FIRE0503a!$A$6:$I$18,MATCH(QA_FIRE0503a!$AC29,FIRE0503a!$A$6:$A$18,0),MATCH(AE$4,FIRE0503a!$A$6:$I$6,0))</f>
        <v>0</v>
      </c>
      <c r="AF29" s="14">
        <f>INDEX(FIRE0503a!$A$6:$I$18,MATCH(QA_FIRE0503a!$AC29,FIRE0503a!$A$6:$A$18,0),MATCH(AF$4,FIRE0503a!$A$6:$I$6,0))</f>
        <v>0</v>
      </c>
      <c r="AG29" s="14">
        <f>INDEX(FIRE0503a!$A$6:$I$18,MATCH(QA_FIRE0503a!$AC29,FIRE0503a!$A$6:$A$18,0),MATCH(AG$4,FIRE0503a!$A$6:$I$6,0))</f>
        <v>2</v>
      </c>
      <c r="AH29" s="14">
        <f>INDEX(FIRE0503a!$A$6:$I$18,MATCH(QA_FIRE0503a!$AC29,FIRE0503a!$A$6:$A$18,0),MATCH(AH$4,FIRE0503a!$A$6:$I$6,0))</f>
        <v>0</v>
      </c>
      <c r="AI29" s="14">
        <f>INDEX(FIRE0503a!$A$6:$I$18,MATCH(QA_FIRE0503a!$AC29,FIRE0503a!$A$6:$A$18,0),MATCH(AI$4,FIRE0503a!$A$6:$I$6,0))</f>
        <v>0</v>
      </c>
      <c r="AJ29" s="14">
        <f>INDEX(FIRE0503a!$A$6:$I$18,MATCH(QA_FIRE0503a!$AC29,FIRE0503a!$A$6:$A$18,0),MATCH(AJ$4,FIRE0503a!$A$6:$I$6,0))</f>
        <v>4</v>
      </c>
      <c r="AK29" s="14">
        <f>INDEX(FIRE0503a!$A$6:$I$18,MATCH(QA_FIRE0503a!$AC29,FIRE0503a!$A$6:$A$18,0),MATCH(AK$4,FIRE0503a!$A$6:$I$6,0))</f>
        <v>6</v>
      </c>
    </row>
    <row r="31" spans="1:37" x14ac:dyDescent="0.2">
      <c r="A31" s="42" t="s">
        <v>11</v>
      </c>
      <c r="B31" s="14" t="s">
        <v>254</v>
      </c>
    </row>
    <row r="33" spans="1:37" x14ac:dyDescent="0.2">
      <c r="B33" s="42" t="s">
        <v>164</v>
      </c>
    </row>
    <row r="34" spans="1:37" s="43" customFormat="1" ht="29.25" customHeight="1" x14ac:dyDescent="0.2">
      <c r="A34" s="14"/>
      <c r="B34" s="14" t="s">
        <v>22</v>
      </c>
      <c r="C34" s="14" t="s">
        <v>23</v>
      </c>
      <c r="D34" s="14" t="s">
        <v>21</v>
      </c>
      <c r="E34" s="14" t="s">
        <v>1</v>
      </c>
      <c r="F34" s="14" t="s">
        <v>2</v>
      </c>
      <c r="G34" s="14" t="s">
        <v>9</v>
      </c>
      <c r="H34" s="14" t="s">
        <v>165</v>
      </c>
      <c r="K34" s="43" t="s">
        <v>168</v>
      </c>
      <c r="L34" s="43" t="s">
        <v>75</v>
      </c>
      <c r="M34" s="43" t="s">
        <v>76</v>
      </c>
      <c r="N34" s="43" t="s">
        <v>74</v>
      </c>
      <c r="O34" s="43" t="s">
        <v>1</v>
      </c>
      <c r="P34" s="43" t="s">
        <v>2</v>
      </c>
      <c r="Q34" s="43" t="s">
        <v>9</v>
      </c>
      <c r="R34" s="43" t="s">
        <v>0</v>
      </c>
      <c r="T34" s="43" t="s">
        <v>169</v>
      </c>
      <c r="U34" s="43" t="s">
        <v>22</v>
      </c>
      <c r="V34" s="43" t="s">
        <v>23</v>
      </c>
      <c r="W34" s="43" t="s">
        <v>21</v>
      </c>
      <c r="X34" s="43" t="s">
        <v>1</v>
      </c>
      <c r="Y34" s="43" t="s">
        <v>2</v>
      </c>
      <c r="Z34" s="43" t="s">
        <v>9</v>
      </c>
      <c r="AA34" s="43" t="s">
        <v>165</v>
      </c>
      <c r="AD34" s="43" t="s">
        <v>168</v>
      </c>
      <c r="AE34" s="43" t="s">
        <v>75</v>
      </c>
      <c r="AF34" s="43" t="s">
        <v>76</v>
      </c>
      <c r="AG34" s="43" t="s">
        <v>74</v>
      </c>
      <c r="AH34" s="43" t="s">
        <v>1</v>
      </c>
      <c r="AI34" s="43" t="s">
        <v>2</v>
      </c>
      <c r="AJ34" s="43" t="s">
        <v>9</v>
      </c>
      <c r="AK34" s="43" t="s">
        <v>0</v>
      </c>
    </row>
    <row r="35" spans="1:37" x14ac:dyDescent="0.2">
      <c r="A35" s="14" t="s">
        <v>172</v>
      </c>
      <c r="B35" s="14">
        <v>0</v>
      </c>
      <c r="C35" s="14">
        <v>0</v>
      </c>
      <c r="D35" s="14">
        <v>6</v>
      </c>
      <c r="E35" s="14">
        <v>2</v>
      </c>
      <c r="F35" s="14">
        <v>0</v>
      </c>
      <c r="G35" s="14">
        <v>6</v>
      </c>
      <c r="H35" s="14">
        <v>14</v>
      </c>
      <c r="J35" s="14" t="s">
        <v>15</v>
      </c>
      <c r="K35" s="14" t="b">
        <f t="shared" ref="K35:R35" si="5">IF(T35=AD35,TRUE)</f>
        <v>0</v>
      </c>
      <c r="L35" s="14" t="b">
        <f t="shared" si="5"/>
        <v>0</v>
      </c>
      <c r="M35" s="14" t="b">
        <f t="shared" si="5"/>
        <v>1</v>
      </c>
      <c r="N35" s="14" t="b">
        <f t="shared" si="5"/>
        <v>0</v>
      </c>
      <c r="O35" s="14" t="b">
        <f t="shared" si="5"/>
        <v>1</v>
      </c>
      <c r="P35" s="14" t="b">
        <f t="shared" si="5"/>
        <v>1</v>
      </c>
      <c r="Q35" s="14" t="b">
        <f t="shared" si="5"/>
        <v>0</v>
      </c>
      <c r="R35" s="14" t="b">
        <f t="shared" si="5"/>
        <v>0</v>
      </c>
      <c r="T35" s="14">
        <f>SUM(U35:W35)</f>
        <v>6</v>
      </c>
      <c r="U35" s="14" cm="1">
        <f t="array" ref="U35:AA35">B35:H35</f>
        <v>0</v>
      </c>
      <c r="V35" s="14">
        <v>0</v>
      </c>
      <c r="W35" s="14">
        <v>6</v>
      </c>
      <c r="X35" s="14">
        <v>2</v>
      </c>
      <c r="Y35" s="14">
        <v>0</v>
      </c>
      <c r="Z35" s="14">
        <v>6</v>
      </c>
      <c r="AA35" s="14">
        <v>14</v>
      </c>
      <c r="AC35" s="14" t="s">
        <v>26</v>
      </c>
      <c r="AD35" s="14">
        <f>SUM(AE35:AG35)</f>
        <v>12</v>
      </c>
      <c r="AE35" s="14">
        <f>INDEX(FIRE0503a!$A$6:$I$18,MATCH(QA_FIRE0503a!$AC35,FIRE0503a!$A$6:$A$18,0),MATCH(AE$4,FIRE0503a!$A$6:$I$6,0))</f>
        <v>1</v>
      </c>
      <c r="AF35" s="14">
        <f>INDEX(FIRE0503a!$A$6:$I$18,MATCH(QA_FIRE0503a!$AC35,FIRE0503a!$A$6:$A$18,0),MATCH(AF$4,FIRE0503a!$A$6:$I$6,0))</f>
        <v>0</v>
      </c>
      <c r="AG35" s="14">
        <f>INDEX(FIRE0503a!$A$6:$I$18,MATCH(QA_FIRE0503a!$AC35,FIRE0503a!$A$6:$A$18,0),MATCH(AG$4,FIRE0503a!$A$6:$I$6,0))</f>
        <v>11</v>
      </c>
      <c r="AH35" s="14">
        <f>INDEX(FIRE0503a!$A$6:$I$18,MATCH(QA_FIRE0503a!$AC35,FIRE0503a!$A$6:$A$18,0),MATCH(AH$4,FIRE0503a!$A$6:$I$6,0))</f>
        <v>2</v>
      </c>
      <c r="AI35" s="14">
        <f>INDEX(FIRE0503a!$A$6:$I$18,MATCH(QA_FIRE0503a!$AC35,FIRE0503a!$A$6:$A$18,0),MATCH(AI$4,FIRE0503a!$A$6:$I$6,0))</f>
        <v>0</v>
      </c>
      <c r="AJ35" s="14">
        <f>INDEX(FIRE0503a!$A$6:$I$18,MATCH(QA_FIRE0503a!$AC35,FIRE0503a!$A$6:$A$18,0),MATCH(AJ$4,FIRE0503a!$A$6:$I$6,0))</f>
        <v>7</v>
      </c>
      <c r="AK35" s="14">
        <f>INDEX(FIRE0503a!$A$6:$I$18,MATCH(QA_FIRE0503a!$AC35,FIRE0503a!$A$6:$A$18,0),MATCH(AK$4,FIRE0503a!$A$6:$I$6,0))</f>
        <v>21</v>
      </c>
    </row>
    <row r="37" spans="1:37" x14ac:dyDescent="0.2">
      <c r="A37" s="42" t="s">
        <v>11</v>
      </c>
      <c r="B37" s="14" t="s">
        <v>254</v>
      </c>
    </row>
    <row r="39" spans="1:37" x14ac:dyDescent="0.2">
      <c r="B39" s="42" t="s">
        <v>164</v>
      </c>
    </row>
    <row r="40" spans="1:37" s="43" customFormat="1" ht="29.25" customHeight="1" x14ac:dyDescent="0.2">
      <c r="A40" s="14"/>
      <c r="B40" s="14" t="s">
        <v>22</v>
      </c>
      <c r="C40" s="14" t="s">
        <v>23</v>
      </c>
      <c r="D40" s="14" t="s">
        <v>21</v>
      </c>
      <c r="E40" s="14" t="s">
        <v>1</v>
      </c>
      <c r="F40" s="14" t="s">
        <v>2</v>
      </c>
      <c r="G40" s="14" t="s">
        <v>9</v>
      </c>
      <c r="H40" s="14" t="s">
        <v>165</v>
      </c>
      <c r="K40" s="43" t="s">
        <v>168</v>
      </c>
      <c r="L40" s="43" t="s">
        <v>75</v>
      </c>
      <c r="M40" s="43" t="s">
        <v>76</v>
      </c>
      <c r="N40" s="43" t="s">
        <v>74</v>
      </c>
      <c r="O40" s="43" t="s">
        <v>1</v>
      </c>
      <c r="P40" s="43" t="s">
        <v>2</v>
      </c>
      <c r="Q40" s="43" t="s">
        <v>9</v>
      </c>
      <c r="R40" s="43" t="s">
        <v>0</v>
      </c>
      <c r="T40" s="43" t="s">
        <v>169</v>
      </c>
      <c r="U40" s="43" t="s">
        <v>22</v>
      </c>
      <c r="V40" s="43" t="s">
        <v>23</v>
      </c>
      <c r="W40" s="43" t="s">
        <v>21</v>
      </c>
      <c r="X40" s="43" t="s">
        <v>1</v>
      </c>
      <c r="Y40" s="43" t="s">
        <v>2</v>
      </c>
      <c r="Z40" s="43" t="s">
        <v>9</v>
      </c>
      <c r="AA40" s="43" t="s">
        <v>165</v>
      </c>
      <c r="AD40" s="43" t="s">
        <v>168</v>
      </c>
      <c r="AE40" s="43" t="s">
        <v>75</v>
      </c>
      <c r="AF40" s="43" t="s">
        <v>76</v>
      </c>
      <c r="AG40" s="43" t="s">
        <v>74</v>
      </c>
      <c r="AH40" s="43" t="s">
        <v>1</v>
      </c>
      <c r="AI40" s="43" t="s">
        <v>2</v>
      </c>
      <c r="AJ40" s="43" t="s">
        <v>9</v>
      </c>
      <c r="AK40" s="43" t="s">
        <v>0</v>
      </c>
    </row>
    <row r="41" spans="1:37" x14ac:dyDescent="0.2">
      <c r="A41" s="14" t="s">
        <v>173</v>
      </c>
      <c r="B41" s="14">
        <v>1</v>
      </c>
      <c r="C41" s="14">
        <v>1</v>
      </c>
      <c r="D41" s="14">
        <v>12</v>
      </c>
      <c r="E41" s="14">
        <v>4</v>
      </c>
      <c r="F41" s="14">
        <v>2</v>
      </c>
      <c r="G41" s="14">
        <v>9</v>
      </c>
      <c r="H41" s="14">
        <v>29</v>
      </c>
      <c r="J41" s="14" t="s">
        <v>15</v>
      </c>
      <c r="K41" s="14" t="b">
        <f t="shared" ref="K41:R41" si="6">IF(T41=AD41,TRUE)</f>
        <v>0</v>
      </c>
      <c r="L41" s="14" t="b">
        <f t="shared" si="6"/>
        <v>1</v>
      </c>
      <c r="M41" s="14" t="b">
        <f t="shared" si="6"/>
        <v>0</v>
      </c>
      <c r="N41" s="14" t="b">
        <f t="shared" si="6"/>
        <v>0</v>
      </c>
      <c r="O41" s="14" t="b">
        <f t="shared" si="6"/>
        <v>1</v>
      </c>
      <c r="P41" s="14" t="b">
        <f t="shared" si="6"/>
        <v>0</v>
      </c>
      <c r="Q41" s="14" t="b">
        <f t="shared" si="6"/>
        <v>1</v>
      </c>
      <c r="R41" s="14" t="b">
        <f t="shared" si="6"/>
        <v>0</v>
      </c>
      <c r="T41" s="14">
        <f>SUM(U41:W41)</f>
        <v>14</v>
      </c>
      <c r="U41" s="14" cm="1">
        <f t="array" ref="U41:AA41">B41:H41</f>
        <v>1</v>
      </c>
      <c r="V41" s="14">
        <v>1</v>
      </c>
      <c r="W41" s="14">
        <v>12</v>
      </c>
      <c r="X41" s="14">
        <v>4</v>
      </c>
      <c r="Y41" s="14">
        <v>2</v>
      </c>
      <c r="Z41" s="14">
        <v>9</v>
      </c>
      <c r="AA41" s="14">
        <v>29</v>
      </c>
      <c r="AC41" s="14" t="s">
        <v>27</v>
      </c>
      <c r="AD41" s="14">
        <f>SUM(AE41:AG41)</f>
        <v>20</v>
      </c>
      <c r="AE41" s="14">
        <f>INDEX(FIRE0503a!$A$6:$I$18,MATCH(QA_FIRE0503a!$AC41,FIRE0503a!$A$6:$A$18,0),MATCH(AE$4,FIRE0503a!$A$6:$I$6,0))</f>
        <v>1</v>
      </c>
      <c r="AF41" s="14">
        <f>INDEX(FIRE0503a!$A$6:$I$18,MATCH(QA_FIRE0503a!$AC41,FIRE0503a!$A$6:$A$18,0),MATCH(AF$4,FIRE0503a!$A$6:$I$6,0))</f>
        <v>2</v>
      </c>
      <c r="AG41" s="14">
        <f>INDEX(FIRE0503a!$A$6:$I$18,MATCH(QA_FIRE0503a!$AC41,FIRE0503a!$A$6:$A$18,0),MATCH(AG$4,FIRE0503a!$A$6:$I$6,0))</f>
        <v>17</v>
      </c>
      <c r="AH41" s="14">
        <f>INDEX(FIRE0503a!$A$6:$I$18,MATCH(QA_FIRE0503a!$AC41,FIRE0503a!$A$6:$A$18,0),MATCH(AH$4,FIRE0503a!$A$6:$I$6,0))</f>
        <v>4</v>
      </c>
      <c r="AI41" s="14">
        <f>INDEX(FIRE0503a!$A$6:$I$18,MATCH(QA_FIRE0503a!$AC41,FIRE0503a!$A$6:$A$18,0),MATCH(AI$4,FIRE0503a!$A$6:$I$6,0))</f>
        <v>3</v>
      </c>
      <c r="AJ41" s="14">
        <f>INDEX(FIRE0503a!$A$6:$I$18,MATCH(QA_FIRE0503a!$AC41,FIRE0503a!$A$6:$A$18,0),MATCH(AJ$4,FIRE0503a!$A$6:$I$6,0))</f>
        <v>9</v>
      </c>
      <c r="AK41" s="14">
        <f>INDEX(FIRE0503a!$A$6:$I$18,MATCH(QA_FIRE0503a!$AC41,FIRE0503a!$A$6:$A$18,0),MATCH(AK$4,FIRE0503a!$A$6:$I$6,0))</f>
        <v>36</v>
      </c>
    </row>
    <row r="43" spans="1:37" x14ac:dyDescent="0.2">
      <c r="A43" s="42" t="s">
        <v>11</v>
      </c>
      <c r="B43" s="14" t="s">
        <v>254</v>
      </c>
    </row>
    <row r="45" spans="1:37" x14ac:dyDescent="0.2">
      <c r="B45" s="42" t="s">
        <v>164</v>
      </c>
    </row>
    <row r="46" spans="1:37" s="43" customFormat="1" ht="29.25" customHeight="1" x14ac:dyDescent="0.2">
      <c r="A46" s="14"/>
      <c r="B46" s="14" t="s">
        <v>22</v>
      </c>
      <c r="C46" s="14" t="s">
        <v>23</v>
      </c>
      <c r="D46" s="14" t="s">
        <v>21</v>
      </c>
      <c r="E46" s="14" t="s">
        <v>1</v>
      </c>
      <c r="F46" s="14" t="s">
        <v>2</v>
      </c>
      <c r="G46" s="14" t="s">
        <v>9</v>
      </c>
      <c r="H46" s="14" t="s">
        <v>165</v>
      </c>
      <c r="K46" s="43" t="s">
        <v>168</v>
      </c>
      <c r="L46" s="43" t="s">
        <v>75</v>
      </c>
      <c r="M46" s="43" t="s">
        <v>76</v>
      </c>
      <c r="N46" s="43" t="s">
        <v>74</v>
      </c>
      <c r="O46" s="43" t="s">
        <v>1</v>
      </c>
      <c r="P46" s="43" t="s">
        <v>2</v>
      </c>
      <c r="Q46" s="43" t="s">
        <v>9</v>
      </c>
      <c r="R46" s="43" t="s">
        <v>0</v>
      </c>
      <c r="T46" s="43" t="s">
        <v>169</v>
      </c>
      <c r="U46" s="43" t="s">
        <v>22</v>
      </c>
      <c r="V46" s="43" t="s">
        <v>23</v>
      </c>
      <c r="W46" s="43" t="s">
        <v>21</v>
      </c>
      <c r="X46" s="43" t="s">
        <v>1</v>
      </c>
      <c r="Y46" s="43" t="s">
        <v>2</v>
      </c>
      <c r="Z46" s="43" t="s">
        <v>9</v>
      </c>
      <c r="AA46" s="43" t="s">
        <v>165</v>
      </c>
      <c r="AD46" s="43" t="s">
        <v>168</v>
      </c>
      <c r="AE46" s="43" t="s">
        <v>75</v>
      </c>
      <c r="AF46" s="43" t="s">
        <v>76</v>
      </c>
      <c r="AG46" s="43" t="s">
        <v>74</v>
      </c>
      <c r="AH46" s="43" t="s">
        <v>1</v>
      </c>
      <c r="AI46" s="43" t="s">
        <v>2</v>
      </c>
      <c r="AJ46" s="43" t="s">
        <v>9</v>
      </c>
      <c r="AK46" s="43" t="s">
        <v>0</v>
      </c>
    </row>
    <row r="47" spans="1:37" x14ac:dyDescent="0.2">
      <c r="A47" s="14" t="s">
        <v>174</v>
      </c>
      <c r="B47" s="14">
        <v>0</v>
      </c>
      <c r="C47" s="14">
        <v>1</v>
      </c>
      <c r="D47" s="14">
        <v>18</v>
      </c>
      <c r="E47" s="14">
        <v>3</v>
      </c>
      <c r="F47" s="14">
        <v>2</v>
      </c>
      <c r="G47" s="14">
        <v>7</v>
      </c>
      <c r="H47" s="14">
        <v>31</v>
      </c>
      <c r="J47" s="14" t="s">
        <v>15</v>
      </c>
      <c r="K47" s="14" t="b">
        <f t="shared" ref="K47:R47" si="7">IF(T47=AD47,TRUE)</f>
        <v>0</v>
      </c>
      <c r="L47" s="14" t="b">
        <f t="shared" si="7"/>
        <v>1</v>
      </c>
      <c r="M47" s="14" t="b">
        <f t="shared" si="7"/>
        <v>1</v>
      </c>
      <c r="N47" s="14" t="b">
        <f t="shared" si="7"/>
        <v>0</v>
      </c>
      <c r="O47" s="14" t="b">
        <f t="shared" si="7"/>
        <v>0</v>
      </c>
      <c r="P47" s="14" t="b">
        <f t="shared" si="7"/>
        <v>0</v>
      </c>
      <c r="Q47" s="14" t="b">
        <f t="shared" si="7"/>
        <v>1</v>
      </c>
      <c r="R47" s="14" t="b">
        <f t="shared" si="7"/>
        <v>0</v>
      </c>
      <c r="T47" s="14">
        <f>SUM(U47:W47)</f>
        <v>19</v>
      </c>
      <c r="U47" s="14" cm="1">
        <f t="array" ref="U47:AA47">B47:H47</f>
        <v>0</v>
      </c>
      <c r="V47" s="14">
        <v>1</v>
      </c>
      <c r="W47" s="14">
        <v>18</v>
      </c>
      <c r="X47" s="14">
        <v>3</v>
      </c>
      <c r="Y47" s="14">
        <v>2</v>
      </c>
      <c r="Z47" s="14">
        <v>7</v>
      </c>
      <c r="AA47" s="14">
        <v>31</v>
      </c>
      <c r="AC47" s="14" t="s">
        <v>28</v>
      </c>
      <c r="AD47" s="14">
        <f>SUM(AE47:AG47)</f>
        <v>31</v>
      </c>
      <c r="AE47" s="14">
        <f>INDEX(FIRE0503a!$A$6:$I$18,MATCH(QA_FIRE0503a!$AC47,FIRE0503a!$A$6:$A$18,0),MATCH(AE$4,FIRE0503a!$A$6:$I$6,0))</f>
        <v>0</v>
      </c>
      <c r="AF47" s="14">
        <f>INDEX(FIRE0503a!$A$6:$I$18,MATCH(QA_FIRE0503a!$AC47,FIRE0503a!$A$6:$A$18,0),MATCH(AF$4,FIRE0503a!$A$6:$I$6,0))</f>
        <v>1</v>
      </c>
      <c r="AG47" s="14">
        <f>INDEX(FIRE0503a!$A$6:$I$18,MATCH(QA_FIRE0503a!$AC47,FIRE0503a!$A$6:$A$18,0),MATCH(AG$4,FIRE0503a!$A$6:$I$6,0))</f>
        <v>30</v>
      </c>
      <c r="AH47" s="14">
        <f>INDEX(FIRE0503a!$A$6:$I$18,MATCH(QA_FIRE0503a!$AC47,FIRE0503a!$A$6:$A$18,0),MATCH(AH$4,FIRE0503a!$A$6:$I$6,0))</f>
        <v>4</v>
      </c>
      <c r="AI47" s="14">
        <f>INDEX(FIRE0503a!$A$6:$I$18,MATCH(QA_FIRE0503a!$AC47,FIRE0503a!$A$6:$A$18,0),MATCH(AI$4,FIRE0503a!$A$6:$I$6,0))</f>
        <v>4</v>
      </c>
      <c r="AJ47" s="14">
        <f>INDEX(FIRE0503a!$A$6:$I$18,MATCH(QA_FIRE0503a!$AC47,FIRE0503a!$A$6:$A$18,0),MATCH(AJ$4,FIRE0503a!$A$6:$I$6,0))</f>
        <v>7</v>
      </c>
      <c r="AK47" s="14">
        <f>INDEX(FIRE0503a!$A$6:$I$18,MATCH(QA_FIRE0503a!$AC47,FIRE0503a!$A$6:$A$18,0),MATCH(AK$4,FIRE0503a!$A$6:$I$6,0))</f>
        <v>46</v>
      </c>
    </row>
    <row r="49" spans="1:37" x14ac:dyDescent="0.2">
      <c r="A49" s="42" t="s">
        <v>11</v>
      </c>
      <c r="B49" s="14" t="s">
        <v>254</v>
      </c>
    </row>
    <row r="51" spans="1:37" x14ac:dyDescent="0.2">
      <c r="B51" s="42" t="s">
        <v>164</v>
      </c>
    </row>
    <row r="52" spans="1:37" s="43" customFormat="1" ht="29.25" customHeight="1" x14ac:dyDescent="0.2">
      <c r="A52" s="14"/>
      <c r="B52" s="14" t="s">
        <v>22</v>
      </c>
      <c r="C52" s="14" t="s">
        <v>23</v>
      </c>
      <c r="D52" s="14" t="s">
        <v>21</v>
      </c>
      <c r="E52" s="14" t="s">
        <v>1</v>
      </c>
      <c r="F52" s="14" t="s">
        <v>2</v>
      </c>
      <c r="G52" s="14" t="s">
        <v>9</v>
      </c>
      <c r="H52" s="14" t="s">
        <v>165</v>
      </c>
      <c r="K52" s="43" t="s">
        <v>168</v>
      </c>
      <c r="L52" s="43" t="s">
        <v>75</v>
      </c>
      <c r="M52" s="43" t="s">
        <v>76</v>
      </c>
      <c r="N52" s="43" t="s">
        <v>74</v>
      </c>
      <c r="O52" s="43" t="s">
        <v>1</v>
      </c>
      <c r="P52" s="43" t="s">
        <v>2</v>
      </c>
      <c r="Q52" s="43" t="s">
        <v>9</v>
      </c>
      <c r="R52" s="43" t="s">
        <v>0</v>
      </c>
      <c r="T52" s="43" t="s">
        <v>169</v>
      </c>
      <c r="U52" s="43" t="s">
        <v>22</v>
      </c>
      <c r="V52" s="43" t="s">
        <v>23</v>
      </c>
      <c r="W52" s="43" t="s">
        <v>21</v>
      </c>
      <c r="X52" s="43" t="s">
        <v>1</v>
      </c>
      <c r="Y52" s="43" t="s">
        <v>2</v>
      </c>
      <c r="Z52" s="43" t="s">
        <v>9</v>
      </c>
      <c r="AA52" s="43" t="s">
        <v>165</v>
      </c>
      <c r="AD52" s="43" t="s">
        <v>168</v>
      </c>
      <c r="AE52" s="43" t="s">
        <v>75</v>
      </c>
      <c r="AF52" s="43" t="s">
        <v>76</v>
      </c>
      <c r="AG52" s="43" t="s">
        <v>74</v>
      </c>
      <c r="AH52" s="43" t="s">
        <v>1</v>
      </c>
      <c r="AI52" s="43" t="s">
        <v>2</v>
      </c>
      <c r="AJ52" s="43" t="s">
        <v>9</v>
      </c>
      <c r="AK52" s="43" t="s">
        <v>0</v>
      </c>
    </row>
    <row r="53" spans="1:37" x14ac:dyDescent="0.2">
      <c r="A53" s="14" t="s">
        <v>175</v>
      </c>
      <c r="B53" s="14">
        <v>0</v>
      </c>
      <c r="C53" s="14">
        <v>0</v>
      </c>
      <c r="D53" s="14">
        <v>27</v>
      </c>
      <c r="E53" s="14">
        <v>2</v>
      </c>
      <c r="F53" s="14">
        <v>4</v>
      </c>
      <c r="G53" s="14">
        <v>0</v>
      </c>
      <c r="H53" s="14">
        <v>33</v>
      </c>
      <c r="J53" s="14" t="s">
        <v>15</v>
      </c>
      <c r="K53" s="14" t="b">
        <f t="shared" ref="K53:R53" si="8">IF(T53=AD53,TRUE)</f>
        <v>0</v>
      </c>
      <c r="L53" s="14" t="b">
        <f t="shared" si="8"/>
        <v>1</v>
      </c>
      <c r="M53" s="14" t="b">
        <f t="shared" si="8"/>
        <v>1</v>
      </c>
      <c r="N53" s="14" t="b">
        <f t="shared" si="8"/>
        <v>0</v>
      </c>
      <c r="O53" s="14" t="b">
        <f t="shared" si="8"/>
        <v>0</v>
      </c>
      <c r="P53" s="14" t="b">
        <f t="shared" si="8"/>
        <v>0</v>
      </c>
      <c r="Q53" s="14" t="b">
        <f t="shared" si="8"/>
        <v>1</v>
      </c>
      <c r="R53" s="14" t="b">
        <f t="shared" si="8"/>
        <v>0</v>
      </c>
      <c r="T53" s="14">
        <f>SUM(U53:W53)</f>
        <v>27</v>
      </c>
      <c r="U53" s="14" cm="1">
        <f t="array" ref="U53:AA53">B53:H53</f>
        <v>0</v>
      </c>
      <c r="V53" s="14">
        <v>0</v>
      </c>
      <c r="W53" s="14">
        <v>27</v>
      </c>
      <c r="X53" s="14">
        <v>2</v>
      </c>
      <c r="Y53" s="14">
        <v>4</v>
      </c>
      <c r="Z53" s="14">
        <v>0</v>
      </c>
      <c r="AA53" s="14">
        <v>33</v>
      </c>
      <c r="AC53" s="14" t="s">
        <v>18</v>
      </c>
      <c r="AD53" s="14">
        <f>SUM(AE53:AG53)</f>
        <v>47</v>
      </c>
      <c r="AE53" s="14">
        <f>INDEX(FIRE0503a!$A$6:$I$18,MATCH(QA_FIRE0503a!$AC53,FIRE0503a!$A$6:$A$18,0),MATCH(AE$4,FIRE0503a!$A$6:$I$6,0))</f>
        <v>0</v>
      </c>
      <c r="AF53" s="14">
        <f>INDEX(FIRE0503a!$A$6:$I$18,MATCH(QA_FIRE0503a!$AC53,FIRE0503a!$A$6:$A$18,0),MATCH(AF$4,FIRE0503a!$A$6:$I$6,0))</f>
        <v>0</v>
      </c>
      <c r="AG53" s="14">
        <f>INDEX(FIRE0503a!$A$6:$I$18,MATCH(QA_FIRE0503a!$AC53,FIRE0503a!$A$6:$A$18,0),MATCH(AG$4,FIRE0503a!$A$6:$I$6,0))</f>
        <v>47</v>
      </c>
      <c r="AH53" s="14">
        <f>INDEX(FIRE0503a!$A$6:$I$18,MATCH(QA_FIRE0503a!$AC53,FIRE0503a!$A$6:$A$18,0),MATCH(AH$4,FIRE0503a!$A$6:$I$6,0))</f>
        <v>3</v>
      </c>
      <c r="AI53" s="14">
        <f>INDEX(FIRE0503a!$A$6:$I$18,MATCH(QA_FIRE0503a!$AC53,FIRE0503a!$A$6:$A$18,0),MATCH(AI$4,FIRE0503a!$A$6:$I$6,0))</f>
        <v>5</v>
      </c>
      <c r="AJ53" s="14">
        <f>INDEX(FIRE0503a!$A$6:$I$18,MATCH(QA_FIRE0503a!$AC53,FIRE0503a!$A$6:$A$18,0),MATCH(AJ$4,FIRE0503a!$A$6:$I$6,0))</f>
        <v>0</v>
      </c>
      <c r="AK53" s="14">
        <f>INDEX(FIRE0503a!$A$6:$I$18,MATCH(QA_FIRE0503a!$AC53,FIRE0503a!$A$6:$A$18,0),MATCH(AK$4,FIRE0503a!$A$6:$I$6,0))</f>
        <v>55</v>
      </c>
    </row>
    <row r="55" spans="1:37" x14ac:dyDescent="0.2">
      <c r="A55" s="42" t="s">
        <v>11</v>
      </c>
      <c r="B55" s="14" t="s">
        <v>254</v>
      </c>
    </row>
    <row r="57" spans="1:37" x14ac:dyDescent="0.2">
      <c r="B57" s="42" t="s">
        <v>164</v>
      </c>
    </row>
    <row r="58" spans="1:37" s="43" customFormat="1" ht="29.25" customHeight="1" x14ac:dyDescent="0.2">
      <c r="A58" s="14"/>
      <c r="B58" s="14" t="s">
        <v>22</v>
      </c>
      <c r="C58" s="14" t="s">
        <v>23</v>
      </c>
      <c r="D58" s="14" t="s">
        <v>21</v>
      </c>
      <c r="E58" s="14" t="s">
        <v>1</v>
      </c>
      <c r="F58" s="14" t="s">
        <v>2</v>
      </c>
      <c r="G58" s="14" t="s">
        <v>9</v>
      </c>
      <c r="H58" s="14" t="s">
        <v>165</v>
      </c>
      <c r="K58" s="43" t="s">
        <v>168</v>
      </c>
      <c r="L58" s="43" t="s">
        <v>75</v>
      </c>
      <c r="M58" s="43" t="s">
        <v>76</v>
      </c>
      <c r="N58" s="43" t="s">
        <v>74</v>
      </c>
      <c r="O58" s="43" t="s">
        <v>1</v>
      </c>
      <c r="P58" s="43" t="s">
        <v>2</v>
      </c>
      <c r="Q58" s="43" t="s">
        <v>9</v>
      </c>
      <c r="R58" s="43" t="s">
        <v>0</v>
      </c>
      <c r="T58" s="43" t="s">
        <v>169</v>
      </c>
      <c r="U58" s="43" t="s">
        <v>22</v>
      </c>
      <c r="V58" s="43" t="s">
        <v>23</v>
      </c>
      <c r="W58" s="43" t="s">
        <v>21</v>
      </c>
      <c r="X58" s="43" t="s">
        <v>1</v>
      </c>
      <c r="Y58" s="43" t="s">
        <v>2</v>
      </c>
      <c r="Z58" s="43" t="s">
        <v>9</v>
      </c>
      <c r="AA58" s="43" t="s">
        <v>165</v>
      </c>
      <c r="AD58" s="43" t="s">
        <v>168</v>
      </c>
      <c r="AE58" s="43" t="s">
        <v>75</v>
      </c>
      <c r="AF58" s="43" t="s">
        <v>76</v>
      </c>
      <c r="AG58" s="43" t="s">
        <v>74</v>
      </c>
      <c r="AH58" s="43" t="s">
        <v>1</v>
      </c>
      <c r="AI58" s="43" t="s">
        <v>2</v>
      </c>
      <c r="AJ58" s="43" t="s">
        <v>9</v>
      </c>
      <c r="AK58" s="43" t="s">
        <v>0</v>
      </c>
    </row>
    <row r="59" spans="1:37" x14ac:dyDescent="0.2">
      <c r="A59" s="14" t="s">
        <v>176</v>
      </c>
      <c r="B59" s="14">
        <v>0</v>
      </c>
      <c r="C59" s="14">
        <v>2</v>
      </c>
      <c r="D59" s="14">
        <v>15</v>
      </c>
      <c r="E59" s="14">
        <v>0</v>
      </c>
      <c r="F59" s="14">
        <v>2</v>
      </c>
      <c r="G59" s="14">
        <v>0</v>
      </c>
      <c r="H59" s="14">
        <v>19</v>
      </c>
      <c r="J59" s="14" t="s">
        <v>15</v>
      </c>
      <c r="K59" s="14" t="b">
        <f t="shared" ref="K59:R59" si="9">IF(T59=AD59,TRUE)</f>
        <v>0</v>
      </c>
      <c r="L59" s="14" t="b">
        <f t="shared" si="9"/>
        <v>1</v>
      </c>
      <c r="M59" s="14" t="b">
        <f t="shared" si="9"/>
        <v>1</v>
      </c>
      <c r="N59" s="14" t="b">
        <f t="shared" si="9"/>
        <v>0</v>
      </c>
      <c r="O59" s="14" t="b">
        <f t="shared" si="9"/>
        <v>1</v>
      </c>
      <c r="P59" s="14" t="b">
        <f t="shared" si="9"/>
        <v>1</v>
      </c>
      <c r="Q59" s="14" t="b">
        <f t="shared" si="9"/>
        <v>1</v>
      </c>
      <c r="R59" s="14" t="b">
        <f t="shared" si="9"/>
        <v>0</v>
      </c>
      <c r="T59" s="14">
        <f>SUM(U59:W59)</f>
        <v>17</v>
      </c>
      <c r="U59" s="14" cm="1">
        <f t="array" ref="U59:AA59">B59:H59</f>
        <v>0</v>
      </c>
      <c r="V59" s="14">
        <v>2</v>
      </c>
      <c r="W59" s="14">
        <v>15</v>
      </c>
      <c r="X59" s="14">
        <v>0</v>
      </c>
      <c r="Y59" s="14">
        <v>2</v>
      </c>
      <c r="Z59" s="14">
        <v>0</v>
      </c>
      <c r="AA59" s="14">
        <v>19</v>
      </c>
      <c r="AC59" s="14" t="s">
        <v>45</v>
      </c>
      <c r="AD59" s="14">
        <f>SUM(AE59:AG59)</f>
        <v>45</v>
      </c>
      <c r="AE59" s="14">
        <f>INDEX(FIRE0503a!$A$6:$I$18,MATCH(QA_FIRE0503a!$AC59,FIRE0503a!$A$6:$A$18,0),MATCH(AE$4,FIRE0503a!$A$6:$I$6,0))</f>
        <v>0</v>
      </c>
      <c r="AF59" s="14">
        <f>INDEX(FIRE0503a!$A$6:$I$18,MATCH(QA_FIRE0503a!$AC59,FIRE0503a!$A$6:$A$18,0),MATCH(AF$4,FIRE0503a!$A$6:$I$6,0))</f>
        <v>2</v>
      </c>
      <c r="AG59" s="14">
        <f>INDEX(FIRE0503a!$A$6:$I$18,MATCH(QA_FIRE0503a!$AC59,FIRE0503a!$A$6:$A$18,0),MATCH(AG$4,FIRE0503a!$A$6:$I$6,0))</f>
        <v>43</v>
      </c>
      <c r="AH59" s="14">
        <f>INDEX(FIRE0503a!$A$6:$I$18,MATCH(QA_FIRE0503a!$AC59,FIRE0503a!$A$6:$A$18,0),MATCH(AH$4,FIRE0503a!$A$6:$I$6,0))</f>
        <v>0</v>
      </c>
      <c r="AI59" s="14">
        <f>INDEX(FIRE0503a!$A$6:$I$18,MATCH(QA_FIRE0503a!$AC59,FIRE0503a!$A$6:$A$18,0),MATCH(AI$4,FIRE0503a!$A$6:$I$6,0))</f>
        <v>2</v>
      </c>
      <c r="AJ59" s="14">
        <f>INDEX(FIRE0503a!$A$6:$I$18,MATCH(QA_FIRE0503a!$AC59,FIRE0503a!$A$6:$A$18,0),MATCH(AJ$4,FIRE0503a!$A$6:$I$6,0))</f>
        <v>0</v>
      </c>
      <c r="AK59" s="14">
        <f>INDEX(FIRE0503a!$A$6:$I$18,MATCH(QA_FIRE0503a!$AC59,FIRE0503a!$A$6:$A$18,0),MATCH(AK$4,FIRE0503a!$A$6:$I$6,0))</f>
        <v>47</v>
      </c>
    </row>
    <row r="61" spans="1:37" x14ac:dyDescent="0.2">
      <c r="A61" s="42" t="s">
        <v>11</v>
      </c>
      <c r="B61" s="14" t="s">
        <v>254</v>
      </c>
    </row>
    <row r="63" spans="1:37" x14ac:dyDescent="0.2">
      <c r="B63" s="42" t="s">
        <v>164</v>
      </c>
    </row>
    <row r="64" spans="1:37" s="43" customFormat="1" ht="29.25" customHeight="1" x14ac:dyDescent="0.2">
      <c r="A64" s="14"/>
      <c r="B64" s="14" t="s">
        <v>22</v>
      </c>
      <c r="C64" s="14" t="s">
        <v>23</v>
      </c>
      <c r="D64" s="14" t="s">
        <v>21</v>
      </c>
      <c r="E64" s="14" t="s">
        <v>1</v>
      </c>
      <c r="F64" s="14" t="s">
        <v>2</v>
      </c>
      <c r="G64" s="14" t="s">
        <v>9</v>
      </c>
      <c r="H64" s="14" t="s">
        <v>165</v>
      </c>
      <c r="K64" s="43" t="s">
        <v>168</v>
      </c>
      <c r="L64" s="43" t="s">
        <v>75</v>
      </c>
      <c r="M64" s="43" t="s">
        <v>76</v>
      </c>
      <c r="N64" s="43" t="s">
        <v>74</v>
      </c>
      <c r="O64" s="43" t="s">
        <v>1</v>
      </c>
      <c r="P64" s="43" t="s">
        <v>2</v>
      </c>
      <c r="Q64" s="43" t="s">
        <v>9</v>
      </c>
      <c r="R64" s="43" t="s">
        <v>0</v>
      </c>
      <c r="AD64" s="43" t="s">
        <v>168</v>
      </c>
      <c r="AE64" s="43" t="s">
        <v>75</v>
      </c>
      <c r="AF64" s="43" t="s">
        <v>76</v>
      </c>
      <c r="AG64" s="43" t="s">
        <v>74</v>
      </c>
      <c r="AH64" s="43" t="s">
        <v>1</v>
      </c>
      <c r="AI64" s="43" t="s">
        <v>2</v>
      </c>
      <c r="AJ64" s="43" t="s">
        <v>9</v>
      </c>
      <c r="AK64" s="43" t="s">
        <v>0</v>
      </c>
    </row>
    <row r="65" spans="1:37" x14ac:dyDescent="0.2">
      <c r="A65" s="14" t="s">
        <v>163</v>
      </c>
      <c r="B65" s="14">
        <v>1</v>
      </c>
      <c r="C65" s="14">
        <v>2</v>
      </c>
      <c r="D65" s="14">
        <v>6</v>
      </c>
      <c r="E65" s="14">
        <v>2</v>
      </c>
      <c r="F65" s="14">
        <v>2</v>
      </c>
      <c r="G65" s="14">
        <v>4</v>
      </c>
      <c r="H65" s="14">
        <v>17</v>
      </c>
      <c r="J65" s="14" t="s">
        <v>15</v>
      </c>
      <c r="K65" s="14" t="b">
        <f t="shared" ref="K65:R65" si="10">IF(T65=AD65,TRUE)</f>
        <v>0</v>
      </c>
      <c r="L65" s="14" t="b">
        <f t="shared" si="10"/>
        <v>1</v>
      </c>
      <c r="M65" s="14" t="b">
        <f t="shared" si="10"/>
        <v>0</v>
      </c>
      <c r="N65" s="14" t="b">
        <f t="shared" si="10"/>
        <v>0</v>
      </c>
      <c r="O65" s="14" t="b">
        <f t="shared" si="10"/>
        <v>1</v>
      </c>
      <c r="P65" s="14" t="b">
        <f t="shared" si="10"/>
        <v>1</v>
      </c>
      <c r="Q65" s="14" t="b">
        <f t="shared" si="10"/>
        <v>0</v>
      </c>
      <c r="R65" s="14" t="b">
        <f t="shared" si="10"/>
        <v>0</v>
      </c>
      <c r="T65" s="14">
        <f>SUM(U65:W65)</f>
        <v>9</v>
      </c>
      <c r="U65" s="14" cm="1">
        <f t="array" ref="U65:AA65">B65:H65</f>
        <v>1</v>
      </c>
      <c r="V65" s="14">
        <v>2</v>
      </c>
      <c r="W65" s="14">
        <v>6</v>
      </c>
      <c r="X65" s="14">
        <v>2</v>
      </c>
      <c r="Y65" s="14">
        <v>2</v>
      </c>
      <c r="Z65" s="14">
        <v>4</v>
      </c>
      <c r="AA65" s="14">
        <v>17</v>
      </c>
      <c r="AC65" s="14" t="s">
        <v>19</v>
      </c>
      <c r="AD65" s="14">
        <f>SUM(AE65:AG65)</f>
        <v>15</v>
      </c>
      <c r="AE65" s="14">
        <f>INDEX(FIRE0503a!$A$6:$I$18,MATCH(QA_FIRE0503a!$AC65,FIRE0503a!$A$6:$A$18,0),MATCH(AE$4,FIRE0503a!$A$6:$I$6,0))</f>
        <v>1</v>
      </c>
      <c r="AF65" s="14">
        <f>INDEX(FIRE0503a!$A$6:$I$18,MATCH(QA_FIRE0503a!$AC65,FIRE0503a!$A$6:$A$18,0),MATCH(AF$4,FIRE0503a!$A$6:$I$6,0))</f>
        <v>4</v>
      </c>
      <c r="AG65" s="14">
        <f>INDEX(FIRE0503a!$A$6:$I$18,MATCH(QA_FIRE0503a!$AC65,FIRE0503a!$A$6:$A$18,0),MATCH(AG$4,FIRE0503a!$A$6:$I$6,0))</f>
        <v>10</v>
      </c>
      <c r="AH65" s="14">
        <f>INDEX(FIRE0503a!$A$6:$I$18,MATCH(QA_FIRE0503a!$AC65,FIRE0503a!$A$6:$A$18,0),MATCH(AH$4,FIRE0503a!$A$6:$I$6,0))</f>
        <v>2</v>
      </c>
      <c r="AI65" s="14">
        <f>INDEX(FIRE0503a!$A$6:$I$18,MATCH(QA_FIRE0503a!$AC65,FIRE0503a!$A$6:$A$18,0),MATCH(AI$4,FIRE0503a!$A$6:$I$6,0))</f>
        <v>2</v>
      </c>
      <c r="AJ65" s="14">
        <f>INDEX(FIRE0503a!$A$6:$I$18,MATCH(QA_FIRE0503a!$AC65,FIRE0503a!$A$6:$A$18,0),MATCH(AJ$4,FIRE0503a!$A$6:$I$6,0))</f>
        <v>8</v>
      </c>
      <c r="AK65" s="14">
        <f>INDEX(FIRE0503a!$A$6:$I$18,MATCH(QA_FIRE0503a!$AC65,FIRE0503a!$A$6:$A$18,0),MATCH(AK$4,FIRE0503a!$A$6:$I$6,0))</f>
        <v>27</v>
      </c>
    </row>
    <row r="67" spans="1:37" ht="20.25" customHeight="1" x14ac:dyDescent="0.2">
      <c r="K67" s="43" t="s">
        <v>168</v>
      </c>
      <c r="L67" s="43" t="s">
        <v>75</v>
      </c>
      <c r="M67" s="43" t="s">
        <v>76</v>
      </c>
      <c r="N67" s="43" t="s">
        <v>74</v>
      </c>
      <c r="O67" s="43" t="s">
        <v>1</v>
      </c>
      <c r="P67" s="43" t="s">
        <v>2</v>
      </c>
      <c r="Q67" s="43" t="s">
        <v>9</v>
      </c>
      <c r="R67" s="43" t="s">
        <v>0</v>
      </c>
      <c r="S67" s="14" t="s">
        <v>199</v>
      </c>
      <c r="T67" s="43" t="s">
        <v>169</v>
      </c>
      <c r="U67" s="43" t="s">
        <v>22</v>
      </c>
      <c r="V67" s="43" t="s">
        <v>23</v>
      </c>
      <c r="W67" s="43" t="s">
        <v>21</v>
      </c>
      <c r="X67" s="43" t="s">
        <v>1</v>
      </c>
      <c r="Y67" s="43" t="s">
        <v>2</v>
      </c>
      <c r="Z67" s="43" t="s">
        <v>9</v>
      </c>
      <c r="AA67" s="43" t="s">
        <v>165</v>
      </c>
      <c r="AC67" s="14" t="s">
        <v>199</v>
      </c>
      <c r="AD67" s="43" t="s">
        <v>169</v>
      </c>
      <c r="AE67" s="43" t="s">
        <v>22</v>
      </c>
      <c r="AF67" s="43" t="s">
        <v>23</v>
      </c>
      <c r="AG67" s="43" t="s">
        <v>21</v>
      </c>
      <c r="AH67" s="43" t="s">
        <v>1</v>
      </c>
      <c r="AI67" s="43" t="s">
        <v>2</v>
      </c>
      <c r="AJ67" s="43" t="s">
        <v>9</v>
      </c>
      <c r="AK67" s="43" t="s">
        <v>165</v>
      </c>
    </row>
    <row r="68" spans="1:37" x14ac:dyDescent="0.2">
      <c r="J68" s="14" t="s">
        <v>0</v>
      </c>
      <c r="K68" s="14" t="b">
        <f t="shared" ref="K68:R68" si="11">IF(T68=AD68,TRUE)</f>
        <v>0</v>
      </c>
      <c r="L68" s="14" t="b">
        <f t="shared" si="11"/>
        <v>0</v>
      </c>
      <c r="M68" s="14" t="b">
        <f t="shared" si="11"/>
        <v>0</v>
      </c>
      <c r="N68" s="14" t="b">
        <f t="shared" si="11"/>
        <v>0</v>
      </c>
      <c r="O68" s="14" t="b">
        <f t="shared" si="11"/>
        <v>0</v>
      </c>
      <c r="P68" s="14" t="b">
        <f t="shared" si="11"/>
        <v>0</v>
      </c>
      <c r="Q68" s="14" t="b">
        <f t="shared" si="11"/>
        <v>0</v>
      </c>
      <c r="R68" s="14" t="b">
        <f t="shared" si="11"/>
        <v>0</v>
      </c>
      <c r="T68" s="14">
        <f>SUM(T65,T59,T53,T47,T41,T35,T29,T23,T17,T11,T5)</f>
        <v>99</v>
      </c>
      <c r="U68" s="14">
        <f t="shared" ref="U68:AA68" si="12">SUM(U65,U59,U53,U47,U41,U35,U29,U23,U17,U11,U5)</f>
        <v>2</v>
      </c>
      <c r="V68" s="14">
        <f t="shared" si="12"/>
        <v>6</v>
      </c>
      <c r="W68" s="14">
        <f t="shared" si="12"/>
        <v>91</v>
      </c>
      <c r="X68" s="14">
        <f t="shared" si="12"/>
        <v>14</v>
      </c>
      <c r="Y68" s="14">
        <f t="shared" si="12"/>
        <v>12</v>
      </c>
      <c r="Z68" s="14">
        <f t="shared" si="12"/>
        <v>31</v>
      </c>
      <c r="AA68" s="14">
        <f t="shared" si="12"/>
        <v>156</v>
      </c>
      <c r="AC68" s="14" t="s">
        <v>200</v>
      </c>
      <c r="AD68" s="14">
        <f>SUM(AD65,AD59,AD53,AD47,AD41,AD35,AD29,AD23,AD17,AD11,AD5)</f>
        <v>184</v>
      </c>
      <c r="AE68" s="14">
        <f t="shared" ref="AE68:AK68" si="13">SUM(AE65,AE59,AE53,AE47,AE41,AE35,AE29,AE23,AE17,AE11,AE5)</f>
        <v>3</v>
      </c>
      <c r="AF68" s="14">
        <f t="shared" si="13"/>
        <v>9</v>
      </c>
      <c r="AG68" s="14">
        <f t="shared" si="13"/>
        <v>172</v>
      </c>
      <c r="AH68" s="14">
        <f t="shared" si="13"/>
        <v>17</v>
      </c>
      <c r="AI68" s="14">
        <f t="shared" si="13"/>
        <v>16</v>
      </c>
      <c r="AJ68" s="14">
        <f t="shared" si="13"/>
        <v>37</v>
      </c>
      <c r="AK68" s="14">
        <f t="shared" si="13"/>
        <v>254</v>
      </c>
    </row>
    <row r="71" spans="1:37" x14ac:dyDescent="0.2">
      <c r="A71" s="42" t="s">
        <v>11</v>
      </c>
      <c r="B71" s="14" t="s">
        <v>254</v>
      </c>
    </row>
    <row r="73" spans="1:37" x14ac:dyDescent="0.2">
      <c r="B73" s="42" t="s">
        <v>164</v>
      </c>
    </row>
    <row r="74" spans="1:37" s="43" customFormat="1" ht="29.25" customHeight="1" x14ac:dyDescent="0.2">
      <c r="A74" s="14"/>
      <c r="B74" s="14" t="s">
        <v>22</v>
      </c>
      <c r="C74" s="14" t="s">
        <v>23</v>
      </c>
      <c r="D74" s="14" t="s">
        <v>21</v>
      </c>
      <c r="E74" s="14" t="s">
        <v>1</v>
      </c>
      <c r="F74" s="14" t="s">
        <v>2</v>
      </c>
      <c r="G74" s="14" t="s">
        <v>9</v>
      </c>
      <c r="H74" s="14" t="s">
        <v>165</v>
      </c>
      <c r="K74" s="43" t="s">
        <v>168</v>
      </c>
      <c r="L74" s="43" t="s">
        <v>75</v>
      </c>
      <c r="M74" s="43" t="s">
        <v>76</v>
      </c>
      <c r="N74" s="43" t="s">
        <v>74</v>
      </c>
      <c r="O74" s="43" t="s">
        <v>1</v>
      </c>
      <c r="P74" s="43" t="s">
        <v>2</v>
      </c>
      <c r="Q74" s="43" t="s">
        <v>9</v>
      </c>
      <c r="R74" s="43" t="s">
        <v>0</v>
      </c>
      <c r="T74" s="43" t="s">
        <v>169</v>
      </c>
      <c r="U74" s="43" t="s">
        <v>22</v>
      </c>
      <c r="V74" s="43" t="s">
        <v>23</v>
      </c>
      <c r="W74" s="43" t="s">
        <v>21</v>
      </c>
      <c r="X74" s="43" t="s">
        <v>1</v>
      </c>
      <c r="Y74" s="43" t="s">
        <v>2</v>
      </c>
      <c r="Z74" s="43" t="s">
        <v>9</v>
      </c>
      <c r="AA74" s="43" t="s">
        <v>165</v>
      </c>
      <c r="AD74" s="43" t="s">
        <v>168</v>
      </c>
      <c r="AE74" s="43" t="s">
        <v>75</v>
      </c>
      <c r="AF74" s="43" t="s">
        <v>76</v>
      </c>
      <c r="AG74" s="43" t="s">
        <v>74</v>
      </c>
      <c r="AH74" s="43" t="s">
        <v>1</v>
      </c>
      <c r="AI74" s="43" t="s">
        <v>2</v>
      </c>
      <c r="AJ74" s="43" t="s">
        <v>9</v>
      </c>
      <c r="AK74" s="43" t="s">
        <v>0</v>
      </c>
    </row>
    <row r="75" spans="1:37" x14ac:dyDescent="0.2">
      <c r="A75" s="14" t="s">
        <v>177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J75" s="14" t="s">
        <v>15</v>
      </c>
      <c r="K75" s="14" t="b">
        <f t="shared" ref="K75:R75" si="14">IF(T75=AD75,TRUE)</f>
        <v>1</v>
      </c>
      <c r="L75" s="14" t="b">
        <f t="shared" si="14"/>
        <v>1</v>
      </c>
      <c r="M75" s="14" t="b">
        <f t="shared" si="14"/>
        <v>1</v>
      </c>
      <c r="N75" s="14" t="b">
        <f t="shared" si="14"/>
        <v>1</v>
      </c>
      <c r="O75" s="14" t="b">
        <f t="shared" si="14"/>
        <v>1</v>
      </c>
      <c r="P75" s="14" t="b">
        <f t="shared" si="14"/>
        <v>1</v>
      </c>
      <c r="Q75" s="14" t="b">
        <f t="shared" si="14"/>
        <v>0</v>
      </c>
      <c r="R75" s="14" t="b">
        <f t="shared" si="14"/>
        <v>0</v>
      </c>
      <c r="T75" s="14">
        <f>SUM(U75:W75)</f>
        <v>0</v>
      </c>
      <c r="U75" s="14" cm="1">
        <f t="array" ref="U75:AA75">B75:H75</f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C75" s="14" t="s">
        <v>15</v>
      </c>
      <c r="AD75" s="14">
        <f>SUM(AE75:AG75)</f>
        <v>0</v>
      </c>
      <c r="AE75" s="14">
        <f>INDEX(FIRE0503a!$A$6:$I$18,MATCH(QA_FIRE0503a!$AC75,FIRE0503a!$A$6:$A$18,0),MATCH(AE$4,FIRE0503a!$A$6:$I$6,0))</f>
        <v>0</v>
      </c>
      <c r="AF75" s="14">
        <f>INDEX(FIRE0503a!$A$6:$I$18,MATCH(QA_FIRE0503a!$AC75,FIRE0503a!$A$6:$A$18,0),MATCH(AF$4,FIRE0503a!$A$6:$I$6,0))</f>
        <v>0</v>
      </c>
      <c r="AG75" s="14">
        <f>INDEX(FIRE0503a!$A$6:$I$18,MATCH(QA_FIRE0503a!$AC75,FIRE0503a!$A$6:$A$18,0),MATCH(AG$4,FIRE0503a!$A$6:$I$6,0))</f>
        <v>0</v>
      </c>
      <c r="AH75" s="14">
        <f>INDEX(FIRE0503a!$A$6:$I$18,MATCH(QA_FIRE0503a!$AC75,FIRE0503a!$A$6:$A$18,0),MATCH(AH$4,FIRE0503a!$A$6:$I$6,0))</f>
        <v>0</v>
      </c>
      <c r="AI75" s="14">
        <f>INDEX(FIRE0503a!$A$6:$I$18,MATCH(QA_FIRE0503a!$AC75,FIRE0503a!$A$6:$A$18,0),MATCH(AI$4,FIRE0503a!$A$6:$I$6,0))</f>
        <v>0</v>
      </c>
      <c r="AJ75" s="14">
        <f>INDEX(FIRE0503a!$A$6:$I$18,MATCH(QA_FIRE0503a!$AC75,FIRE0503a!$A$6:$A$18,0),MATCH(AJ$4,FIRE0503a!$A$6:$I$6,0))</f>
        <v>1</v>
      </c>
      <c r="AK75" s="14">
        <f>INDEX(FIRE0503a!$A$6:$I$18,MATCH(QA_FIRE0503a!$AC75,FIRE0503a!$A$6:$A$18,0),MATCH(AK$4,FIRE0503a!$A$6:$I$6,0))</f>
        <v>1</v>
      </c>
    </row>
    <row r="77" spans="1:37" x14ac:dyDescent="0.2">
      <c r="A77" s="42" t="s">
        <v>11</v>
      </c>
      <c r="B77" s="14" t="s">
        <v>254</v>
      </c>
    </row>
    <row r="79" spans="1:37" x14ac:dyDescent="0.2">
      <c r="B79" s="42" t="s">
        <v>164</v>
      </c>
    </row>
    <row r="80" spans="1:37" s="43" customFormat="1" ht="29.25" customHeight="1" x14ac:dyDescent="0.2">
      <c r="A80" s="14"/>
      <c r="B80" s="14" t="s">
        <v>22</v>
      </c>
      <c r="C80" s="14" t="s">
        <v>23</v>
      </c>
      <c r="D80" s="14" t="s">
        <v>21</v>
      </c>
      <c r="E80" s="14" t="s">
        <v>1</v>
      </c>
      <c r="F80" s="14" t="s">
        <v>2</v>
      </c>
      <c r="G80" s="14" t="s">
        <v>9</v>
      </c>
      <c r="H80" s="14" t="s">
        <v>165</v>
      </c>
      <c r="K80" s="43" t="s">
        <v>168</v>
      </c>
      <c r="L80" s="43" t="s">
        <v>75</v>
      </c>
      <c r="M80" s="43" t="s">
        <v>76</v>
      </c>
      <c r="N80" s="43" t="s">
        <v>74</v>
      </c>
      <c r="O80" s="43" t="s">
        <v>1</v>
      </c>
      <c r="P80" s="43" t="s">
        <v>2</v>
      </c>
      <c r="Q80" s="43" t="s">
        <v>9</v>
      </c>
      <c r="R80" s="43" t="s">
        <v>0</v>
      </c>
      <c r="T80" s="43" t="s">
        <v>169</v>
      </c>
      <c r="U80" s="43" t="s">
        <v>22</v>
      </c>
      <c r="V80" s="43" t="s">
        <v>23</v>
      </c>
      <c r="W80" s="43" t="s">
        <v>21</v>
      </c>
      <c r="X80" s="43" t="s">
        <v>1</v>
      </c>
      <c r="Y80" s="43" t="s">
        <v>2</v>
      </c>
      <c r="Z80" s="43" t="s">
        <v>9</v>
      </c>
      <c r="AA80" s="43" t="s">
        <v>165</v>
      </c>
      <c r="AD80" s="43" t="s">
        <v>168</v>
      </c>
      <c r="AE80" s="43" t="s">
        <v>75</v>
      </c>
      <c r="AF80" s="43" t="s">
        <v>76</v>
      </c>
      <c r="AG80" s="43" t="s">
        <v>74</v>
      </c>
      <c r="AH80" s="43" t="s">
        <v>1</v>
      </c>
      <c r="AI80" s="43" t="s">
        <v>2</v>
      </c>
      <c r="AJ80" s="43" t="s">
        <v>9</v>
      </c>
      <c r="AK80" s="43" t="s">
        <v>0</v>
      </c>
    </row>
    <row r="81" spans="1:37" x14ac:dyDescent="0.2">
      <c r="A81" s="14" t="s">
        <v>178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J81" s="14" t="s">
        <v>15</v>
      </c>
      <c r="K81" s="14" t="b">
        <f>IF(T81=AD81,TRUE)</f>
        <v>0</v>
      </c>
      <c r="L81" s="14" t="b">
        <f>IF(U81=AE81,TRUE)</f>
        <v>1</v>
      </c>
      <c r="M81" s="14" t="b">
        <f t="shared" ref="M81:R81" si="15">IF(V81=AF81,TRUE)</f>
        <v>1</v>
      </c>
      <c r="N81" s="14" t="b">
        <f t="shared" si="15"/>
        <v>0</v>
      </c>
      <c r="O81" s="14" t="b">
        <f t="shared" si="15"/>
        <v>1</v>
      </c>
      <c r="P81" s="14" t="b">
        <f t="shared" si="15"/>
        <v>1</v>
      </c>
      <c r="Q81" s="14" t="b">
        <f t="shared" si="15"/>
        <v>1</v>
      </c>
      <c r="R81" s="14" t="b">
        <f t="shared" si="15"/>
        <v>0</v>
      </c>
      <c r="T81" s="14">
        <f>SUM(U81:W81)</f>
        <v>0</v>
      </c>
      <c r="U81" s="14" cm="1">
        <f t="array" ref="U81:AA81">B81:H81</f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C81" s="14" t="s">
        <v>24</v>
      </c>
      <c r="AD81" s="14">
        <f>SUM(AE81:AG81)</f>
        <v>2</v>
      </c>
      <c r="AE81" s="14">
        <f>INDEX(FIRE0503a!$A$6:$I$18,MATCH(QA_FIRE0503a!$AC81,FIRE0503a!$A$6:$A$18,0),MATCH(AE$4,FIRE0503a!$A$6:$I$6,0))</f>
        <v>0</v>
      </c>
      <c r="AF81" s="14">
        <f>INDEX(FIRE0503a!$A$6:$I$18,MATCH(QA_FIRE0503a!$AC81,FIRE0503a!$A$6:$A$18,0),MATCH(AF$4,FIRE0503a!$A$6:$I$6,0))</f>
        <v>0</v>
      </c>
      <c r="AG81" s="14">
        <f>INDEX(FIRE0503a!$A$6:$I$18,MATCH(QA_FIRE0503a!$AC81,FIRE0503a!$A$6:$A$18,0),MATCH(AG$4,FIRE0503a!$A$6:$I$6,0))</f>
        <v>2</v>
      </c>
      <c r="AH81" s="14">
        <f>INDEX(FIRE0503a!$A$6:$I$18,MATCH(QA_FIRE0503a!$AC81,FIRE0503a!$A$6:$A$18,0),MATCH(AH$4,FIRE0503a!$A$6:$I$6,0))</f>
        <v>0</v>
      </c>
      <c r="AI81" s="14">
        <f>INDEX(FIRE0503a!$A$6:$I$18,MATCH(QA_FIRE0503a!$AC81,FIRE0503a!$A$6:$A$18,0),MATCH(AI$4,FIRE0503a!$A$6:$I$6,0))</f>
        <v>0</v>
      </c>
      <c r="AJ81" s="14">
        <f>INDEX(FIRE0503a!$A$6:$I$18,MATCH(QA_FIRE0503a!$AC81,FIRE0503a!$A$6:$A$18,0),MATCH(AJ$4,FIRE0503a!$A$6:$I$6,0))</f>
        <v>0</v>
      </c>
      <c r="AK81" s="14">
        <f>INDEX(FIRE0503a!$A$6:$I$18,MATCH(QA_FIRE0503a!$AC81,FIRE0503a!$A$6:$A$18,0),MATCH(AK$4,FIRE0503a!$A$6:$I$6,0))</f>
        <v>2</v>
      </c>
    </row>
    <row r="83" spans="1:37" x14ac:dyDescent="0.2">
      <c r="A83" s="42" t="s">
        <v>11</v>
      </c>
      <c r="B83" s="14" t="s">
        <v>254</v>
      </c>
    </row>
    <row r="85" spans="1:37" x14ac:dyDescent="0.2">
      <c r="B85" s="42" t="s">
        <v>164</v>
      </c>
    </row>
    <row r="86" spans="1:37" s="43" customFormat="1" ht="29.25" customHeight="1" x14ac:dyDescent="0.2">
      <c r="A86" s="14"/>
      <c r="B86" s="14" t="s">
        <v>22</v>
      </c>
      <c r="C86" s="14" t="s">
        <v>23</v>
      </c>
      <c r="D86" s="14" t="s">
        <v>21</v>
      </c>
      <c r="E86" s="14" t="s">
        <v>1</v>
      </c>
      <c r="F86" s="14" t="s">
        <v>2</v>
      </c>
      <c r="G86" s="14" t="s">
        <v>9</v>
      </c>
      <c r="H86" s="14" t="s">
        <v>165</v>
      </c>
      <c r="K86" s="43" t="s">
        <v>168</v>
      </c>
      <c r="L86" s="43" t="s">
        <v>75</v>
      </c>
      <c r="M86" s="43" t="s">
        <v>76</v>
      </c>
      <c r="N86" s="43" t="s">
        <v>74</v>
      </c>
      <c r="O86" s="43" t="s">
        <v>1</v>
      </c>
      <c r="P86" s="43" t="s">
        <v>2</v>
      </c>
      <c r="Q86" s="43" t="s">
        <v>9</v>
      </c>
      <c r="R86" s="43" t="s">
        <v>0</v>
      </c>
      <c r="T86" s="43" t="s">
        <v>169</v>
      </c>
      <c r="U86" s="43" t="s">
        <v>22</v>
      </c>
      <c r="V86" s="43" t="s">
        <v>23</v>
      </c>
      <c r="W86" s="43" t="s">
        <v>21</v>
      </c>
      <c r="X86" s="43" t="s">
        <v>1</v>
      </c>
      <c r="Y86" s="43" t="s">
        <v>2</v>
      </c>
      <c r="Z86" s="43" t="s">
        <v>9</v>
      </c>
      <c r="AA86" s="43" t="s">
        <v>165</v>
      </c>
      <c r="AD86" s="43" t="s">
        <v>168</v>
      </c>
      <c r="AE86" s="43" t="s">
        <v>75</v>
      </c>
      <c r="AF86" s="43" t="s">
        <v>76</v>
      </c>
      <c r="AG86" s="43" t="s">
        <v>74</v>
      </c>
      <c r="AH86" s="43" t="s">
        <v>1</v>
      </c>
      <c r="AI86" s="43" t="s">
        <v>2</v>
      </c>
      <c r="AJ86" s="43" t="s">
        <v>9</v>
      </c>
      <c r="AK86" s="43" t="s">
        <v>0</v>
      </c>
    </row>
    <row r="87" spans="1:37" x14ac:dyDescent="0.2">
      <c r="A87" s="14" t="s">
        <v>179</v>
      </c>
      <c r="B87" s="14">
        <v>0</v>
      </c>
      <c r="C87" s="14">
        <v>0</v>
      </c>
      <c r="D87" s="14">
        <v>2</v>
      </c>
      <c r="E87" s="14">
        <v>1</v>
      </c>
      <c r="F87" s="14">
        <v>0</v>
      </c>
      <c r="G87" s="14">
        <v>0</v>
      </c>
      <c r="H87" s="14">
        <v>3</v>
      </c>
      <c r="J87" s="14" t="s">
        <v>15</v>
      </c>
      <c r="K87" s="14" t="b">
        <f t="shared" ref="K87:R87" si="16">IF(T87=AD87,TRUE)</f>
        <v>0</v>
      </c>
      <c r="L87" s="14" t="b">
        <f t="shared" si="16"/>
        <v>1</v>
      </c>
      <c r="M87" s="14" t="b">
        <f t="shared" si="16"/>
        <v>1</v>
      </c>
      <c r="N87" s="14" t="b">
        <f t="shared" si="16"/>
        <v>0</v>
      </c>
      <c r="O87" s="14" t="b">
        <f t="shared" si="16"/>
        <v>1</v>
      </c>
      <c r="P87" s="14" t="b">
        <f t="shared" si="16"/>
        <v>1</v>
      </c>
      <c r="Q87" s="14" t="b">
        <f t="shared" si="16"/>
        <v>1</v>
      </c>
      <c r="R87" s="14" t="b">
        <f t="shared" si="16"/>
        <v>0</v>
      </c>
      <c r="T87" s="14">
        <f>SUM(U87:W87)</f>
        <v>2</v>
      </c>
      <c r="U87" s="14" cm="1">
        <f t="array" ref="U87:AA87">B87:H87</f>
        <v>0</v>
      </c>
      <c r="V87" s="14">
        <v>0</v>
      </c>
      <c r="W87" s="14">
        <v>2</v>
      </c>
      <c r="X87" s="14">
        <v>1</v>
      </c>
      <c r="Y87" s="14">
        <v>0</v>
      </c>
      <c r="Z87" s="14">
        <v>0</v>
      </c>
      <c r="AA87" s="14">
        <v>3</v>
      </c>
      <c r="AC87" s="14" t="s">
        <v>25</v>
      </c>
      <c r="AD87" s="14">
        <f>SUM(AE87:AG87)</f>
        <v>3</v>
      </c>
      <c r="AE87" s="14">
        <f>INDEX(FIRE0503a!$A$6:$I$18,MATCH(QA_FIRE0503a!$AC87,FIRE0503a!$A$6:$A$18,0),MATCH(AE$4,FIRE0503a!$A$6:$I$6,0))</f>
        <v>0</v>
      </c>
      <c r="AF87" s="14">
        <f>INDEX(FIRE0503a!$A$6:$I$18,MATCH(QA_FIRE0503a!$AC87,FIRE0503a!$A$6:$A$18,0),MATCH(AF$4,FIRE0503a!$A$6:$I$6,0))</f>
        <v>0</v>
      </c>
      <c r="AG87" s="14">
        <f>INDEX(FIRE0503a!$A$6:$I$18,MATCH(QA_FIRE0503a!$AC87,FIRE0503a!$A$6:$A$18,0),MATCH(AG$4,FIRE0503a!$A$6:$I$6,0))</f>
        <v>3</v>
      </c>
      <c r="AH87" s="14">
        <f>INDEX(FIRE0503a!$A$6:$I$18,MATCH(QA_FIRE0503a!$AC87,FIRE0503a!$A$6:$A$18,0),MATCH(AH$4,FIRE0503a!$A$6:$I$6,0))</f>
        <v>1</v>
      </c>
      <c r="AI87" s="14">
        <f>INDEX(FIRE0503a!$A$6:$I$18,MATCH(QA_FIRE0503a!$AC87,FIRE0503a!$A$6:$A$18,0),MATCH(AI$4,FIRE0503a!$A$6:$I$6,0))</f>
        <v>0</v>
      </c>
      <c r="AJ87" s="14">
        <f>INDEX(FIRE0503a!$A$6:$I$18,MATCH(QA_FIRE0503a!$AC87,FIRE0503a!$A$6:$A$18,0),MATCH(AJ$4,FIRE0503a!$A$6:$I$6,0))</f>
        <v>0</v>
      </c>
      <c r="AK87" s="14">
        <f>INDEX(FIRE0503a!$A$6:$I$18,MATCH(QA_FIRE0503a!$AC87,FIRE0503a!$A$6:$A$18,0),MATCH(AK$4,FIRE0503a!$A$6:$I$6,0))</f>
        <v>4</v>
      </c>
    </row>
    <row r="89" spans="1:37" x14ac:dyDescent="0.2">
      <c r="A89" s="42" t="s">
        <v>11</v>
      </c>
      <c r="B89" s="14" t="s">
        <v>254</v>
      </c>
    </row>
    <row r="91" spans="1:37" x14ac:dyDescent="0.2">
      <c r="B91" s="42" t="s">
        <v>164</v>
      </c>
    </row>
    <row r="92" spans="1:37" s="43" customFormat="1" ht="29.25" customHeight="1" x14ac:dyDescent="0.2">
      <c r="A92" s="14"/>
      <c r="B92" s="14" t="s">
        <v>22</v>
      </c>
      <c r="C92" s="14" t="s">
        <v>23</v>
      </c>
      <c r="D92" s="14" t="s">
        <v>21</v>
      </c>
      <c r="E92" s="14" t="s">
        <v>1</v>
      </c>
      <c r="F92" s="14" t="s">
        <v>2</v>
      </c>
      <c r="G92" s="14" t="s">
        <v>9</v>
      </c>
      <c r="H92" s="14" t="s">
        <v>165</v>
      </c>
      <c r="K92" s="43" t="s">
        <v>168</v>
      </c>
      <c r="L92" s="43" t="s">
        <v>75</v>
      </c>
      <c r="M92" s="43" t="s">
        <v>76</v>
      </c>
      <c r="N92" s="43" t="s">
        <v>74</v>
      </c>
      <c r="O92" s="43" t="s">
        <v>1</v>
      </c>
      <c r="P92" s="43" t="s">
        <v>2</v>
      </c>
      <c r="Q92" s="43" t="s">
        <v>9</v>
      </c>
      <c r="R92" s="43" t="s">
        <v>0</v>
      </c>
      <c r="T92" s="43" t="s">
        <v>169</v>
      </c>
      <c r="U92" s="43" t="s">
        <v>22</v>
      </c>
      <c r="V92" s="43" t="s">
        <v>23</v>
      </c>
      <c r="W92" s="43" t="s">
        <v>21</v>
      </c>
      <c r="X92" s="43" t="s">
        <v>1</v>
      </c>
      <c r="Y92" s="43" t="s">
        <v>2</v>
      </c>
      <c r="Z92" s="43" t="s">
        <v>9</v>
      </c>
      <c r="AA92" s="43" t="s">
        <v>165</v>
      </c>
      <c r="AD92" s="43" t="s">
        <v>168</v>
      </c>
      <c r="AE92" s="43" t="s">
        <v>75</v>
      </c>
      <c r="AF92" s="43" t="s">
        <v>76</v>
      </c>
      <c r="AG92" s="43" t="s">
        <v>74</v>
      </c>
      <c r="AH92" s="43" t="s">
        <v>1</v>
      </c>
      <c r="AI92" s="43" t="s">
        <v>2</v>
      </c>
      <c r="AJ92" s="43" t="s">
        <v>9</v>
      </c>
      <c r="AK92" s="43" t="s">
        <v>0</v>
      </c>
    </row>
    <row r="93" spans="1:37" x14ac:dyDescent="0.2">
      <c r="A93" s="14" t="s">
        <v>180</v>
      </c>
      <c r="B93" s="14">
        <v>0</v>
      </c>
      <c r="C93" s="14">
        <v>0</v>
      </c>
      <c r="D93" s="14">
        <v>5</v>
      </c>
      <c r="E93" s="14">
        <v>0</v>
      </c>
      <c r="F93" s="14">
        <v>0</v>
      </c>
      <c r="G93" s="14">
        <v>0</v>
      </c>
      <c r="H93" s="14">
        <v>5</v>
      </c>
      <c r="J93" s="14" t="s">
        <v>15</v>
      </c>
      <c r="K93" s="14" t="b">
        <f t="shared" ref="K93:R93" si="17">IF(T93=AD93,TRUE)</f>
        <v>0</v>
      </c>
      <c r="L93" s="14" t="b">
        <f t="shared" si="17"/>
        <v>1</v>
      </c>
      <c r="M93" s="14" t="b">
        <f t="shared" si="17"/>
        <v>1</v>
      </c>
      <c r="N93" s="14" t="b">
        <f t="shared" si="17"/>
        <v>0</v>
      </c>
      <c r="O93" s="14" t="b">
        <f t="shared" si="17"/>
        <v>0</v>
      </c>
      <c r="P93" s="14" t="b">
        <f t="shared" si="17"/>
        <v>1</v>
      </c>
      <c r="Q93" s="14" t="b">
        <f t="shared" si="17"/>
        <v>0</v>
      </c>
      <c r="R93" s="14" t="b">
        <f t="shared" si="17"/>
        <v>0</v>
      </c>
      <c r="T93" s="14">
        <f>SUM(U93:W93)</f>
        <v>5</v>
      </c>
      <c r="U93" s="14" cm="1">
        <f t="array" ref="U93:AA93">B93:H93</f>
        <v>0</v>
      </c>
      <c r="V93" s="14">
        <v>0</v>
      </c>
      <c r="W93" s="14">
        <v>5</v>
      </c>
      <c r="X93" s="14">
        <v>0</v>
      </c>
      <c r="Y93" s="14">
        <v>0</v>
      </c>
      <c r="Z93" s="14">
        <v>0</v>
      </c>
      <c r="AA93" s="14">
        <v>5</v>
      </c>
      <c r="AC93" s="14" t="s">
        <v>16</v>
      </c>
      <c r="AD93" s="14">
        <f>SUM(AE93:AG93)</f>
        <v>7</v>
      </c>
      <c r="AE93" s="14">
        <f>INDEX(FIRE0503a!$A$6:$I$18,MATCH(QA_FIRE0503a!$AC93,FIRE0503a!$A$6:$A$18,0),MATCH(AE$4,FIRE0503a!$A$6:$I$6,0))</f>
        <v>0</v>
      </c>
      <c r="AF93" s="14">
        <f>INDEX(FIRE0503a!$A$6:$I$18,MATCH(QA_FIRE0503a!$AC93,FIRE0503a!$A$6:$A$18,0),MATCH(AF$4,FIRE0503a!$A$6:$I$6,0))</f>
        <v>0</v>
      </c>
      <c r="AG93" s="14">
        <f>INDEX(FIRE0503a!$A$6:$I$18,MATCH(QA_FIRE0503a!$AC93,FIRE0503a!$A$6:$A$18,0),MATCH(AG$4,FIRE0503a!$A$6:$I$6,0))</f>
        <v>7</v>
      </c>
      <c r="AH93" s="14">
        <f>INDEX(FIRE0503a!$A$6:$I$18,MATCH(QA_FIRE0503a!$AC93,FIRE0503a!$A$6:$A$18,0),MATCH(AH$4,FIRE0503a!$A$6:$I$6,0))</f>
        <v>1</v>
      </c>
      <c r="AI93" s="14">
        <f>INDEX(FIRE0503a!$A$6:$I$18,MATCH(QA_FIRE0503a!$AC93,FIRE0503a!$A$6:$A$18,0),MATCH(AI$4,FIRE0503a!$A$6:$I$6,0))</f>
        <v>0</v>
      </c>
      <c r="AJ93" s="14">
        <f>INDEX(FIRE0503a!$A$6:$I$18,MATCH(QA_FIRE0503a!$AC93,FIRE0503a!$A$6:$A$18,0),MATCH(AJ$4,FIRE0503a!$A$6:$I$6,0))</f>
        <v>1</v>
      </c>
      <c r="AK93" s="14">
        <f>INDEX(FIRE0503a!$A$6:$I$18,MATCH(QA_FIRE0503a!$AC93,FIRE0503a!$A$6:$A$18,0),MATCH(AK$4,FIRE0503a!$A$6:$I$6,0))</f>
        <v>9</v>
      </c>
    </row>
    <row r="95" spans="1:37" x14ac:dyDescent="0.2">
      <c r="A95" s="42" t="s">
        <v>11</v>
      </c>
      <c r="B95" s="14" t="s">
        <v>254</v>
      </c>
    </row>
    <row r="97" spans="1:37" x14ac:dyDescent="0.2">
      <c r="B97" s="42" t="s">
        <v>164</v>
      </c>
    </row>
    <row r="98" spans="1:37" s="43" customFormat="1" ht="29.25" customHeight="1" x14ac:dyDescent="0.2">
      <c r="A98" s="14"/>
      <c r="B98" s="14" t="s">
        <v>22</v>
      </c>
      <c r="C98" s="14" t="s">
        <v>23</v>
      </c>
      <c r="D98" s="14" t="s">
        <v>21</v>
      </c>
      <c r="E98" s="14" t="s">
        <v>1</v>
      </c>
      <c r="F98" s="14" t="s">
        <v>2</v>
      </c>
      <c r="G98" s="14" t="s">
        <v>9</v>
      </c>
      <c r="H98" s="14" t="s">
        <v>165</v>
      </c>
      <c r="K98" s="43" t="s">
        <v>168</v>
      </c>
      <c r="L98" s="43" t="s">
        <v>75</v>
      </c>
      <c r="M98" s="43" t="s">
        <v>76</v>
      </c>
      <c r="N98" s="43" t="s">
        <v>74</v>
      </c>
      <c r="O98" s="43" t="s">
        <v>1</v>
      </c>
      <c r="P98" s="43" t="s">
        <v>2</v>
      </c>
      <c r="Q98" s="43" t="s">
        <v>9</v>
      </c>
      <c r="R98" s="43" t="s">
        <v>0</v>
      </c>
      <c r="T98" s="43" t="s">
        <v>169</v>
      </c>
      <c r="U98" s="43" t="s">
        <v>22</v>
      </c>
      <c r="V98" s="43" t="s">
        <v>23</v>
      </c>
      <c r="W98" s="43" t="s">
        <v>21</v>
      </c>
      <c r="X98" s="43" t="s">
        <v>1</v>
      </c>
      <c r="Y98" s="43" t="s">
        <v>2</v>
      </c>
      <c r="Z98" s="43" t="s">
        <v>9</v>
      </c>
      <c r="AA98" s="43" t="s">
        <v>165</v>
      </c>
      <c r="AD98" s="43" t="s">
        <v>168</v>
      </c>
      <c r="AE98" s="43" t="s">
        <v>75</v>
      </c>
      <c r="AF98" s="43" t="s">
        <v>76</v>
      </c>
      <c r="AG98" s="43" t="s">
        <v>74</v>
      </c>
      <c r="AH98" s="43" t="s">
        <v>1</v>
      </c>
      <c r="AI98" s="43" t="s">
        <v>2</v>
      </c>
      <c r="AJ98" s="43" t="s">
        <v>9</v>
      </c>
      <c r="AK98" s="43" t="s">
        <v>0</v>
      </c>
    </row>
    <row r="99" spans="1:37" x14ac:dyDescent="0.2">
      <c r="A99" s="14" t="s">
        <v>181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J99" s="14" t="s">
        <v>15</v>
      </c>
      <c r="K99" s="14" t="b">
        <f t="shared" ref="K99:R99" si="18">IF(T99=AD99,TRUE)</f>
        <v>0</v>
      </c>
      <c r="L99" s="14" t="b">
        <f t="shared" si="18"/>
        <v>1</v>
      </c>
      <c r="M99" s="14" t="b">
        <f t="shared" si="18"/>
        <v>1</v>
      </c>
      <c r="N99" s="14" t="b">
        <f t="shared" si="18"/>
        <v>0</v>
      </c>
      <c r="O99" s="14" t="b">
        <f t="shared" si="18"/>
        <v>1</v>
      </c>
      <c r="P99" s="14" t="b">
        <f t="shared" si="18"/>
        <v>1</v>
      </c>
      <c r="Q99" s="14" t="b">
        <f t="shared" si="18"/>
        <v>0</v>
      </c>
      <c r="R99" s="14" t="b">
        <f t="shared" si="18"/>
        <v>0</v>
      </c>
      <c r="T99" s="14">
        <f>SUM(U99:W99)</f>
        <v>0</v>
      </c>
      <c r="U99" s="14" cm="1">
        <f t="array" ref="U99:AA99">B99:H99</f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C99" s="14" t="s">
        <v>17</v>
      </c>
      <c r="AD99" s="14">
        <f>SUM(AE99:AG99)</f>
        <v>2</v>
      </c>
      <c r="AE99" s="14">
        <f>INDEX(FIRE0503a!$A$6:$I$18,MATCH(QA_FIRE0503a!$AC99,FIRE0503a!$A$6:$A$18,0),MATCH(AE$4,FIRE0503a!$A$6:$I$6,0))</f>
        <v>0</v>
      </c>
      <c r="AF99" s="14">
        <f>INDEX(FIRE0503a!$A$6:$I$18,MATCH(QA_FIRE0503a!$AC99,FIRE0503a!$A$6:$A$18,0),MATCH(AF$4,FIRE0503a!$A$6:$I$6,0))</f>
        <v>0</v>
      </c>
      <c r="AG99" s="14">
        <f>INDEX(FIRE0503a!$A$6:$I$18,MATCH(QA_FIRE0503a!$AC99,FIRE0503a!$A$6:$A$18,0),MATCH(AG$4,FIRE0503a!$A$6:$I$6,0))</f>
        <v>2</v>
      </c>
      <c r="AH99" s="14">
        <f>INDEX(FIRE0503a!$A$6:$I$18,MATCH(QA_FIRE0503a!$AC99,FIRE0503a!$A$6:$A$18,0),MATCH(AH$4,FIRE0503a!$A$6:$I$6,0))</f>
        <v>0</v>
      </c>
      <c r="AI99" s="14">
        <f>INDEX(FIRE0503a!$A$6:$I$18,MATCH(QA_FIRE0503a!$AC99,FIRE0503a!$A$6:$A$18,0),MATCH(AI$4,FIRE0503a!$A$6:$I$6,0))</f>
        <v>0</v>
      </c>
      <c r="AJ99" s="14">
        <f>INDEX(FIRE0503a!$A$6:$I$18,MATCH(QA_FIRE0503a!$AC99,FIRE0503a!$A$6:$A$18,0),MATCH(AJ$4,FIRE0503a!$A$6:$I$6,0))</f>
        <v>4</v>
      </c>
      <c r="AK99" s="14">
        <f>INDEX(FIRE0503a!$A$6:$I$18,MATCH(QA_FIRE0503a!$AC99,FIRE0503a!$A$6:$A$18,0),MATCH(AK$4,FIRE0503a!$A$6:$I$6,0))</f>
        <v>6</v>
      </c>
    </row>
    <row r="101" spans="1:37" x14ac:dyDescent="0.2">
      <c r="A101" s="42" t="s">
        <v>11</v>
      </c>
      <c r="B101" s="14" t="s">
        <v>254</v>
      </c>
    </row>
    <row r="103" spans="1:37" x14ac:dyDescent="0.2">
      <c r="B103" s="42" t="s">
        <v>164</v>
      </c>
    </row>
    <row r="104" spans="1:37" s="43" customFormat="1" ht="29.25" customHeight="1" x14ac:dyDescent="0.2">
      <c r="A104" s="14"/>
      <c r="B104" s="14" t="s">
        <v>22</v>
      </c>
      <c r="C104" s="14" t="s">
        <v>23</v>
      </c>
      <c r="D104" s="14" t="s">
        <v>21</v>
      </c>
      <c r="E104" s="14" t="s">
        <v>1</v>
      </c>
      <c r="F104" s="14" t="s">
        <v>2</v>
      </c>
      <c r="G104" s="14" t="s">
        <v>9</v>
      </c>
      <c r="H104" s="14" t="s">
        <v>165</v>
      </c>
      <c r="K104" s="43" t="s">
        <v>168</v>
      </c>
      <c r="L104" s="43" t="s">
        <v>75</v>
      </c>
      <c r="M104" s="43" t="s">
        <v>76</v>
      </c>
      <c r="N104" s="43" t="s">
        <v>74</v>
      </c>
      <c r="O104" s="43" t="s">
        <v>1</v>
      </c>
      <c r="P104" s="43" t="s">
        <v>2</v>
      </c>
      <c r="Q104" s="43" t="s">
        <v>9</v>
      </c>
      <c r="R104" s="43" t="s">
        <v>0</v>
      </c>
      <c r="T104" s="43" t="s">
        <v>169</v>
      </c>
      <c r="U104" s="43" t="s">
        <v>22</v>
      </c>
      <c r="V104" s="43" t="s">
        <v>23</v>
      </c>
      <c r="W104" s="43" t="s">
        <v>21</v>
      </c>
      <c r="X104" s="43" t="s">
        <v>1</v>
      </c>
      <c r="Y104" s="43" t="s">
        <v>2</v>
      </c>
      <c r="Z104" s="43" t="s">
        <v>9</v>
      </c>
      <c r="AA104" s="43" t="s">
        <v>165</v>
      </c>
      <c r="AD104" s="43" t="s">
        <v>168</v>
      </c>
      <c r="AE104" s="43" t="s">
        <v>75</v>
      </c>
      <c r="AF104" s="43" t="s">
        <v>76</v>
      </c>
      <c r="AG104" s="43" t="s">
        <v>74</v>
      </c>
      <c r="AH104" s="43" t="s">
        <v>1</v>
      </c>
      <c r="AI104" s="43" t="s">
        <v>2</v>
      </c>
      <c r="AJ104" s="43" t="s">
        <v>9</v>
      </c>
      <c r="AK104" s="43" t="s">
        <v>0</v>
      </c>
    </row>
    <row r="105" spans="1:37" x14ac:dyDescent="0.2">
      <c r="A105" s="14" t="s">
        <v>182</v>
      </c>
      <c r="B105" s="14">
        <v>1</v>
      </c>
      <c r="C105" s="14">
        <v>0</v>
      </c>
      <c r="D105" s="14">
        <v>5</v>
      </c>
      <c r="E105" s="14">
        <v>0</v>
      </c>
      <c r="F105" s="14">
        <v>0</v>
      </c>
      <c r="G105" s="14">
        <v>1</v>
      </c>
      <c r="H105" s="14">
        <v>7</v>
      </c>
      <c r="J105" s="14" t="s">
        <v>15</v>
      </c>
      <c r="K105" s="14" t="b">
        <f t="shared" ref="K105:R105" si="19">IF(T105=AD105,TRUE)</f>
        <v>0</v>
      </c>
      <c r="L105" s="14" t="b">
        <f t="shared" si="19"/>
        <v>1</v>
      </c>
      <c r="M105" s="14" t="b">
        <f t="shared" si="19"/>
        <v>1</v>
      </c>
      <c r="N105" s="14" t="b">
        <f t="shared" si="19"/>
        <v>0</v>
      </c>
      <c r="O105" s="14" t="b">
        <f t="shared" si="19"/>
        <v>0</v>
      </c>
      <c r="P105" s="14" t="b">
        <f t="shared" si="19"/>
        <v>1</v>
      </c>
      <c r="Q105" s="14" t="b">
        <f t="shared" si="19"/>
        <v>0</v>
      </c>
      <c r="R105" s="14" t="b">
        <f t="shared" si="19"/>
        <v>0</v>
      </c>
      <c r="T105" s="14">
        <f>SUM(U105:W105)</f>
        <v>6</v>
      </c>
      <c r="U105" s="14" cm="1">
        <f t="array" ref="U105:AA105">B105:H105</f>
        <v>1</v>
      </c>
      <c r="V105" s="14">
        <v>0</v>
      </c>
      <c r="W105" s="14">
        <v>5</v>
      </c>
      <c r="X105" s="14">
        <v>0</v>
      </c>
      <c r="Y105" s="14">
        <v>0</v>
      </c>
      <c r="Z105" s="14">
        <v>1</v>
      </c>
      <c r="AA105" s="14">
        <v>7</v>
      </c>
      <c r="AC105" s="14" t="s">
        <v>26</v>
      </c>
      <c r="AD105" s="14">
        <f>SUM(AE105:AG105)</f>
        <v>12</v>
      </c>
      <c r="AE105" s="14">
        <f>INDEX(FIRE0503a!$A$6:$I$18,MATCH(QA_FIRE0503a!$AC105,FIRE0503a!$A$6:$A$18,0),MATCH(AE$4,FIRE0503a!$A$6:$I$6,0))</f>
        <v>1</v>
      </c>
      <c r="AF105" s="14">
        <f>INDEX(FIRE0503a!$A$6:$I$18,MATCH(QA_FIRE0503a!$AC105,FIRE0503a!$A$6:$A$18,0),MATCH(AF$4,FIRE0503a!$A$6:$I$6,0))</f>
        <v>0</v>
      </c>
      <c r="AG105" s="14">
        <f>INDEX(FIRE0503a!$A$6:$I$18,MATCH(QA_FIRE0503a!$AC105,FIRE0503a!$A$6:$A$18,0),MATCH(AG$4,FIRE0503a!$A$6:$I$6,0))</f>
        <v>11</v>
      </c>
      <c r="AH105" s="14">
        <f>INDEX(FIRE0503a!$A$6:$I$18,MATCH(QA_FIRE0503a!$AC105,FIRE0503a!$A$6:$A$18,0),MATCH(AH$4,FIRE0503a!$A$6:$I$6,0))</f>
        <v>2</v>
      </c>
      <c r="AI105" s="14">
        <f>INDEX(FIRE0503a!$A$6:$I$18,MATCH(QA_FIRE0503a!$AC105,FIRE0503a!$A$6:$A$18,0),MATCH(AI$4,FIRE0503a!$A$6:$I$6,0))</f>
        <v>0</v>
      </c>
      <c r="AJ105" s="14">
        <f>INDEX(FIRE0503a!$A$6:$I$18,MATCH(QA_FIRE0503a!$AC105,FIRE0503a!$A$6:$A$18,0),MATCH(AJ$4,FIRE0503a!$A$6:$I$6,0))</f>
        <v>7</v>
      </c>
      <c r="AK105" s="14">
        <f>INDEX(FIRE0503a!$A$6:$I$18,MATCH(QA_FIRE0503a!$AC105,FIRE0503a!$A$6:$A$18,0),MATCH(AK$4,FIRE0503a!$A$6:$I$6,0))</f>
        <v>21</v>
      </c>
    </row>
    <row r="107" spans="1:37" x14ac:dyDescent="0.2">
      <c r="A107" s="42" t="s">
        <v>11</v>
      </c>
      <c r="B107" s="14" t="s">
        <v>254</v>
      </c>
    </row>
    <row r="109" spans="1:37" x14ac:dyDescent="0.2">
      <c r="B109" s="42" t="s">
        <v>164</v>
      </c>
    </row>
    <row r="110" spans="1:37" s="43" customFormat="1" ht="29.25" customHeight="1" x14ac:dyDescent="0.2">
      <c r="A110" s="14"/>
      <c r="B110" s="14" t="s">
        <v>22</v>
      </c>
      <c r="C110" s="14" t="s">
        <v>23</v>
      </c>
      <c r="D110" s="14" t="s">
        <v>21</v>
      </c>
      <c r="E110" s="14" t="s">
        <v>1</v>
      </c>
      <c r="F110" s="14" t="s">
        <v>2</v>
      </c>
      <c r="G110" s="14" t="s">
        <v>9</v>
      </c>
      <c r="H110" s="14" t="s">
        <v>165</v>
      </c>
      <c r="K110" s="43" t="s">
        <v>168</v>
      </c>
      <c r="L110" s="43" t="s">
        <v>75</v>
      </c>
      <c r="M110" s="43" t="s">
        <v>76</v>
      </c>
      <c r="N110" s="43" t="s">
        <v>74</v>
      </c>
      <c r="O110" s="43" t="s">
        <v>1</v>
      </c>
      <c r="P110" s="43" t="s">
        <v>2</v>
      </c>
      <c r="Q110" s="43" t="s">
        <v>9</v>
      </c>
      <c r="R110" s="43" t="s">
        <v>0</v>
      </c>
      <c r="T110" s="43" t="s">
        <v>169</v>
      </c>
      <c r="U110" s="43" t="s">
        <v>22</v>
      </c>
      <c r="V110" s="43" t="s">
        <v>23</v>
      </c>
      <c r="W110" s="43" t="s">
        <v>21</v>
      </c>
      <c r="X110" s="43" t="s">
        <v>1</v>
      </c>
      <c r="Y110" s="43" t="s">
        <v>2</v>
      </c>
      <c r="Z110" s="43" t="s">
        <v>9</v>
      </c>
      <c r="AA110" s="43" t="s">
        <v>165</v>
      </c>
      <c r="AD110" s="43" t="s">
        <v>168</v>
      </c>
      <c r="AE110" s="43" t="s">
        <v>75</v>
      </c>
      <c r="AF110" s="43" t="s">
        <v>76</v>
      </c>
      <c r="AG110" s="43" t="s">
        <v>74</v>
      </c>
      <c r="AH110" s="43" t="s">
        <v>1</v>
      </c>
      <c r="AI110" s="43" t="s">
        <v>2</v>
      </c>
      <c r="AJ110" s="43" t="s">
        <v>9</v>
      </c>
      <c r="AK110" s="43" t="s">
        <v>0</v>
      </c>
    </row>
    <row r="111" spans="1:37" x14ac:dyDescent="0.2">
      <c r="A111" s="14" t="s">
        <v>183</v>
      </c>
      <c r="B111" s="14">
        <v>0</v>
      </c>
      <c r="C111" s="14">
        <v>1</v>
      </c>
      <c r="D111" s="14">
        <v>5</v>
      </c>
      <c r="E111" s="14">
        <v>0</v>
      </c>
      <c r="F111" s="14">
        <v>1</v>
      </c>
      <c r="G111" s="14">
        <v>0</v>
      </c>
      <c r="H111" s="14">
        <v>7</v>
      </c>
      <c r="J111" s="14" t="s">
        <v>15</v>
      </c>
      <c r="K111" s="14" t="b">
        <f t="shared" ref="K111:R111" si="20">IF(T111=AD111,TRUE)</f>
        <v>0</v>
      </c>
      <c r="L111" s="14" t="b">
        <f t="shared" si="20"/>
        <v>0</v>
      </c>
      <c r="M111" s="14" t="b">
        <f t="shared" si="20"/>
        <v>0</v>
      </c>
      <c r="N111" s="14" t="b">
        <f t="shared" si="20"/>
        <v>0</v>
      </c>
      <c r="O111" s="14" t="b">
        <f t="shared" si="20"/>
        <v>0</v>
      </c>
      <c r="P111" s="14" t="b">
        <f t="shared" si="20"/>
        <v>0</v>
      </c>
      <c r="Q111" s="14" t="b">
        <f t="shared" si="20"/>
        <v>0</v>
      </c>
      <c r="R111" s="14" t="b">
        <f t="shared" si="20"/>
        <v>0</v>
      </c>
      <c r="T111" s="14">
        <f>SUM(U111:W111)</f>
        <v>6</v>
      </c>
      <c r="U111" s="14" cm="1">
        <f t="array" ref="U111:AA111">B111:H111</f>
        <v>0</v>
      </c>
      <c r="V111" s="14">
        <v>1</v>
      </c>
      <c r="W111" s="14">
        <v>5</v>
      </c>
      <c r="X111" s="14">
        <v>0</v>
      </c>
      <c r="Y111" s="14">
        <v>1</v>
      </c>
      <c r="Z111" s="14">
        <v>0</v>
      </c>
      <c r="AA111" s="14">
        <v>7</v>
      </c>
      <c r="AC111" s="14" t="s">
        <v>27</v>
      </c>
      <c r="AD111" s="14">
        <f>SUM(AE111:AG111)</f>
        <v>20</v>
      </c>
      <c r="AE111" s="14">
        <f>INDEX(FIRE0503a!$A$6:$I$18,MATCH(QA_FIRE0503a!$AC111,FIRE0503a!$A$6:$A$18,0),MATCH(AE$4,FIRE0503a!$A$6:$I$6,0))</f>
        <v>1</v>
      </c>
      <c r="AF111" s="14">
        <f>INDEX(FIRE0503a!$A$6:$I$18,MATCH(QA_FIRE0503a!$AC111,FIRE0503a!$A$6:$A$18,0),MATCH(AF$4,FIRE0503a!$A$6:$I$6,0))</f>
        <v>2</v>
      </c>
      <c r="AG111" s="14">
        <f>INDEX(FIRE0503a!$A$6:$I$18,MATCH(QA_FIRE0503a!$AC111,FIRE0503a!$A$6:$A$18,0),MATCH(AG$4,FIRE0503a!$A$6:$I$6,0))</f>
        <v>17</v>
      </c>
      <c r="AH111" s="14">
        <f>INDEX(FIRE0503a!$A$6:$I$18,MATCH(QA_FIRE0503a!$AC111,FIRE0503a!$A$6:$A$18,0),MATCH(AH$4,FIRE0503a!$A$6:$I$6,0))</f>
        <v>4</v>
      </c>
      <c r="AI111" s="14">
        <f>INDEX(FIRE0503a!$A$6:$I$18,MATCH(QA_FIRE0503a!$AC111,FIRE0503a!$A$6:$A$18,0),MATCH(AI$4,FIRE0503a!$A$6:$I$6,0))</f>
        <v>3</v>
      </c>
      <c r="AJ111" s="14">
        <f>INDEX(FIRE0503a!$A$6:$I$18,MATCH(QA_FIRE0503a!$AC111,FIRE0503a!$A$6:$A$18,0),MATCH(AJ$4,FIRE0503a!$A$6:$I$6,0))</f>
        <v>9</v>
      </c>
      <c r="AK111" s="14">
        <f>INDEX(FIRE0503a!$A$6:$I$18,MATCH(QA_FIRE0503a!$AC111,FIRE0503a!$A$6:$A$18,0),MATCH(AK$4,FIRE0503a!$A$6:$I$6,0))</f>
        <v>36</v>
      </c>
    </row>
    <row r="113" spans="1:37" x14ac:dyDescent="0.2">
      <c r="A113" s="42" t="s">
        <v>11</v>
      </c>
      <c r="B113" s="14" t="s">
        <v>254</v>
      </c>
    </row>
    <row r="115" spans="1:37" x14ac:dyDescent="0.2">
      <c r="B115" s="42" t="s">
        <v>164</v>
      </c>
    </row>
    <row r="116" spans="1:37" s="43" customFormat="1" ht="29.25" customHeight="1" x14ac:dyDescent="0.2">
      <c r="A116" s="14"/>
      <c r="B116" s="14" t="s">
        <v>22</v>
      </c>
      <c r="C116" s="14" t="s">
        <v>23</v>
      </c>
      <c r="D116" s="14" t="s">
        <v>21</v>
      </c>
      <c r="E116" s="14" t="s">
        <v>1</v>
      </c>
      <c r="F116" s="14" t="s">
        <v>2</v>
      </c>
      <c r="G116" s="14" t="s">
        <v>9</v>
      </c>
      <c r="H116" s="14" t="s">
        <v>165</v>
      </c>
      <c r="K116" s="43" t="s">
        <v>168</v>
      </c>
      <c r="L116" s="43" t="s">
        <v>75</v>
      </c>
      <c r="M116" s="43" t="s">
        <v>76</v>
      </c>
      <c r="N116" s="43" t="s">
        <v>74</v>
      </c>
      <c r="O116" s="43" t="s">
        <v>1</v>
      </c>
      <c r="P116" s="43" t="s">
        <v>2</v>
      </c>
      <c r="Q116" s="43" t="s">
        <v>9</v>
      </c>
      <c r="R116" s="43" t="s">
        <v>0</v>
      </c>
      <c r="T116" s="43" t="s">
        <v>169</v>
      </c>
      <c r="U116" s="43" t="s">
        <v>22</v>
      </c>
      <c r="V116" s="43" t="s">
        <v>23</v>
      </c>
      <c r="W116" s="43" t="s">
        <v>21</v>
      </c>
      <c r="X116" s="43" t="s">
        <v>1</v>
      </c>
      <c r="Y116" s="43" t="s">
        <v>2</v>
      </c>
      <c r="Z116" s="43" t="s">
        <v>9</v>
      </c>
      <c r="AA116" s="43" t="s">
        <v>165</v>
      </c>
      <c r="AD116" s="43" t="s">
        <v>168</v>
      </c>
      <c r="AE116" s="43" t="s">
        <v>75</v>
      </c>
      <c r="AF116" s="43" t="s">
        <v>76</v>
      </c>
      <c r="AG116" s="43" t="s">
        <v>74</v>
      </c>
      <c r="AH116" s="43" t="s">
        <v>1</v>
      </c>
      <c r="AI116" s="43" t="s">
        <v>2</v>
      </c>
      <c r="AJ116" s="43" t="s">
        <v>9</v>
      </c>
      <c r="AK116" s="43" t="s">
        <v>0</v>
      </c>
    </row>
    <row r="117" spans="1:37" x14ac:dyDescent="0.2">
      <c r="A117" s="14" t="s">
        <v>184</v>
      </c>
      <c r="B117" s="14">
        <v>0</v>
      </c>
      <c r="C117" s="14">
        <v>0</v>
      </c>
      <c r="D117" s="14">
        <v>12</v>
      </c>
      <c r="E117" s="14">
        <v>1</v>
      </c>
      <c r="F117" s="14">
        <v>2</v>
      </c>
      <c r="G117" s="14">
        <v>0</v>
      </c>
      <c r="H117" s="14">
        <v>15</v>
      </c>
      <c r="J117" s="14" t="s">
        <v>15</v>
      </c>
      <c r="K117" s="14" t="b">
        <f t="shared" ref="K117:R117" si="21">IF(T117=AD117,TRUE)</f>
        <v>0</v>
      </c>
      <c r="L117" s="14" t="b">
        <f t="shared" si="21"/>
        <v>1</v>
      </c>
      <c r="M117" s="14" t="b">
        <f t="shared" si="21"/>
        <v>0</v>
      </c>
      <c r="N117" s="14" t="b">
        <f t="shared" si="21"/>
        <v>0</v>
      </c>
      <c r="O117" s="14" t="b">
        <f t="shared" si="21"/>
        <v>0</v>
      </c>
      <c r="P117" s="14" t="b">
        <f t="shared" si="21"/>
        <v>0</v>
      </c>
      <c r="Q117" s="14" t="b">
        <f t="shared" si="21"/>
        <v>0</v>
      </c>
      <c r="R117" s="14" t="b">
        <f t="shared" si="21"/>
        <v>0</v>
      </c>
      <c r="T117" s="14">
        <f>SUM(U117:W117)</f>
        <v>12</v>
      </c>
      <c r="U117" s="14" cm="1">
        <f t="array" ref="U117:AA117">B117:H117</f>
        <v>0</v>
      </c>
      <c r="V117" s="14">
        <v>0</v>
      </c>
      <c r="W117" s="14">
        <v>12</v>
      </c>
      <c r="X117" s="14">
        <v>1</v>
      </c>
      <c r="Y117" s="14">
        <v>2</v>
      </c>
      <c r="Z117" s="14">
        <v>0</v>
      </c>
      <c r="AA117" s="14">
        <v>15</v>
      </c>
      <c r="AC117" s="14" t="s">
        <v>28</v>
      </c>
      <c r="AD117" s="14">
        <f>SUM(AE117:AG117)</f>
        <v>31</v>
      </c>
      <c r="AE117" s="14">
        <f>INDEX(FIRE0503a!$A$6:$I$18,MATCH(QA_FIRE0503a!$AC117,FIRE0503a!$A$6:$A$18,0),MATCH(AE$4,FIRE0503a!$A$6:$I$6,0))</f>
        <v>0</v>
      </c>
      <c r="AF117" s="14">
        <f>INDEX(FIRE0503a!$A$6:$I$18,MATCH(QA_FIRE0503a!$AC117,FIRE0503a!$A$6:$A$18,0),MATCH(AF$4,FIRE0503a!$A$6:$I$6,0))</f>
        <v>1</v>
      </c>
      <c r="AG117" s="14">
        <f>INDEX(FIRE0503a!$A$6:$I$18,MATCH(QA_FIRE0503a!$AC117,FIRE0503a!$A$6:$A$18,0),MATCH(AG$4,FIRE0503a!$A$6:$I$6,0))</f>
        <v>30</v>
      </c>
      <c r="AH117" s="14">
        <f>INDEX(FIRE0503a!$A$6:$I$18,MATCH(QA_FIRE0503a!$AC117,FIRE0503a!$A$6:$A$18,0),MATCH(AH$4,FIRE0503a!$A$6:$I$6,0))</f>
        <v>4</v>
      </c>
      <c r="AI117" s="14">
        <f>INDEX(FIRE0503a!$A$6:$I$18,MATCH(QA_FIRE0503a!$AC117,FIRE0503a!$A$6:$A$18,0),MATCH(AI$4,FIRE0503a!$A$6:$I$6,0))</f>
        <v>4</v>
      </c>
      <c r="AJ117" s="14">
        <f>INDEX(FIRE0503a!$A$6:$I$18,MATCH(QA_FIRE0503a!$AC117,FIRE0503a!$A$6:$A$18,0),MATCH(AJ$4,FIRE0503a!$A$6:$I$6,0))</f>
        <v>7</v>
      </c>
      <c r="AK117" s="14">
        <f>INDEX(FIRE0503a!$A$6:$I$18,MATCH(QA_FIRE0503a!$AC117,FIRE0503a!$A$6:$A$18,0),MATCH(AK$4,FIRE0503a!$A$6:$I$6,0))</f>
        <v>46</v>
      </c>
    </row>
    <row r="119" spans="1:37" x14ac:dyDescent="0.2">
      <c r="A119" s="42" t="s">
        <v>11</v>
      </c>
      <c r="B119" s="14" t="s">
        <v>254</v>
      </c>
    </row>
    <row r="121" spans="1:37" x14ac:dyDescent="0.2">
      <c r="B121" s="42" t="s">
        <v>164</v>
      </c>
    </row>
    <row r="122" spans="1:37" s="43" customFormat="1" ht="29.25" customHeight="1" x14ac:dyDescent="0.2">
      <c r="A122" s="14"/>
      <c r="B122" s="14" t="s">
        <v>22</v>
      </c>
      <c r="C122" s="14" t="s">
        <v>23</v>
      </c>
      <c r="D122" s="14" t="s">
        <v>21</v>
      </c>
      <c r="E122" s="14" t="s">
        <v>1</v>
      </c>
      <c r="F122" s="14" t="s">
        <v>2</v>
      </c>
      <c r="G122" s="14" t="s">
        <v>9</v>
      </c>
      <c r="H122" s="14" t="s">
        <v>165</v>
      </c>
      <c r="K122" s="43" t="s">
        <v>168</v>
      </c>
      <c r="L122" s="43" t="s">
        <v>75</v>
      </c>
      <c r="M122" s="43" t="s">
        <v>76</v>
      </c>
      <c r="N122" s="43" t="s">
        <v>74</v>
      </c>
      <c r="O122" s="43" t="s">
        <v>1</v>
      </c>
      <c r="P122" s="43" t="s">
        <v>2</v>
      </c>
      <c r="Q122" s="43" t="s">
        <v>9</v>
      </c>
      <c r="R122" s="43" t="s">
        <v>0</v>
      </c>
      <c r="T122" s="43" t="s">
        <v>169</v>
      </c>
      <c r="U122" s="43" t="s">
        <v>22</v>
      </c>
      <c r="V122" s="43" t="s">
        <v>23</v>
      </c>
      <c r="W122" s="43" t="s">
        <v>21</v>
      </c>
      <c r="X122" s="43" t="s">
        <v>1</v>
      </c>
      <c r="Y122" s="43" t="s">
        <v>2</v>
      </c>
      <c r="Z122" s="43" t="s">
        <v>9</v>
      </c>
      <c r="AA122" s="43" t="s">
        <v>165</v>
      </c>
      <c r="AD122" s="43" t="s">
        <v>168</v>
      </c>
      <c r="AE122" s="43" t="s">
        <v>75</v>
      </c>
      <c r="AF122" s="43" t="s">
        <v>76</v>
      </c>
      <c r="AG122" s="43" t="s">
        <v>74</v>
      </c>
      <c r="AH122" s="43" t="s">
        <v>1</v>
      </c>
      <c r="AI122" s="43" t="s">
        <v>2</v>
      </c>
      <c r="AJ122" s="43" t="s">
        <v>9</v>
      </c>
      <c r="AK122" s="43" t="s">
        <v>0</v>
      </c>
    </row>
    <row r="123" spans="1:37" x14ac:dyDescent="0.2">
      <c r="A123" s="14" t="s">
        <v>185</v>
      </c>
      <c r="B123" s="14">
        <v>0</v>
      </c>
      <c r="C123" s="14">
        <v>0</v>
      </c>
      <c r="D123" s="14">
        <v>20</v>
      </c>
      <c r="E123" s="14">
        <v>1</v>
      </c>
      <c r="F123" s="14">
        <v>1</v>
      </c>
      <c r="G123" s="14">
        <v>0</v>
      </c>
      <c r="H123" s="14">
        <v>22</v>
      </c>
      <c r="J123" s="14" t="s">
        <v>15</v>
      </c>
      <c r="K123" s="14" t="b">
        <f t="shared" ref="K123:R123" si="22">IF(T123=AD123,TRUE)</f>
        <v>0</v>
      </c>
      <c r="L123" s="14" t="b">
        <f t="shared" si="22"/>
        <v>1</v>
      </c>
      <c r="M123" s="14" t="b">
        <f t="shared" si="22"/>
        <v>1</v>
      </c>
      <c r="N123" s="14" t="b">
        <f t="shared" si="22"/>
        <v>0</v>
      </c>
      <c r="O123" s="14" t="b">
        <f t="shared" si="22"/>
        <v>0</v>
      </c>
      <c r="P123" s="14" t="b">
        <f t="shared" si="22"/>
        <v>0</v>
      </c>
      <c r="Q123" s="14" t="b">
        <f t="shared" si="22"/>
        <v>1</v>
      </c>
      <c r="R123" s="14" t="b">
        <f t="shared" si="22"/>
        <v>0</v>
      </c>
      <c r="T123" s="14">
        <f>SUM(U123:W123)</f>
        <v>20</v>
      </c>
      <c r="U123" s="14" cm="1">
        <f t="array" ref="U123:AA123">B123:H123</f>
        <v>0</v>
      </c>
      <c r="V123" s="14">
        <v>0</v>
      </c>
      <c r="W123" s="14">
        <v>20</v>
      </c>
      <c r="X123" s="14">
        <v>1</v>
      </c>
      <c r="Y123" s="14">
        <v>1</v>
      </c>
      <c r="Z123" s="14">
        <v>0</v>
      </c>
      <c r="AA123" s="14">
        <v>22</v>
      </c>
      <c r="AC123" s="14" t="s">
        <v>18</v>
      </c>
      <c r="AD123" s="14">
        <f>SUM(AE123:AG123)</f>
        <v>47</v>
      </c>
      <c r="AE123" s="14">
        <f>INDEX(FIRE0503a!$A$6:$I$18,MATCH(QA_FIRE0503a!$AC123,FIRE0503a!$A$6:$A$18,0),MATCH(AE$4,FIRE0503a!$A$6:$I$6,0))</f>
        <v>0</v>
      </c>
      <c r="AF123" s="14">
        <f>INDEX(FIRE0503a!$A$6:$I$18,MATCH(QA_FIRE0503a!$AC123,FIRE0503a!$A$6:$A$18,0),MATCH(AF$4,FIRE0503a!$A$6:$I$6,0))</f>
        <v>0</v>
      </c>
      <c r="AG123" s="14">
        <f>INDEX(FIRE0503a!$A$6:$I$18,MATCH(QA_FIRE0503a!$AC123,FIRE0503a!$A$6:$A$18,0),MATCH(AG$4,FIRE0503a!$A$6:$I$6,0))</f>
        <v>47</v>
      </c>
      <c r="AH123" s="14">
        <f>INDEX(FIRE0503a!$A$6:$I$18,MATCH(QA_FIRE0503a!$AC123,FIRE0503a!$A$6:$A$18,0),MATCH(AH$4,FIRE0503a!$A$6:$I$6,0))</f>
        <v>3</v>
      </c>
      <c r="AI123" s="14">
        <f>INDEX(FIRE0503a!$A$6:$I$18,MATCH(QA_FIRE0503a!$AC123,FIRE0503a!$A$6:$A$18,0),MATCH(AI$4,FIRE0503a!$A$6:$I$6,0))</f>
        <v>5</v>
      </c>
      <c r="AJ123" s="14">
        <f>INDEX(FIRE0503a!$A$6:$I$18,MATCH(QA_FIRE0503a!$AC123,FIRE0503a!$A$6:$A$18,0),MATCH(AJ$4,FIRE0503a!$A$6:$I$6,0))</f>
        <v>0</v>
      </c>
      <c r="AK123" s="14">
        <f>INDEX(FIRE0503a!$A$6:$I$18,MATCH(QA_FIRE0503a!$AC123,FIRE0503a!$A$6:$A$18,0),MATCH(AK$4,FIRE0503a!$A$6:$I$6,0))</f>
        <v>55</v>
      </c>
    </row>
    <row r="125" spans="1:37" x14ac:dyDescent="0.2">
      <c r="A125" s="42" t="s">
        <v>11</v>
      </c>
      <c r="B125" s="14" t="s">
        <v>254</v>
      </c>
    </row>
    <row r="127" spans="1:37" x14ac:dyDescent="0.2">
      <c r="B127" s="42" t="s">
        <v>164</v>
      </c>
    </row>
    <row r="128" spans="1:37" s="43" customFormat="1" ht="29.25" customHeight="1" x14ac:dyDescent="0.2">
      <c r="A128" s="14"/>
      <c r="B128" s="14" t="s">
        <v>22</v>
      </c>
      <c r="C128" s="14" t="s">
        <v>23</v>
      </c>
      <c r="D128" s="14" t="s">
        <v>21</v>
      </c>
      <c r="E128" s="14" t="s">
        <v>1</v>
      </c>
      <c r="F128" s="14" t="s">
        <v>2</v>
      </c>
      <c r="G128" s="14" t="s">
        <v>9</v>
      </c>
      <c r="H128" s="14" t="s">
        <v>165</v>
      </c>
      <c r="K128" s="43" t="s">
        <v>168</v>
      </c>
      <c r="L128" s="43" t="s">
        <v>75</v>
      </c>
      <c r="M128" s="43" t="s">
        <v>76</v>
      </c>
      <c r="N128" s="43" t="s">
        <v>74</v>
      </c>
      <c r="O128" s="43" t="s">
        <v>1</v>
      </c>
      <c r="P128" s="43" t="s">
        <v>2</v>
      </c>
      <c r="Q128" s="43" t="s">
        <v>9</v>
      </c>
      <c r="R128" s="43" t="s">
        <v>0</v>
      </c>
      <c r="T128" s="43" t="s">
        <v>169</v>
      </c>
      <c r="U128" s="43" t="s">
        <v>22</v>
      </c>
      <c r="V128" s="43" t="s">
        <v>23</v>
      </c>
      <c r="W128" s="43" t="s">
        <v>21</v>
      </c>
      <c r="X128" s="43" t="s">
        <v>1</v>
      </c>
      <c r="Y128" s="43" t="s">
        <v>2</v>
      </c>
      <c r="Z128" s="43" t="s">
        <v>9</v>
      </c>
      <c r="AA128" s="43" t="s">
        <v>165</v>
      </c>
      <c r="AD128" s="43" t="s">
        <v>168</v>
      </c>
      <c r="AE128" s="43" t="s">
        <v>75</v>
      </c>
      <c r="AF128" s="43" t="s">
        <v>76</v>
      </c>
      <c r="AG128" s="43" t="s">
        <v>74</v>
      </c>
      <c r="AH128" s="43" t="s">
        <v>1</v>
      </c>
      <c r="AI128" s="43" t="s">
        <v>2</v>
      </c>
      <c r="AJ128" s="43" t="s">
        <v>9</v>
      </c>
      <c r="AK128" s="43" t="s">
        <v>0</v>
      </c>
    </row>
    <row r="129" spans="1:37" x14ac:dyDescent="0.2">
      <c r="A129" s="14" t="s">
        <v>186</v>
      </c>
      <c r="B129" s="14">
        <v>0</v>
      </c>
      <c r="C129" s="14">
        <v>0</v>
      </c>
      <c r="D129" s="14">
        <v>28</v>
      </c>
      <c r="E129" s="14">
        <v>0</v>
      </c>
      <c r="F129" s="14">
        <v>0</v>
      </c>
      <c r="G129" s="14">
        <v>0</v>
      </c>
      <c r="H129" s="14">
        <v>28</v>
      </c>
      <c r="J129" s="14" t="s">
        <v>15</v>
      </c>
      <c r="K129" s="14" t="b">
        <f t="shared" ref="K129:R129" si="23">IF(T129=AD129,TRUE)</f>
        <v>0</v>
      </c>
      <c r="L129" s="14" t="b">
        <f t="shared" si="23"/>
        <v>1</v>
      </c>
      <c r="M129" s="14" t="b">
        <f t="shared" si="23"/>
        <v>0</v>
      </c>
      <c r="N129" s="14" t="b">
        <f t="shared" si="23"/>
        <v>0</v>
      </c>
      <c r="O129" s="14" t="b">
        <f t="shared" si="23"/>
        <v>1</v>
      </c>
      <c r="P129" s="14" t="b">
        <f t="shared" si="23"/>
        <v>0</v>
      </c>
      <c r="Q129" s="14" t="b">
        <f t="shared" si="23"/>
        <v>1</v>
      </c>
      <c r="R129" s="14" t="b">
        <f t="shared" si="23"/>
        <v>0</v>
      </c>
      <c r="T129" s="14">
        <f>SUM(U129:W129)</f>
        <v>28</v>
      </c>
      <c r="U129" s="14" cm="1">
        <f t="array" ref="U129:AA129">B129:H129</f>
        <v>0</v>
      </c>
      <c r="V129" s="14">
        <v>0</v>
      </c>
      <c r="W129" s="14">
        <v>28</v>
      </c>
      <c r="X129" s="14">
        <v>0</v>
      </c>
      <c r="Y129" s="14">
        <v>0</v>
      </c>
      <c r="Z129" s="14">
        <v>0</v>
      </c>
      <c r="AA129" s="14">
        <v>28</v>
      </c>
      <c r="AC129" s="14" t="s">
        <v>45</v>
      </c>
      <c r="AD129" s="14">
        <f>SUM(AE129:AG129)</f>
        <v>45</v>
      </c>
      <c r="AE129" s="14">
        <f>INDEX(FIRE0503a!$A$6:$I$18,MATCH(QA_FIRE0503a!$AC129,FIRE0503a!$A$6:$A$18,0),MATCH(AE$4,FIRE0503a!$A$6:$I$6,0))</f>
        <v>0</v>
      </c>
      <c r="AF129" s="14">
        <f>INDEX(FIRE0503a!$A$6:$I$18,MATCH(QA_FIRE0503a!$AC129,FIRE0503a!$A$6:$A$18,0),MATCH(AF$4,FIRE0503a!$A$6:$I$6,0))</f>
        <v>2</v>
      </c>
      <c r="AG129" s="14">
        <f>INDEX(FIRE0503a!$A$6:$I$18,MATCH(QA_FIRE0503a!$AC129,FIRE0503a!$A$6:$A$18,0),MATCH(AG$4,FIRE0503a!$A$6:$I$6,0))</f>
        <v>43</v>
      </c>
      <c r="AH129" s="14">
        <f>INDEX(FIRE0503a!$A$6:$I$18,MATCH(QA_FIRE0503a!$AC129,FIRE0503a!$A$6:$A$18,0),MATCH(AH$4,FIRE0503a!$A$6:$I$6,0))</f>
        <v>0</v>
      </c>
      <c r="AI129" s="14">
        <f>INDEX(FIRE0503a!$A$6:$I$18,MATCH(QA_FIRE0503a!$AC129,FIRE0503a!$A$6:$A$18,0),MATCH(AI$4,FIRE0503a!$A$6:$I$6,0))</f>
        <v>2</v>
      </c>
      <c r="AJ129" s="14">
        <f>INDEX(FIRE0503a!$A$6:$I$18,MATCH(QA_FIRE0503a!$AC129,FIRE0503a!$A$6:$A$18,0),MATCH(AJ$4,FIRE0503a!$A$6:$I$6,0))</f>
        <v>0</v>
      </c>
      <c r="AK129" s="14">
        <f>INDEX(FIRE0503a!$A$6:$I$18,MATCH(QA_FIRE0503a!$AC129,FIRE0503a!$A$6:$A$18,0),MATCH(AK$4,FIRE0503a!$A$6:$I$6,0))</f>
        <v>47</v>
      </c>
    </row>
    <row r="131" spans="1:37" x14ac:dyDescent="0.2">
      <c r="A131" s="42" t="s">
        <v>11</v>
      </c>
      <c r="B131" s="14" t="s">
        <v>254</v>
      </c>
    </row>
    <row r="133" spans="1:37" x14ac:dyDescent="0.2">
      <c r="B133" s="42" t="s">
        <v>164</v>
      </c>
    </row>
    <row r="134" spans="1:37" s="43" customFormat="1" ht="29.25" customHeight="1" x14ac:dyDescent="0.2">
      <c r="A134" s="14"/>
      <c r="B134" s="14" t="s">
        <v>22</v>
      </c>
      <c r="C134" s="14" t="s">
        <v>23</v>
      </c>
      <c r="D134" s="14" t="s">
        <v>21</v>
      </c>
      <c r="E134" s="14" t="s">
        <v>1</v>
      </c>
      <c r="F134" s="14" t="s">
        <v>2</v>
      </c>
      <c r="G134" s="14" t="s">
        <v>9</v>
      </c>
      <c r="H134" s="14" t="s">
        <v>165</v>
      </c>
      <c r="K134" s="43" t="s">
        <v>168</v>
      </c>
      <c r="L134" s="43" t="s">
        <v>75</v>
      </c>
      <c r="M134" s="43" t="s">
        <v>76</v>
      </c>
      <c r="N134" s="43" t="s">
        <v>74</v>
      </c>
      <c r="O134" s="43" t="s">
        <v>1</v>
      </c>
      <c r="P134" s="43" t="s">
        <v>2</v>
      </c>
      <c r="Q134" s="43" t="s">
        <v>9</v>
      </c>
      <c r="R134" s="43" t="s">
        <v>0</v>
      </c>
      <c r="T134" s="43" t="s">
        <v>169</v>
      </c>
      <c r="U134" s="43" t="s">
        <v>22</v>
      </c>
      <c r="V134" s="43" t="s">
        <v>23</v>
      </c>
      <c r="W134" s="43" t="s">
        <v>21</v>
      </c>
      <c r="X134" s="43" t="s">
        <v>1</v>
      </c>
      <c r="Y134" s="43" t="s">
        <v>2</v>
      </c>
      <c r="Z134" s="43" t="s">
        <v>9</v>
      </c>
      <c r="AA134" s="43" t="s">
        <v>165</v>
      </c>
      <c r="AD134" s="43" t="s">
        <v>168</v>
      </c>
      <c r="AE134" s="43" t="s">
        <v>75</v>
      </c>
      <c r="AF134" s="43" t="s">
        <v>76</v>
      </c>
      <c r="AG134" s="43" t="s">
        <v>74</v>
      </c>
      <c r="AH134" s="43" t="s">
        <v>1</v>
      </c>
      <c r="AI134" s="43" t="s">
        <v>2</v>
      </c>
      <c r="AJ134" s="43" t="s">
        <v>9</v>
      </c>
      <c r="AK134" s="43" t="s">
        <v>0</v>
      </c>
    </row>
    <row r="135" spans="1:37" x14ac:dyDescent="0.2">
      <c r="A135" s="14" t="s">
        <v>187</v>
      </c>
      <c r="B135" s="14">
        <v>0</v>
      </c>
      <c r="C135" s="14">
        <v>1</v>
      </c>
      <c r="D135" s="14">
        <v>4</v>
      </c>
      <c r="E135" s="14">
        <v>0</v>
      </c>
      <c r="F135" s="14">
        <v>0</v>
      </c>
      <c r="G135" s="14">
        <v>0</v>
      </c>
      <c r="H135" s="14">
        <v>5</v>
      </c>
      <c r="J135" s="14" t="s">
        <v>15</v>
      </c>
      <c r="K135" s="14" t="b">
        <f t="shared" ref="K135:R135" si="24">IF(T135=AD135,TRUE)</f>
        <v>0</v>
      </c>
      <c r="L135" s="14" t="b">
        <f t="shared" si="24"/>
        <v>0</v>
      </c>
      <c r="M135" s="14" t="b">
        <f t="shared" si="24"/>
        <v>0</v>
      </c>
      <c r="N135" s="14" t="b">
        <f t="shared" si="24"/>
        <v>0</v>
      </c>
      <c r="O135" s="14" t="b">
        <f t="shared" si="24"/>
        <v>0</v>
      </c>
      <c r="P135" s="14" t="b">
        <f t="shared" si="24"/>
        <v>0</v>
      </c>
      <c r="Q135" s="14" t="b">
        <f t="shared" si="24"/>
        <v>0</v>
      </c>
      <c r="R135" s="14" t="b">
        <f t="shared" si="24"/>
        <v>0</v>
      </c>
      <c r="T135" s="14">
        <f>SUM(U135:W135)</f>
        <v>5</v>
      </c>
      <c r="U135" s="14" cm="1">
        <f t="array" ref="U135:AA135">B135:H135</f>
        <v>0</v>
      </c>
      <c r="V135" s="14">
        <v>1</v>
      </c>
      <c r="W135" s="14">
        <v>4</v>
      </c>
      <c r="X135" s="14">
        <v>0</v>
      </c>
      <c r="Y135" s="14">
        <v>0</v>
      </c>
      <c r="Z135" s="14">
        <v>0</v>
      </c>
      <c r="AA135" s="14">
        <v>5</v>
      </c>
      <c r="AC135" s="14" t="s">
        <v>19</v>
      </c>
      <c r="AD135" s="14">
        <f>SUM(AE135:AG135)</f>
        <v>15</v>
      </c>
      <c r="AE135" s="14">
        <f>INDEX(FIRE0503a!$A$6:$I$18,MATCH(QA_FIRE0503a!$AC135,FIRE0503a!$A$6:$A$18,0),MATCH(AE$4,FIRE0503a!$A$6:$I$6,0))</f>
        <v>1</v>
      </c>
      <c r="AF135" s="14">
        <f>INDEX(FIRE0503a!$A$6:$I$18,MATCH(QA_FIRE0503a!$AC135,FIRE0503a!$A$6:$A$18,0),MATCH(AF$4,FIRE0503a!$A$6:$I$6,0))</f>
        <v>4</v>
      </c>
      <c r="AG135" s="14">
        <f>INDEX(FIRE0503a!$A$6:$I$18,MATCH(QA_FIRE0503a!$AC135,FIRE0503a!$A$6:$A$18,0),MATCH(AG$4,FIRE0503a!$A$6:$I$6,0))</f>
        <v>10</v>
      </c>
      <c r="AH135" s="14">
        <f>INDEX(FIRE0503a!$A$6:$I$18,MATCH(QA_FIRE0503a!$AC135,FIRE0503a!$A$6:$A$18,0),MATCH(AH$4,FIRE0503a!$A$6:$I$6,0))</f>
        <v>2</v>
      </c>
      <c r="AI135" s="14">
        <f>INDEX(FIRE0503a!$A$6:$I$18,MATCH(QA_FIRE0503a!$AC135,FIRE0503a!$A$6:$A$18,0),MATCH(AI$4,FIRE0503a!$A$6:$I$6,0))</f>
        <v>2</v>
      </c>
      <c r="AJ135" s="14">
        <f>INDEX(FIRE0503a!$A$6:$I$18,MATCH(QA_FIRE0503a!$AC135,FIRE0503a!$A$6:$A$18,0),MATCH(AJ$4,FIRE0503a!$A$6:$I$6,0))</f>
        <v>8</v>
      </c>
      <c r="AK135" s="14">
        <f>INDEX(FIRE0503a!$A$6:$I$18,MATCH(QA_FIRE0503a!$AC135,FIRE0503a!$A$6:$A$18,0),MATCH(AK$4,FIRE0503a!$A$6:$I$6,0))</f>
        <v>27</v>
      </c>
    </row>
    <row r="137" spans="1:37" ht="20.25" customHeight="1" x14ac:dyDescent="0.2">
      <c r="K137" s="43" t="s">
        <v>168</v>
      </c>
      <c r="L137" s="43" t="s">
        <v>75</v>
      </c>
      <c r="M137" s="43" t="s">
        <v>76</v>
      </c>
      <c r="N137" s="43" t="s">
        <v>74</v>
      </c>
      <c r="O137" s="43" t="s">
        <v>1</v>
      </c>
      <c r="P137" s="43" t="s">
        <v>2</v>
      </c>
      <c r="Q137" s="43" t="s">
        <v>9</v>
      </c>
      <c r="R137" s="43" t="s">
        <v>0</v>
      </c>
      <c r="S137" s="14" t="s">
        <v>199</v>
      </c>
      <c r="T137" s="43" t="s">
        <v>169</v>
      </c>
      <c r="U137" s="43" t="s">
        <v>22</v>
      </c>
      <c r="V137" s="43" t="s">
        <v>23</v>
      </c>
      <c r="W137" s="43" t="s">
        <v>21</v>
      </c>
      <c r="X137" s="43" t="s">
        <v>1</v>
      </c>
      <c r="Y137" s="43" t="s">
        <v>2</v>
      </c>
      <c r="Z137" s="43" t="s">
        <v>9</v>
      </c>
      <c r="AA137" s="43" t="s">
        <v>165</v>
      </c>
      <c r="AC137" s="14" t="s">
        <v>199</v>
      </c>
      <c r="AD137" s="43" t="s">
        <v>169</v>
      </c>
      <c r="AE137" s="43" t="s">
        <v>22</v>
      </c>
      <c r="AF137" s="43" t="s">
        <v>23</v>
      </c>
      <c r="AG137" s="43" t="s">
        <v>21</v>
      </c>
      <c r="AH137" s="43" t="s">
        <v>1</v>
      </c>
      <c r="AI137" s="43" t="s">
        <v>2</v>
      </c>
      <c r="AJ137" s="43" t="s">
        <v>9</v>
      </c>
      <c r="AK137" s="43" t="s">
        <v>165</v>
      </c>
    </row>
    <row r="138" spans="1:37" x14ac:dyDescent="0.2">
      <c r="J138" s="14" t="s">
        <v>0</v>
      </c>
      <c r="K138" s="14" t="b">
        <f t="shared" ref="K138:R138" si="25">IF(T138=AD138,TRUE)</f>
        <v>0</v>
      </c>
      <c r="L138" s="14" t="b">
        <f t="shared" si="25"/>
        <v>0</v>
      </c>
      <c r="M138" s="14" t="b">
        <f t="shared" si="25"/>
        <v>0</v>
      </c>
      <c r="N138" s="14" t="b">
        <f t="shared" si="25"/>
        <v>0</v>
      </c>
      <c r="O138" s="14" t="b">
        <f t="shared" si="25"/>
        <v>0</v>
      </c>
      <c r="P138" s="14" t="b">
        <f t="shared" si="25"/>
        <v>0</v>
      </c>
      <c r="Q138" s="14" t="b">
        <f t="shared" si="25"/>
        <v>0</v>
      </c>
      <c r="R138" s="14" t="b">
        <f t="shared" si="25"/>
        <v>0</v>
      </c>
      <c r="T138" s="14">
        <f>SUM(T135,T129,T123,T117,T111,T105,T99,T93,T87,T81,T75)</f>
        <v>84</v>
      </c>
      <c r="U138" s="14">
        <f t="shared" ref="U138:AA138" si="26">SUM(U135,U129,U123,U117,U111,U105,U99,U93,U87,U81,U75)</f>
        <v>1</v>
      </c>
      <c r="V138" s="14">
        <f t="shared" si="26"/>
        <v>2</v>
      </c>
      <c r="W138" s="14">
        <f t="shared" si="26"/>
        <v>81</v>
      </c>
      <c r="X138" s="14">
        <f t="shared" si="26"/>
        <v>3</v>
      </c>
      <c r="Y138" s="14">
        <f t="shared" si="26"/>
        <v>4</v>
      </c>
      <c r="Z138" s="14">
        <f t="shared" si="26"/>
        <v>1</v>
      </c>
      <c r="AA138" s="14">
        <f t="shared" si="26"/>
        <v>92</v>
      </c>
      <c r="AC138" s="14" t="s">
        <v>200</v>
      </c>
      <c r="AD138" s="14">
        <f>SUM(AD135,AD129,AD123,AD117,AD111,AD105,AD99,AD93,AD87,AD81,AD75)</f>
        <v>184</v>
      </c>
      <c r="AE138" s="14">
        <f t="shared" ref="AE138:AK138" si="27">SUM(AE135,AE129,AE123,AE117,AE111,AE105,AE99,AE93,AE87,AE81,AE75)</f>
        <v>3</v>
      </c>
      <c r="AF138" s="14">
        <f t="shared" si="27"/>
        <v>9</v>
      </c>
      <c r="AG138" s="14">
        <f t="shared" si="27"/>
        <v>172</v>
      </c>
      <c r="AH138" s="14">
        <f t="shared" si="27"/>
        <v>17</v>
      </c>
      <c r="AI138" s="14">
        <f t="shared" si="27"/>
        <v>16</v>
      </c>
      <c r="AJ138" s="14">
        <f t="shared" si="27"/>
        <v>37</v>
      </c>
      <c r="AK138" s="14">
        <f t="shared" si="27"/>
        <v>254</v>
      </c>
    </row>
    <row r="141" spans="1:37" x14ac:dyDescent="0.2">
      <c r="A141" s="42" t="s">
        <v>11</v>
      </c>
      <c r="B141" s="14" t="s">
        <v>254</v>
      </c>
    </row>
    <row r="143" spans="1:37" x14ac:dyDescent="0.2">
      <c r="B143" s="42" t="s">
        <v>164</v>
      </c>
    </row>
    <row r="144" spans="1:37" s="43" customFormat="1" ht="29.25" customHeight="1" x14ac:dyDescent="0.2">
      <c r="A144" s="14"/>
      <c r="B144" s="14" t="s">
        <v>22</v>
      </c>
      <c r="C144" s="14" t="s">
        <v>23</v>
      </c>
      <c r="D144" s="14" t="s">
        <v>21</v>
      </c>
      <c r="E144" s="14" t="s">
        <v>1</v>
      </c>
      <c r="F144" s="14" t="s">
        <v>2</v>
      </c>
      <c r="G144" s="14" t="s">
        <v>9</v>
      </c>
      <c r="H144" s="14" t="s">
        <v>165</v>
      </c>
      <c r="K144" s="43" t="s">
        <v>168</v>
      </c>
      <c r="L144" s="43" t="s">
        <v>75</v>
      </c>
      <c r="M144" s="43" t="s">
        <v>76</v>
      </c>
      <c r="N144" s="43" t="s">
        <v>74</v>
      </c>
      <c r="O144" s="43" t="s">
        <v>1</v>
      </c>
      <c r="P144" s="43" t="s">
        <v>2</v>
      </c>
      <c r="Q144" s="43" t="s">
        <v>9</v>
      </c>
      <c r="R144" s="43" t="s">
        <v>0</v>
      </c>
      <c r="T144" s="43" t="s">
        <v>169</v>
      </c>
      <c r="U144" s="43" t="s">
        <v>22</v>
      </c>
      <c r="V144" s="43" t="s">
        <v>23</v>
      </c>
      <c r="W144" s="43" t="s">
        <v>21</v>
      </c>
      <c r="X144" s="43" t="s">
        <v>1</v>
      </c>
      <c r="Y144" s="43" t="s">
        <v>2</v>
      </c>
      <c r="Z144" s="43" t="s">
        <v>9</v>
      </c>
      <c r="AA144" s="43" t="s">
        <v>165</v>
      </c>
      <c r="AD144" s="43" t="s">
        <v>168</v>
      </c>
      <c r="AE144" s="43" t="s">
        <v>75</v>
      </c>
      <c r="AF144" s="43" t="s">
        <v>76</v>
      </c>
      <c r="AG144" s="43" t="s">
        <v>74</v>
      </c>
      <c r="AH144" s="43" t="s">
        <v>1</v>
      </c>
      <c r="AI144" s="43" t="s">
        <v>2</v>
      </c>
      <c r="AJ144" s="43" t="s">
        <v>9</v>
      </c>
      <c r="AK144" s="43" t="s">
        <v>0</v>
      </c>
    </row>
    <row r="145" spans="1:37" x14ac:dyDescent="0.2">
      <c r="A145" s="14" t="s">
        <v>188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1</v>
      </c>
      <c r="H145" s="14">
        <v>1</v>
      </c>
      <c r="J145" s="14" t="s">
        <v>15</v>
      </c>
      <c r="K145" s="14" t="b">
        <f t="shared" ref="K145:R145" si="28">IF(T145=AD145,TRUE)</f>
        <v>1</v>
      </c>
      <c r="L145" s="14" t="b">
        <f t="shared" si="28"/>
        <v>1</v>
      </c>
      <c r="M145" s="14" t="b">
        <f t="shared" si="28"/>
        <v>1</v>
      </c>
      <c r="N145" s="14" t="b">
        <f t="shared" si="28"/>
        <v>1</v>
      </c>
      <c r="O145" s="14" t="b">
        <f t="shared" si="28"/>
        <v>1</v>
      </c>
      <c r="P145" s="14" t="b">
        <f t="shared" si="28"/>
        <v>1</v>
      </c>
      <c r="Q145" s="14" t="b">
        <f t="shared" si="28"/>
        <v>1</v>
      </c>
      <c r="R145" s="14" t="b">
        <f t="shared" si="28"/>
        <v>1</v>
      </c>
      <c r="T145" s="14">
        <f>SUM(U145:W145)</f>
        <v>0</v>
      </c>
      <c r="U145" s="14" cm="1">
        <f t="array" ref="U145:AA145">B145:H145</f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1</v>
      </c>
      <c r="AA145" s="14">
        <v>1</v>
      </c>
      <c r="AC145" s="14" t="s">
        <v>15</v>
      </c>
      <c r="AD145" s="14">
        <f>SUM(AE145:AG145)</f>
        <v>0</v>
      </c>
      <c r="AE145" s="14">
        <f>INDEX(FIRE0503a!$A$6:$I$18,MATCH(QA_FIRE0503a!$AC145,FIRE0503a!$A$6:$A$18,0),MATCH(AE$4,FIRE0503a!$A$6:$I$6,0))</f>
        <v>0</v>
      </c>
      <c r="AF145" s="14">
        <f>INDEX(FIRE0503a!$A$6:$I$18,MATCH(QA_FIRE0503a!$AC145,FIRE0503a!$A$6:$A$18,0),MATCH(AF$4,FIRE0503a!$A$6:$I$6,0))</f>
        <v>0</v>
      </c>
      <c r="AG145" s="14">
        <f>INDEX(FIRE0503a!$A$6:$I$18,MATCH(QA_FIRE0503a!$AC145,FIRE0503a!$A$6:$A$18,0),MATCH(AG$4,FIRE0503a!$A$6:$I$6,0))</f>
        <v>0</v>
      </c>
      <c r="AH145" s="14">
        <f>INDEX(FIRE0503a!$A$6:$I$18,MATCH(QA_FIRE0503a!$AC145,FIRE0503a!$A$6:$A$18,0),MATCH(AH$4,FIRE0503a!$A$6:$I$6,0))</f>
        <v>0</v>
      </c>
      <c r="AI145" s="14">
        <f>INDEX(FIRE0503a!$A$6:$I$18,MATCH(QA_FIRE0503a!$AC145,FIRE0503a!$A$6:$A$18,0),MATCH(AI$4,FIRE0503a!$A$6:$I$6,0))</f>
        <v>0</v>
      </c>
      <c r="AJ145" s="14">
        <f>INDEX(FIRE0503a!$A$6:$I$18,MATCH(QA_FIRE0503a!$AC145,FIRE0503a!$A$6:$A$18,0),MATCH(AJ$4,FIRE0503a!$A$6:$I$6,0))</f>
        <v>1</v>
      </c>
      <c r="AK145" s="14">
        <f>INDEX(FIRE0503a!$A$6:$I$18,MATCH(QA_FIRE0503a!$AC145,FIRE0503a!$A$6:$A$18,0),MATCH(AK$4,FIRE0503a!$A$6:$I$6,0))</f>
        <v>1</v>
      </c>
    </row>
    <row r="147" spans="1:37" x14ac:dyDescent="0.2">
      <c r="A147" s="42" t="s">
        <v>11</v>
      </c>
      <c r="B147" s="14" t="s">
        <v>254</v>
      </c>
    </row>
    <row r="149" spans="1:37" x14ac:dyDescent="0.2">
      <c r="B149" s="42" t="s">
        <v>164</v>
      </c>
    </row>
    <row r="150" spans="1:37" s="43" customFormat="1" ht="29.25" customHeight="1" x14ac:dyDescent="0.2">
      <c r="A150" s="14"/>
      <c r="B150" s="14" t="s">
        <v>22</v>
      </c>
      <c r="C150" s="14" t="s">
        <v>23</v>
      </c>
      <c r="D150" s="14" t="s">
        <v>21</v>
      </c>
      <c r="E150" s="14" t="s">
        <v>1</v>
      </c>
      <c r="F150" s="14" t="s">
        <v>2</v>
      </c>
      <c r="G150" s="14" t="s">
        <v>9</v>
      </c>
      <c r="H150" s="14" t="s">
        <v>165</v>
      </c>
      <c r="K150" s="43" t="s">
        <v>168</v>
      </c>
      <c r="L150" s="43" t="s">
        <v>75</v>
      </c>
      <c r="M150" s="43" t="s">
        <v>76</v>
      </c>
      <c r="N150" s="43" t="s">
        <v>74</v>
      </c>
      <c r="O150" s="43" t="s">
        <v>1</v>
      </c>
      <c r="P150" s="43" t="s">
        <v>2</v>
      </c>
      <c r="Q150" s="43" t="s">
        <v>9</v>
      </c>
      <c r="R150" s="43" t="s">
        <v>0</v>
      </c>
      <c r="T150" s="43" t="s">
        <v>169</v>
      </c>
      <c r="U150" s="43" t="s">
        <v>22</v>
      </c>
      <c r="V150" s="43" t="s">
        <v>23</v>
      </c>
      <c r="W150" s="43" t="s">
        <v>21</v>
      </c>
      <c r="X150" s="43" t="s">
        <v>1</v>
      </c>
      <c r="Y150" s="43" t="s">
        <v>2</v>
      </c>
      <c r="Z150" s="43" t="s">
        <v>9</v>
      </c>
      <c r="AA150" s="43" t="s">
        <v>165</v>
      </c>
      <c r="AD150" s="43" t="s">
        <v>168</v>
      </c>
      <c r="AE150" s="43" t="s">
        <v>75</v>
      </c>
      <c r="AF150" s="43" t="s">
        <v>76</v>
      </c>
      <c r="AG150" s="43" t="s">
        <v>74</v>
      </c>
      <c r="AH150" s="43" t="s">
        <v>1</v>
      </c>
      <c r="AI150" s="43" t="s">
        <v>2</v>
      </c>
      <c r="AJ150" s="43" t="s">
        <v>9</v>
      </c>
      <c r="AK150" s="43" t="s">
        <v>0</v>
      </c>
    </row>
    <row r="151" spans="1:37" x14ac:dyDescent="0.2">
      <c r="A151" s="14" t="s">
        <v>189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J151" s="14" t="s">
        <v>15</v>
      </c>
      <c r="K151" s="14" t="b">
        <f t="shared" ref="K151:R151" si="29">IF(T151=AD151,TRUE)</f>
        <v>0</v>
      </c>
      <c r="L151" s="14" t="b">
        <f t="shared" si="29"/>
        <v>1</v>
      </c>
      <c r="M151" s="14" t="b">
        <f t="shared" si="29"/>
        <v>1</v>
      </c>
      <c r="N151" s="14" t="b">
        <f t="shared" si="29"/>
        <v>0</v>
      </c>
      <c r="O151" s="14" t="b">
        <f t="shared" si="29"/>
        <v>1</v>
      </c>
      <c r="P151" s="14" t="b">
        <f t="shared" si="29"/>
        <v>1</v>
      </c>
      <c r="Q151" s="14" t="b">
        <f t="shared" si="29"/>
        <v>1</v>
      </c>
      <c r="R151" s="14" t="b">
        <f t="shared" si="29"/>
        <v>0</v>
      </c>
      <c r="T151" s="14">
        <f>SUM(U151:W151)</f>
        <v>0</v>
      </c>
      <c r="U151" s="14" cm="1">
        <f t="array" ref="U151:AA151">B151:H151</f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C151" s="14" t="s">
        <v>24</v>
      </c>
      <c r="AD151" s="14">
        <f>SUM(AE151:AG151)</f>
        <v>2</v>
      </c>
      <c r="AE151" s="14">
        <f>INDEX(FIRE0503a!$A$6:$I$18,MATCH(QA_FIRE0503a!$AC151,FIRE0503a!$A$6:$A$18,0),MATCH(AE$4,FIRE0503a!$A$6:$I$6,0))</f>
        <v>0</v>
      </c>
      <c r="AF151" s="14">
        <f>INDEX(FIRE0503a!$A$6:$I$18,MATCH(QA_FIRE0503a!$AC151,FIRE0503a!$A$6:$A$18,0),MATCH(AF$4,FIRE0503a!$A$6:$I$6,0))</f>
        <v>0</v>
      </c>
      <c r="AG151" s="14">
        <f>INDEX(FIRE0503a!$A$6:$I$18,MATCH(QA_FIRE0503a!$AC151,FIRE0503a!$A$6:$A$18,0),MATCH(AG$4,FIRE0503a!$A$6:$I$6,0))</f>
        <v>2</v>
      </c>
      <c r="AH151" s="14">
        <f>INDEX(FIRE0503a!$A$6:$I$18,MATCH(QA_FIRE0503a!$AC151,FIRE0503a!$A$6:$A$18,0),MATCH(AH$4,FIRE0503a!$A$6:$I$6,0))</f>
        <v>0</v>
      </c>
      <c r="AI151" s="14">
        <f>INDEX(FIRE0503a!$A$6:$I$18,MATCH(QA_FIRE0503a!$AC151,FIRE0503a!$A$6:$A$18,0),MATCH(AI$4,FIRE0503a!$A$6:$I$6,0))</f>
        <v>0</v>
      </c>
      <c r="AJ151" s="14">
        <f>INDEX(FIRE0503a!$A$6:$I$18,MATCH(QA_FIRE0503a!$AC151,FIRE0503a!$A$6:$A$18,0),MATCH(AJ$4,FIRE0503a!$A$6:$I$6,0))</f>
        <v>0</v>
      </c>
      <c r="AK151" s="14">
        <f>INDEX(FIRE0503a!$A$6:$I$18,MATCH(QA_FIRE0503a!$AC151,FIRE0503a!$A$6:$A$18,0),MATCH(AK$4,FIRE0503a!$A$6:$I$6,0))</f>
        <v>2</v>
      </c>
    </row>
    <row r="153" spans="1:37" x14ac:dyDescent="0.2">
      <c r="A153" s="42" t="s">
        <v>11</v>
      </c>
      <c r="B153" s="14" t="s">
        <v>254</v>
      </c>
    </row>
    <row r="155" spans="1:37" x14ac:dyDescent="0.2">
      <c r="B155" s="42" t="s">
        <v>164</v>
      </c>
    </row>
    <row r="156" spans="1:37" s="43" customFormat="1" ht="29.25" customHeight="1" x14ac:dyDescent="0.2">
      <c r="A156" s="14"/>
      <c r="B156" s="14" t="s">
        <v>22</v>
      </c>
      <c r="C156" s="14" t="s">
        <v>23</v>
      </c>
      <c r="D156" s="14" t="s">
        <v>21</v>
      </c>
      <c r="E156" s="14" t="s">
        <v>1</v>
      </c>
      <c r="F156" s="14" t="s">
        <v>2</v>
      </c>
      <c r="G156" s="14" t="s">
        <v>9</v>
      </c>
      <c r="H156" s="14" t="s">
        <v>165</v>
      </c>
      <c r="K156" s="43" t="s">
        <v>168</v>
      </c>
      <c r="L156" s="43" t="s">
        <v>75</v>
      </c>
      <c r="M156" s="43" t="s">
        <v>76</v>
      </c>
      <c r="N156" s="43" t="s">
        <v>74</v>
      </c>
      <c r="O156" s="43" t="s">
        <v>1</v>
      </c>
      <c r="P156" s="43" t="s">
        <v>2</v>
      </c>
      <c r="Q156" s="43" t="s">
        <v>9</v>
      </c>
      <c r="R156" s="43" t="s">
        <v>0</v>
      </c>
      <c r="T156" s="43" t="s">
        <v>169</v>
      </c>
      <c r="U156" s="43" t="s">
        <v>22</v>
      </c>
      <c r="V156" s="43" t="s">
        <v>23</v>
      </c>
      <c r="W156" s="43" t="s">
        <v>21</v>
      </c>
      <c r="X156" s="43" t="s">
        <v>1</v>
      </c>
      <c r="Y156" s="43" t="s">
        <v>2</v>
      </c>
      <c r="Z156" s="43" t="s">
        <v>9</v>
      </c>
      <c r="AA156" s="43" t="s">
        <v>165</v>
      </c>
      <c r="AD156" s="43" t="s">
        <v>168</v>
      </c>
      <c r="AE156" s="43" t="s">
        <v>75</v>
      </c>
      <c r="AF156" s="43" t="s">
        <v>76</v>
      </c>
      <c r="AG156" s="43" t="s">
        <v>74</v>
      </c>
      <c r="AH156" s="43" t="s">
        <v>1</v>
      </c>
      <c r="AI156" s="43" t="s">
        <v>2</v>
      </c>
      <c r="AJ156" s="43" t="s">
        <v>9</v>
      </c>
      <c r="AK156" s="43" t="s">
        <v>0</v>
      </c>
    </row>
    <row r="157" spans="1:37" x14ac:dyDescent="0.2">
      <c r="A157" s="14" t="s">
        <v>190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J157" s="14" t="s">
        <v>15</v>
      </c>
      <c r="K157" s="14" t="b">
        <f t="shared" ref="K157:R157" si="30">IF(T157=AD157,TRUE)</f>
        <v>0</v>
      </c>
      <c r="L157" s="14" t="b">
        <f t="shared" si="30"/>
        <v>1</v>
      </c>
      <c r="M157" s="14" t="b">
        <f t="shared" si="30"/>
        <v>1</v>
      </c>
      <c r="N157" s="14" t="b">
        <f t="shared" si="30"/>
        <v>0</v>
      </c>
      <c r="O157" s="14" t="b">
        <f t="shared" si="30"/>
        <v>0</v>
      </c>
      <c r="P157" s="14" t="b">
        <f t="shared" si="30"/>
        <v>1</v>
      </c>
      <c r="Q157" s="14" t="b">
        <f t="shared" si="30"/>
        <v>1</v>
      </c>
      <c r="R157" s="14" t="b">
        <f t="shared" si="30"/>
        <v>0</v>
      </c>
      <c r="T157" s="14">
        <f>SUM(U157:W157)</f>
        <v>0</v>
      </c>
      <c r="U157" s="14" cm="1">
        <f t="array" ref="U157:AA157">B157:H157</f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C157" s="14" t="s">
        <v>25</v>
      </c>
      <c r="AD157" s="14">
        <f>SUM(AE157:AG157)</f>
        <v>3</v>
      </c>
      <c r="AE157" s="14">
        <f>INDEX(FIRE0503a!$A$6:$I$18,MATCH(QA_FIRE0503a!$AC157,FIRE0503a!$A$6:$A$18,0),MATCH(AE$4,FIRE0503a!$A$6:$I$6,0))</f>
        <v>0</v>
      </c>
      <c r="AF157" s="14">
        <f>INDEX(FIRE0503a!$A$6:$I$18,MATCH(QA_FIRE0503a!$AC157,FIRE0503a!$A$6:$A$18,0),MATCH(AF$4,FIRE0503a!$A$6:$I$6,0))</f>
        <v>0</v>
      </c>
      <c r="AG157" s="14">
        <f>INDEX(FIRE0503a!$A$6:$I$18,MATCH(QA_FIRE0503a!$AC157,FIRE0503a!$A$6:$A$18,0),MATCH(AG$4,FIRE0503a!$A$6:$I$6,0))</f>
        <v>3</v>
      </c>
      <c r="AH157" s="14">
        <f>INDEX(FIRE0503a!$A$6:$I$18,MATCH(QA_FIRE0503a!$AC157,FIRE0503a!$A$6:$A$18,0),MATCH(AH$4,FIRE0503a!$A$6:$I$6,0))</f>
        <v>1</v>
      </c>
      <c r="AI157" s="14">
        <f>INDEX(FIRE0503a!$A$6:$I$18,MATCH(QA_FIRE0503a!$AC157,FIRE0503a!$A$6:$A$18,0),MATCH(AI$4,FIRE0503a!$A$6:$I$6,0))</f>
        <v>0</v>
      </c>
      <c r="AJ157" s="14">
        <f>INDEX(FIRE0503a!$A$6:$I$18,MATCH(QA_FIRE0503a!$AC157,FIRE0503a!$A$6:$A$18,0),MATCH(AJ$4,FIRE0503a!$A$6:$I$6,0))</f>
        <v>0</v>
      </c>
      <c r="AK157" s="14">
        <f>INDEX(FIRE0503a!$A$6:$I$18,MATCH(QA_FIRE0503a!$AC157,FIRE0503a!$A$6:$A$18,0),MATCH(AK$4,FIRE0503a!$A$6:$I$6,0))</f>
        <v>4</v>
      </c>
    </row>
    <row r="159" spans="1:37" x14ac:dyDescent="0.2">
      <c r="A159" s="42" t="s">
        <v>11</v>
      </c>
      <c r="B159" s="14" t="s">
        <v>254</v>
      </c>
    </row>
    <row r="161" spans="1:37" x14ac:dyDescent="0.2">
      <c r="B161" s="42" t="s">
        <v>164</v>
      </c>
    </row>
    <row r="162" spans="1:37" s="43" customFormat="1" ht="29.25" customHeight="1" x14ac:dyDescent="0.2">
      <c r="A162" s="14"/>
      <c r="B162" s="14" t="s">
        <v>22</v>
      </c>
      <c r="C162" s="14" t="s">
        <v>23</v>
      </c>
      <c r="D162" s="14" t="s">
        <v>21</v>
      </c>
      <c r="E162" s="14" t="s">
        <v>1</v>
      </c>
      <c r="F162" s="14" t="s">
        <v>2</v>
      </c>
      <c r="G162" s="14" t="s">
        <v>9</v>
      </c>
      <c r="H162" s="14" t="s">
        <v>165</v>
      </c>
      <c r="K162" s="43" t="s">
        <v>168</v>
      </c>
      <c r="L162" s="43" t="s">
        <v>75</v>
      </c>
      <c r="M162" s="43" t="s">
        <v>76</v>
      </c>
      <c r="N162" s="43" t="s">
        <v>74</v>
      </c>
      <c r="O162" s="43" t="s">
        <v>1</v>
      </c>
      <c r="P162" s="43" t="s">
        <v>2</v>
      </c>
      <c r="Q162" s="43" t="s">
        <v>9</v>
      </c>
      <c r="R162" s="43" t="s">
        <v>0</v>
      </c>
      <c r="T162" s="43" t="s">
        <v>169</v>
      </c>
      <c r="U162" s="43" t="s">
        <v>22</v>
      </c>
      <c r="V162" s="43" t="s">
        <v>23</v>
      </c>
      <c r="W162" s="43" t="s">
        <v>21</v>
      </c>
      <c r="X162" s="43" t="s">
        <v>1</v>
      </c>
      <c r="Y162" s="43" t="s">
        <v>2</v>
      </c>
      <c r="Z162" s="43" t="s">
        <v>9</v>
      </c>
      <c r="AA162" s="43" t="s">
        <v>165</v>
      </c>
      <c r="AD162" s="43" t="s">
        <v>168</v>
      </c>
      <c r="AE162" s="43" t="s">
        <v>75</v>
      </c>
      <c r="AF162" s="43" t="s">
        <v>76</v>
      </c>
      <c r="AG162" s="43" t="s">
        <v>74</v>
      </c>
      <c r="AH162" s="43" t="s">
        <v>1</v>
      </c>
      <c r="AI162" s="43" t="s">
        <v>2</v>
      </c>
      <c r="AJ162" s="43" t="s">
        <v>9</v>
      </c>
      <c r="AK162" s="43" t="s">
        <v>0</v>
      </c>
    </row>
    <row r="163" spans="1:37" x14ac:dyDescent="0.2">
      <c r="A163" s="14" t="s">
        <v>191</v>
      </c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J163" s="14" t="s">
        <v>15</v>
      </c>
      <c r="K163" s="14" t="b">
        <f t="shared" ref="K163:R163" si="31">IF(T163=AD163,TRUE)</f>
        <v>0</v>
      </c>
      <c r="L163" s="14" t="b">
        <f t="shared" si="31"/>
        <v>1</v>
      </c>
      <c r="M163" s="14" t="b">
        <f t="shared" si="31"/>
        <v>1</v>
      </c>
      <c r="N163" s="14" t="b">
        <f t="shared" si="31"/>
        <v>0</v>
      </c>
      <c r="O163" s="14" t="b">
        <f t="shared" si="31"/>
        <v>0</v>
      </c>
      <c r="P163" s="14" t="b">
        <f t="shared" si="31"/>
        <v>1</v>
      </c>
      <c r="Q163" s="14" t="b">
        <f t="shared" si="31"/>
        <v>0</v>
      </c>
      <c r="R163" s="14" t="b">
        <f t="shared" si="31"/>
        <v>0</v>
      </c>
      <c r="T163" s="14">
        <f>SUM(U163:W163)</f>
        <v>0</v>
      </c>
      <c r="U163" s="14" cm="1">
        <f t="array" ref="U163:AA163">B163:H163</f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C163" s="14" t="s">
        <v>16</v>
      </c>
      <c r="AD163" s="14">
        <f>SUM(AE163:AG163)</f>
        <v>7</v>
      </c>
      <c r="AE163" s="14">
        <f>INDEX(FIRE0503a!$A$6:$I$18,MATCH(QA_FIRE0503a!$AC163,FIRE0503a!$A$6:$A$18,0),MATCH(AE$4,FIRE0503a!$A$6:$I$6,0))</f>
        <v>0</v>
      </c>
      <c r="AF163" s="14">
        <f>INDEX(FIRE0503a!$A$6:$I$18,MATCH(QA_FIRE0503a!$AC163,FIRE0503a!$A$6:$A$18,0),MATCH(AF$4,FIRE0503a!$A$6:$I$6,0))</f>
        <v>0</v>
      </c>
      <c r="AG163" s="14">
        <f>INDEX(FIRE0503a!$A$6:$I$18,MATCH(QA_FIRE0503a!$AC163,FIRE0503a!$A$6:$A$18,0),MATCH(AG$4,FIRE0503a!$A$6:$I$6,0))</f>
        <v>7</v>
      </c>
      <c r="AH163" s="14">
        <f>INDEX(FIRE0503a!$A$6:$I$18,MATCH(QA_FIRE0503a!$AC163,FIRE0503a!$A$6:$A$18,0),MATCH(AH$4,FIRE0503a!$A$6:$I$6,0))</f>
        <v>1</v>
      </c>
      <c r="AI163" s="14">
        <f>INDEX(FIRE0503a!$A$6:$I$18,MATCH(QA_FIRE0503a!$AC163,FIRE0503a!$A$6:$A$18,0),MATCH(AI$4,FIRE0503a!$A$6:$I$6,0))</f>
        <v>0</v>
      </c>
      <c r="AJ163" s="14">
        <f>INDEX(FIRE0503a!$A$6:$I$18,MATCH(QA_FIRE0503a!$AC163,FIRE0503a!$A$6:$A$18,0),MATCH(AJ$4,FIRE0503a!$A$6:$I$6,0))</f>
        <v>1</v>
      </c>
      <c r="AK163" s="14">
        <f>INDEX(FIRE0503a!$A$6:$I$18,MATCH(QA_FIRE0503a!$AC163,FIRE0503a!$A$6:$A$18,0),MATCH(AK$4,FIRE0503a!$A$6:$I$6,0))</f>
        <v>9</v>
      </c>
    </row>
    <row r="165" spans="1:37" x14ac:dyDescent="0.2">
      <c r="A165" s="42" t="s">
        <v>11</v>
      </c>
      <c r="B165" s="14" t="s">
        <v>254</v>
      </c>
    </row>
    <row r="167" spans="1:37" x14ac:dyDescent="0.2">
      <c r="B167" s="42" t="s">
        <v>164</v>
      </c>
    </row>
    <row r="168" spans="1:37" s="43" customFormat="1" ht="29.25" customHeight="1" x14ac:dyDescent="0.2">
      <c r="A168" s="14"/>
      <c r="B168" s="14" t="s">
        <v>22</v>
      </c>
      <c r="C168" s="14" t="s">
        <v>23</v>
      </c>
      <c r="D168" s="14" t="s">
        <v>21</v>
      </c>
      <c r="E168" s="14" t="s">
        <v>1</v>
      </c>
      <c r="F168" s="14" t="s">
        <v>2</v>
      </c>
      <c r="G168" s="14" t="s">
        <v>9</v>
      </c>
      <c r="H168" s="14" t="s">
        <v>165</v>
      </c>
      <c r="K168" s="43" t="s">
        <v>168</v>
      </c>
      <c r="L168" s="43" t="s">
        <v>75</v>
      </c>
      <c r="M168" s="43" t="s">
        <v>76</v>
      </c>
      <c r="N168" s="43" t="s">
        <v>74</v>
      </c>
      <c r="O168" s="43" t="s">
        <v>1</v>
      </c>
      <c r="P168" s="43" t="s">
        <v>2</v>
      </c>
      <c r="Q168" s="43" t="s">
        <v>9</v>
      </c>
      <c r="R168" s="43" t="s">
        <v>0</v>
      </c>
      <c r="T168" s="43" t="s">
        <v>169</v>
      </c>
      <c r="U168" s="43" t="s">
        <v>22</v>
      </c>
      <c r="V168" s="43" t="s">
        <v>23</v>
      </c>
      <c r="W168" s="43" t="s">
        <v>21</v>
      </c>
      <c r="X168" s="43" t="s">
        <v>1</v>
      </c>
      <c r="Y168" s="43" t="s">
        <v>2</v>
      </c>
      <c r="Z168" s="43" t="s">
        <v>9</v>
      </c>
      <c r="AA168" s="43" t="s">
        <v>165</v>
      </c>
      <c r="AD168" s="43" t="s">
        <v>168</v>
      </c>
      <c r="AE168" s="43" t="s">
        <v>75</v>
      </c>
      <c r="AF168" s="43" t="s">
        <v>76</v>
      </c>
      <c r="AG168" s="43" t="s">
        <v>74</v>
      </c>
      <c r="AH168" s="43" t="s">
        <v>1</v>
      </c>
      <c r="AI168" s="43" t="s">
        <v>2</v>
      </c>
      <c r="AJ168" s="43" t="s">
        <v>9</v>
      </c>
      <c r="AK168" s="43" t="s">
        <v>0</v>
      </c>
    </row>
    <row r="169" spans="1:37" x14ac:dyDescent="0.2">
      <c r="A169" s="14" t="s">
        <v>192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J169" s="14" t="s">
        <v>15</v>
      </c>
      <c r="K169" s="14" t="b">
        <f t="shared" ref="K169:R169" si="32">IF(T169=AD169,TRUE)</f>
        <v>0</v>
      </c>
      <c r="L169" s="14" t="b">
        <f t="shared" si="32"/>
        <v>1</v>
      </c>
      <c r="M169" s="14" t="b">
        <f t="shared" si="32"/>
        <v>1</v>
      </c>
      <c r="N169" s="14" t="b">
        <f t="shared" si="32"/>
        <v>0</v>
      </c>
      <c r="O169" s="14" t="b">
        <f t="shared" si="32"/>
        <v>1</v>
      </c>
      <c r="P169" s="14" t="b">
        <f t="shared" si="32"/>
        <v>1</v>
      </c>
      <c r="Q169" s="14" t="b">
        <f t="shared" si="32"/>
        <v>0</v>
      </c>
      <c r="R169" s="14" t="b">
        <f t="shared" si="32"/>
        <v>0</v>
      </c>
      <c r="T169" s="14">
        <f>SUM(U169:W169)</f>
        <v>0</v>
      </c>
      <c r="U169" s="14" cm="1">
        <f t="array" ref="U169:AA169">B169:H169</f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C169" s="14" t="s">
        <v>17</v>
      </c>
      <c r="AD169" s="14">
        <f>SUM(AE169:AG169)</f>
        <v>2</v>
      </c>
      <c r="AE169" s="14">
        <f>INDEX(FIRE0503a!$A$6:$I$18,MATCH(QA_FIRE0503a!$AC169,FIRE0503a!$A$6:$A$18,0),MATCH(AE$4,FIRE0503a!$A$6:$I$6,0))</f>
        <v>0</v>
      </c>
      <c r="AF169" s="14">
        <f>INDEX(FIRE0503a!$A$6:$I$18,MATCH(QA_FIRE0503a!$AC169,FIRE0503a!$A$6:$A$18,0),MATCH(AF$4,FIRE0503a!$A$6:$I$6,0))</f>
        <v>0</v>
      </c>
      <c r="AG169" s="14">
        <f>INDEX(FIRE0503a!$A$6:$I$18,MATCH(QA_FIRE0503a!$AC169,FIRE0503a!$A$6:$A$18,0),MATCH(AG$4,FIRE0503a!$A$6:$I$6,0))</f>
        <v>2</v>
      </c>
      <c r="AH169" s="14">
        <f>INDEX(FIRE0503a!$A$6:$I$18,MATCH(QA_FIRE0503a!$AC169,FIRE0503a!$A$6:$A$18,0),MATCH(AH$4,FIRE0503a!$A$6:$I$6,0))</f>
        <v>0</v>
      </c>
      <c r="AI169" s="14">
        <f>INDEX(FIRE0503a!$A$6:$I$18,MATCH(QA_FIRE0503a!$AC169,FIRE0503a!$A$6:$A$18,0),MATCH(AI$4,FIRE0503a!$A$6:$I$6,0))</f>
        <v>0</v>
      </c>
      <c r="AJ169" s="14">
        <f>INDEX(FIRE0503a!$A$6:$I$18,MATCH(QA_FIRE0503a!$AC169,FIRE0503a!$A$6:$A$18,0),MATCH(AJ$4,FIRE0503a!$A$6:$I$6,0))</f>
        <v>4</v>
      </c>
      <c r="AK169" s="14">
        <f>INDEX(FIRE0503a!$A$6:$I$18,MATCH(QA_FIRE0503a!$AC169,FIRE0503a!$A$6:$A$18,0),MATCH(AK$4,FIRE0503a!$A$6:$I$6,0))</f>
        <v>6</v>
      </c>
    </row>
    <row r="171" spans="1:37" x14ac:dyDescent="0.2">
      <c r="A171" s="42" t="s">
        <v>11</v>
      </c>
      <c r="B171" s="14" t="s">
        <v>254</v>
      </c>
    </row>
    <row r="173" spans="1:37" x14ac:dyDescent="0.2">
      <c r="B173" s="42" t="s">
        <v>164</v>
      </c>
    </row>
    <row r="174" spans="1:37" s="43" customFormat="1" ht="29.25" customHeight="1" x14ac:dyDescent="0.2">
      <c r="A174" s="14"/>
      <c r="B174" s="14" t="s">
        <v>22</v>
      </c>
      <c r="C174" s="14" t="s">
        <v>23</v>
      </c>
      <c r="D174" s="14" t="s">
        <v>21</v>
      </c>
      <c r="E174" s="14" t="s">
        <v>1</v>
      </c>
      <c r="F174" s="14" t="s">
        <v>2</v>
      </c>
      <c r="G174" s="14" t="s">
        <v>9</v>
      </c>
      <c r="H174" s="14" t="s">
        <v>165</v>
      </c>
      <c r="K174" s="43" t="s">
        <v>168</v>
      </c>
      <c r="L174" s="43" t="s">
        <v>75</v>
      </c>
      <c r="M174" s="43" t="s">
        <v>76</v>
      </c>
      <c r="N174" s="43" t="s">
        <v>74</v>
      </c>
      <c r="O174" s="43" t="s">
        <v>1</v>
      </c>
      <c r="P174" s="43" t="s">
        <v>2</v>
      </c>
      <c r="Q174" s="43" t="s">
        <v>9</v>
      </c>
      <c r="R174" s="43" t="s">
        <v>0</v>
      </c>
      <c r="T174" s="43" t="s">
        <v>169</v>
      </c>
      <c r="U174" s="43" t="s">
        <v>22</v>
      </c>
      <c r="V174" s="43" t="s">
        <v>23</v>
      </c>
      <c r="W174" s="43" t="s">
        <v>21</v>
      </c>
      <c r="X174" s="43" t="s">
        <v>1</v>
      </c>
      <c r="Y174" s="43" t="s">
        <v>2</v>
      </c>
      <c r="Z174" s="43" t="s">
        <v>9</v>
      </c>
      <c r="AA174" s="43" t="s">
        <v>165</v>
      </c>
      <c r="AD174" s="43" t="s">
        <v>168</v>
      </c>
      <c r="AE174" s="43" t="s">
        <v>75</v>
      </c>
      <c r="AF174" s="43" t="s">
        <v>76</v>
      </c>
      <c r="AG174" s="43" t="s">
        <v>74</v>
      </c>
      <c r="AH174" s="43" t="s">
        <v>1</v>
      </c>
      <c r="AI174" s="43" t="s">
        <v>2</v>
      </c>
      <c r="AJ174" s="43" t="s">
        <v>9</v>
      </c>
      <c r="AK174" s="43" t="s">
        <v>0</v>
      </c>
    </row>
    <row r="175" spans="1:37" x14ac:dyDescent="0.2">
      <c r="A175" s="14" t="s">
        <v>193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J175" s="14" t="s">
        <v>15</v>
      </c>
      <c r="K175" s="14" t="b">
        <f t="shared" ref="K175:R175" si="33">IF(T175=AD175,TRUE)</f>
        <v>0</v>
      </c>
      <c r="L175" s="14" t="b">
        <f t="shared" si="33"/>
        <v>0</v>
      </c>
      <c r="M175" s="14" t="b">
        <f t="shared" si="33"/>
        <v>1</v>
      </c>
      <c r="N175" s="14" t="b">
        <f t="shared" si="33"/>
        <v>0</v>
      </c>
      <c r="O175" s="14" t="b">
        <f t="shared" si="33"/>
        <v>0</v>
      </c>
      <c r="P175" s="14" t="b">
        <f t="shared" si="33"/>
        <v>1</v>
      </c>
      <c r="Q175" s="14" t="b">
        <f t="shared" si="33"/>
        <v>0</v>
      </c>
      <c r="R175" s="14" t="b">
        <f t="shared" si="33"/>
        <v>0</v>
      </c>
      <c r="T175" s="14">
        <f>SUM(U175:W175)</f>
        <v>0</v>
      </c>
      <c r="U175" s="14" cm="1">
        <f t="array" ref="U175:AA175">B175:H175</f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C175" s="14" t="s">
        <v>26</v>
      </c>
      <c r="AD175" s="14">
        <f>SUM(AE175:AG175)</f>
        <v>12</v>
      </c>
      <c r="AE175" s="14">
        <f>INDEX(FIRE0503a!$A$6:$I$18,MATCH(QA_FIRE0503a!$AC175,FIRE0503a!$A$6:$A$18,0),MATCH(AE$4,FIRE0503a!$A$6:$I$6,0))</f>
        <v>1</v>
      </c>
      <c r="AF175" s="14">
        <f>INDEX(FIRE0503a!$A$6:$I$18,MATCH(QA_FIRE0503a!$AC175,FIRE0503a!$A$6:$A$18,0),MATCH(AF$4,FIRE0503a!$A$6:$I$6,0))</f>
        <v>0</v>
      </c>
      <c r="AG175" s="14">
        <f>INDEX(FIRE0503a!$A$6:$I$18,MATCH(QA_FIRE0503a!$AC175,FIRE0503a!$A$6:$A$18,0),MATCH(AG$4,FIRE0503a!$A$6:$I$6,0))</f>
        <v>11</v>
      </c>
      <c r="AH175" s="14">
        <f>INDEX(FIRE0503a!$A$6:$I$18,MATCH(QA_FIRE0503a!$AC175,FIRE0503a!$A$6:$A$18,0),MATCH(AH$4,FIRE0503a!$A$6:$I$6,0))</f>
        <v>2</v>
      </c>
      <c r="AI175" s="14">
        <f>INDEX(FIRE0503a!$A$6:$I$18,MATCH(QA_FIRE0503a!$AC175,FIRE0503a!$A$6:$A$18,0),MATCH(AI$4,FIRE0503a!$A$6:$I$6,0))</f>
        <v>0</v>
      </c>
      <c r="AJ175" s="14">
        <f>INDEX(FIRE0503a!$A$6:$I$18,MATCH(QA_FIRE0503a!$AC175,FIRE0503a!$A$6:$A$18,0),MATCH(AJ$4,FIRE0503a!$A$6:$I$6,0))</f>
        <v>7</v>
      </c>
      <c r="AK175" s="14">
        <f>INDEX(FIRE0503a!$A$6:$I$18,MATCH(QA_FIRE0503a!$AC175,FIRE0503a!$A$6:$A$18,0),MATCH(AK$4,FIRE0503a!$A$6:$I$6,0))</f>
        <v>21</v>
      </c>
    </row>
    <row r="177" spans="1:37" x14ac:dyDescent="0.2">
      <c r="A177" s="42" t="s">
        <v>11</v>
      </c>
      <c r="B177" s="14" t="s">
        <v>254</v>
      </c>
    </row>
    <row r="179" spans="1:37" x14ac:dyDescent="0.2">
      <c r="B179" s="42" t="s">
        <v>164</v>
      </c>
    </row>
    <row r="180" spans="1:37" s="43" customFormat="1" ht="29.25" customHeight="1" x14ac:dyDescent="0.2">
      <c r="A180" s="14"/>
      <c r="B180" s="14" t="s">
        <v>22</v>
      </c>
      <c r="C180" s="14" t="s">
        <v>23</v>
      </c>
      <c r="D180" s="14" t="s">
        <v>21</v>
      </c>
      <c r="E180" s="14" t="s">
        <v>1</v>
      </c>
      <c r="F180" s="14" t="s">
        <v>2</v>
      </c>
      <c r="G180" s="14" t="s">
        <v>9</v>
      </c>
      <c r="H180" s="14" t="s">
        <v>165</v>
      </c>
      <c r="K180" s="43" t="s">
        <v>168</v>
      </c>
      <c r="L180" s="43" t="s">
        <v>75</v>
      </c>
      <c r="M180" s="43" t="s">
        <v>76</v>
      </c>
      <c r="N180" s="43" t="s">
        <v>74</v>
      </c>
      <c r="O180" s="43" t="s">
        <v>1</v>
      </c>
      <c r="P180" s="43" t="s">
        <v>2</v>
      </c>
      <c r="Q180" s="43" t="s">
        <v>9</v>
      </c>
      <c r="R180" s="43" t="s">
        <v>0</v>
      </c>
      <c r="T180" s="43" t="s">
        <v>169</v>
      </c>
      <c r="U180" s="43" t="s">
        <v>22</v>
      </c>
      <c r="V180" s="43" t="s">
        <v>23</v>
      </c>
      <c r="W180" s="43" t="s">
        <v>21</v>
      </c>
      <c r="X180" s="43" t="s">
        <v>1</v>
      </c>
      <c r="Y180" s="43" t="s">
        <v>2</v>
      </c>
      <c r="Z180" s="43" t="s">
        <v>9</v>
      </c>
      <c r="AA180" s="43" t="s">
        <v>165</v>
      </c>
      <c r="AD180" s="43" t="s">
        <v>168</v>
      </c>
      <c r="AE180" s="43" t="s">
        <v>75</v>
      </c>
      <c r="AF180" s="43" t="s">
        <v>76</v>
      </c>
      <c r="AG180" s="43" t="s">
        <v>74</v>
      </c>
      <c r="AH180" s="43" t="s">
        <v>1</v>
      </c>
      <c r="AI180" s="43" t="s">
        <v>2</v>
      </c>
      <c r="AJ180" s="43" t="s">
        <v>9</v>
      </c>
      <c r="AK180" s="43" t="s">
        <v>0</v>
      </c>
    </row>
    <row r="181" spans="1:37" x14ac:dyDescent="0.2">
      <c r="A181" s="14" t="s">
        <v>194</v>
      </c>
      <c r="B181" s="14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J181" s="14" t="s">
        <v>15</v>
      </c>
      <c r="K181" s="14" t="b">
        <f t="shared" ref="K181:R181" si="34">IF(T181=AD181,TRUE)</f>
        <v>0</v>
      </c>
      <c r="L181" s="14" t="b">
        <f t="shared" si="34"/>
        <v>0</v>
      </c>
      <c r="M181" s="14" t="b">
        <f t="shared" si="34"/>
        <v>0</v>
      </c>
      <c r="N181" s="14" t="b">
        <f t="shared" si="34"/>
        <v>0</v>
      </c>
      <c r="O181" s="14" t="b">
        <f t="shared" si="34"/>
        <v>0</v>
      </c>
      <c r="P181" s="14" t="b">
        <f t="shared" si="34"/>
        <v>0</v>
      </c>
      <c r="Q181" s="14" t="b">
        <f t="shared" si="34"/>
        <v>0</v>
      </c>
      <c r="R181" s="14" t="b">
        <f t="shared" si="34"/>
        <v>0</v>
      </c>
      <c r="T181" s="14">
        <f>SUM(U181:W181)</f>
        <v>0</v>
      </c>
      <c r="U181" s="14" cm="1">
        <f t="array" ref="U181:AA181">B181:H181</f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C181" s="14" t="s">
        <v>27</v>
      </c>
      <c r="AD181" s="14">
        <f>SUM(AE181:AG181)</f>
        <v>20</v>
      </c>
      <c r="AE181" s="14">
        <f>INDEX(FIRE0503a!$A$6:$I$18,MATCH(QA_FIRE0503a!$AC181,FIRE0503a!$A$6:$A$18,0),MATCH(AE$4,FIRE0503a!$A$6:$I$6,0))</f>
        <v>1</v>
      </c>
      <c r="AF181" s="14">
        <f>INDEX(FIRE0503a!$A$6:$I$18,MATCH(QA_FIRE0503a!$AC181,FIRE0503a!$A$6:$A$18,0),MATCH(AF$4,FIRE0503a!$A$6:$I$6,0))</f>
        <v>2</v>
      </c>
      <c r="AG181" s="14">
        <f>INDEX(FIRE0503a!$A$6:$I$18,MATCH(QA_FIRE0503a!$AC181,FIRE0503a!$A$6:$A$18,0),MATCH(AG$4,FIRE0503a!$A$6:$I$6,0))</f>
        <v>17</v>
      </c>
      <c r="AH181" s="14">
        <f>INDEX(FIRE0503a!$A$6:$I$18,MATCH(QA_FIRE0503a!$AC181,FIRE0503a!$A$6:$A$18,0),MATCH(AH$4,FIRE0503a!$A$6:$I$6,0))</f>
        <v>4</v>
      </c>
      <c r="AI181" s="14">
        <f>INDEX(FIRE0503a!$A$6:$I$18,MATCH(QA_FIRE0503a!$AC181,FIRE0503a!$A$6:$A$18,0),MATCH(AI$4,FIRE0503a!$A$6:$I$6,0))</f>
        <v>3</v>
      </c>
      <c r="AJ181" s="14">
        <f>INDEX(FIRE0503a!$A$6:$I$18,MATCH(QA_FIRE0503a!$AC181,FIRE0503a!$A$6:$A$18,0),MATCH(AJ$4,FIRE0503a!$A$6:$I$6,0))</f>
        <v>9</v>
      </c>
      <c r="AK181" s="14">
        <f>INDEX(FIRE0503a!$A$6:$I$18,MATCH(QA_FIRE0503a!$AC181,FIRE0503a!$A$6:$A$18,0),MATCH(AK$4,FIRE0503a!$A$6:$I$6,0))</f>
        <v>36</v>
      </c>
    </row>
    <row r="183" spans="1:37" x14ac:dyDescent="0.2">
      <c r="A183" s="42" t="s">
        <v>11</v>
      </c>
      <c r="B183" s="14" t="s">
        <v>254</v>
      </c>
    </row>
    <row r="185" spans="1:37" x14ac:dyDescent="0.2">
      <c r="B185" s="42" t="s">
        <v>164</v>
      </c>
    </row>
    <row r="186" spans="1:37" s="43" customFormat="1" ht="29.25" customHeight="1" x14ac:dyDescent="0.2">
      <c r="A186" s="14"/>
      <c r="B186" s="14" t="s">
        <v>22</v>
      </c>
      <c r="C186" s="14" t="s">
        <v>23</v>
      </c>
      <c r="D186" s="14" t="s">
        <v>21</v>
      </c>
      <c r="E186" s="14" t="s">
        <v>1</v>
      </c>
      <c r="F186" s="14" t="s">
        <v>2</v>
      </c>
      <c r="G186" s="14" t="s">
        <v>9</v>
      </c>
      <c r="H186" s="14" t="s">
        <v>165</v>
      </c>
      <c r="K186" s="43" t="s">
        <v>168</v>
      </c>
      <c r="L186" s="43" t="s">
        <v>75</v>
      </c>
      <c r="M186" s="43" t="s">
        <v>76</v>
      </c>
      <c r="N186" s="43" t="s">
        <v>74</v>
      </c>
      <c r="O186" s="43" t="s">
        <v>1</v>
      </c>
      <c r="P186" s="43" t="s">
        <v>2</v>
      </c>
      <c r="Q186" s="43" t="s">
        <v>9</v>
      </c>
      <c r="R186" s="43" t="s">
        <v>0</v>
      </c>
      <c r="T186" s="43" t="s">
        <v>169</v>
      </c>
      <c r="U186" s="43" t="s">
        <v>22</v>
      </c>
      <c r="V186" s="43" t="s">
        <v>23</v>
      </c>
      <c r="W186" s="43" t="s">
        <v>21</v>
      </c>
      <c r="X186" s="43" t="s">
        <v>1</v>
      </c>
      <c r="Y186" s="43" t="s">
        <v>2</v>
      </c>
      <c r="Z186" s="43" t="s">
        <v>9</v>
      </c>
      <c r="AA186" s="43" t="s">
        <v>165</v>
      </c>
      <c r="AD186" s="43" t="s">
        <v>168</v>
      </c>
      <c r="AE186" s="43" t="s">
        <v>75</v>
      </c>
      <c r="AF186" s="43" t="s">
        <v>76</v>
      </c>
      <c r="AG186" s="43" t="s">
        <v>74</v>
      </c>
      <c r="AH186" s="43" t="s">
        <v>1</v>
      </c>
      <c r="AI186" s="43" t="s">
        <v>2</v>
      </c>
      <c r="AJ186" s="43" t="s">
        <v>9</v>
      </c>
      <c r="AK186" s="43" t="s">
        <v>0</v>
      </c>
    </row>
    <row r="187" spans="1:37" x14ac:dyDescent="0.2">
      <c r="A187" s="14" t="s">
        <v>195</v>
      </c>
      <c r="B187" s="14">
        <v>0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J187" s="14" t="s">
        <v>15</v>
      </c>
      <c r="K187" s="14" t="b">
        <f t="shared" ref="K187:R187" si="35">IF(T187=AD187,TRUE)</f>
        <v>0</v>
      </c>
      <c r="L187" s="14" t="b">
        <f t="shared" si="35"/>
        <v>1</v>
      </c>
      <c r="M187" s="14" t="b">
        <f t="shared" si="35"/>
        <v>0</v>
      </c>
      <c r="N187" s="14" t="b">
        <f t="shared" si="35"/>
        <v>0</v>
      </c>
      <c r="O187" s="14" t="b">
        <f t="shared" si="35"/>
        <v>0</v>
      </c>
      <c r="P187" s="14" t="b">
        <f t="shared" si="35"/>
        <v>0</v>
      </c>
      <c r="Q187" s="14" t="b">
        <f t="shared" si="35"/>
        <v>0</v>
      </c>
      <c r="R187" s="14" t="b">
        <f t="shared" si="35"/>
        <v>0</v>
      </c>
      <c r="T187" s="14">
        <f>SUM(U187:W187)</f>
        <v>0</v>
      </c>
      <c r="U187" s="14" cm="1">
        <f t="array" ref="U187:AA187">B187:H187</f>
        <v>0</v>
      </c>
      <c r="V187" s="14">
        <v>0</v>
      </c>
      <c r="W187" s="14">
        <v>0</v>
      </c>
      <c r="X187" s="14">
        <v>0</v>
      </c>
      <c r="Y187" s="14">
        <v>0</v>
      </c>
      <c r="Z187" s="14">
        <v>0</v>
      </c>
      <c r="AA187" s="14">
        <v>0</v>
      </c>
      <c r="AC187" s="14" t="s">
        <v>28</v>
      </c>
      <c r="AD187" s="14">
        <f>SUM(AE187:AG187)</f>
        <v>31</v>
      </c>
      <c r="AE187" s="14">
        <f>INDEX(FIRE0503a!$A$6:$I$18,MATCH(QA_FIRE0503a!$AC187,FIRE0503a!$A$6:$A$18,0),MATCH(AE$4,FIRE0503a!$A$6:$I$6,0))</f>
        <v>0</v>
      </c>
      <c r="AF187" s="14">
        <f>INDEX(FIRE0503a!$A$6:$I$18,MATCH(QA_FIRE0503a!$AC187,FIRE0503a!$A$6:$A$18,0),MATCH(AF$4,FIRE0503a!$A$6:$I$6,0))</f>
        <v>1</v>
      </c>
      <c r="AG187" s="14">
        <f>INDEX(FIRE0503a!$A$6:$I$18,MATCH(QA_FIRE0503a!$AC187,FIRE0503a!$A$6:$A$18,0),MATCH(AG$4,FIRE0503a!$A$6:$I$6,0))</f>
        <v>30</v>
      </c>
      <c r="AH187" s="14">
        <f>INDEX(FIRE0503a!$A$6:$I$18,MATCH(QA_FIRE0503a!$AC187,FIRE0503a!$A$6:$A$18,0),MATCH(AH$4,FIRE0503a!$A$6:$I$6,0))</f>
        <v>4</v>
      </c>
      <c r="AI187" s="14">
        <f>INDEX(FIRE0503a!$A$6:$I$18,MATCH(QA_FIRE0503a!$AC187,FIRE0503a!$A$6:$A$18,0),MATCH(AI$4,FIRE0503a!$A$6:$I$6,0))</f>
        <v>4</v>
      </c>
      <c r="AJ187" s="14">
        <f>INDEX(FIRE0503a!$A$6:$I$18,MATCH(QA_FIRE0503a!$AC187,FIRE0503a!$A$6:$A$18,0),MATCH(AJ$4,FIRE0503a!$A$6:$I$6,0))</f>
        <v>7</v>
      </c>
      <c r="AK187" s="14">
        <f>INDEX(FIRE0503a!$A$6:$I$18,MATCH(QA_FIRE0503a!$AC187,FIRE0503a!$A$6:$A$18,0),MATCH(AK$4,FIRE0503a!$A$6:$I$6,0))</f>
        <v>46</v>
      </c>
    </row>
    <row r="189" spans="1:37" x14ac:dyDescent="0.2">
      <c r="A189" s="42" t="s">
        <v>11</v>
      </c>
      <c r="B189" s="14" t="s">
        <v>254</v>
      </c>
    </row>
    <row r="191" spans="1:37" x14ac:dyDescent="0.2">
      <c r="B191" s="42" t="s">
        <v>164</v>
      </c>
    </row>
    <row r="192" spans="1:37" s="43" customFormat="1" ht="29.25" customHeight="1" x14ac:dyDescent="0.2">
      <c r="A192" s="14"/>
      <c r="B192" s="14" t="s">
        <v>22</v>
      </c>
      <c r="C192" s="14" t="s">
        <v>23</v>
      </c>
      <c r="D192" s="14" t="s">
        <v>21</v>
      </c>
      <c r="E192" s="14" t="s">
        <v>1</v>
      </c>
      <c r="F192" s="14" t="s">
        <v>2</v>
      </c>
      <c r="G192" s="14" t="s">
        <v>9</v>
      </c>
      <c r="H192" s="14" t="s">
        <v>165</v>
      </c>
      <c r="K192" s="43" t="s">
        <v>168</v>
      </c>
      <c r="L192" s="43" t="s">
        <v>75</v>
      </c>
      <c r="M192" s="43" t="s">
        <v>76</v>
      </c>
      <c r="N192" s="43" t="s">
        <v>74</v>
      </c>
      <c r="O192" s="43" t="s">
        <v>1</v>
      </c>
      <c r="P192" s="43" t="s">
        <v>2</v>
      </c>
      <c r="Q192" s="43" t="s">
        <v>9</v>
      </c>
      <c r="R192" s="43" t="s">
        <v>0</v>
      </c>
      <c r="T192" s="43" t="s">
        <v>169</v>
      </c>
      <c r="U192" s="43" t="s">
        <v>22</v>
      </c>
      <c r="V192" s="43" t="s">
        <v>23</v>
      </c>
      <c r="W192" s="43" t="s">
        <v>21</v>
      </c>
      <c r="X192" s="43" t="s">
        <v>1</v>
      </c>
      <c r="Y192" s="43" t="s">
        <v>2</v>
      </c>
      <c r="Z192" s="43" t="s">
        <v>9</v>
      </c>
      <c r="AA192" s="43" t="s">
        <v>165</v>
      </c>
      <c r="AD192" s="43" t="s">
        <v>168</v>
      </c>
      <c r="AE192" s="43" t="s">
        <v>75</v>
      </c>
      <c r="AF192" s="43" t="s">
        <v>76</v>
      </c>
      <c r="AG192" s="43" t="s">
        <v>74</v>
      </c>
      <c r="AH192" s="43" t="s">
        <v>1</v>
      </c>
      <c r="AI192" s="43" t="s">
        <v>2</v>
      </c>
      <c r="AJ192" s="43" t="s">
        <v>9</v>
      </c>
      <c r="AK192" s="43" t="s">
        <v>0</v>
      </c>
    </row>
    <row r="193" spans="1:37" x14ac:dyDescent="0.2">
      <c r="A193" s="14" t="s">
        <v>196</v>
      </c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J193" s="14" t="s">
        <v>15</v>
      </c>
      <c r="K193" s="14" t="b">
        <f t="shared" ref="K193:R193" si="36">IF(T193=AD193,TRUE)</f>
        <v>0</v>
      </c>
      <c r="L193" s="14" t="b">
        <f t="shared" si="36"/>
        <v>1</v>
      </c>
      <c r="M193" s="14" t="b">
        <f t="shared" si="36"/>
        <v>1</v>
      </c>
      <c r="N193" s="14" t="b">
        <f t="shared" si="36"/>
        <v>0</v>
      </c>
      <c r="O193" s="14" t="b">
        <f t="shared" si="36"/>
        <v>0</v>
      </c>
      <c r="P193" s="14" t="b">
        <f t="shared" si="36"/>
        <v>0</v>
      </c>
      <c r="Q193" s="14" t="b">
        <f t="shared" si="36"/>
        <v>1</v>
      </c>
      <c r="R193" s="14" t="b">
        <f t="shared" si="36"/>
        <v>0</v>
      </c>
      <c r="T193" s="14">
        <f>SUM(U193:W193)</f>
        <v>0</v>
      </c>
      <c r="U193" s="14" cm="1">
        <f t="array" ref="U193:AA193">B193:H193</f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C193" s="14" t="s">
        <v>18</v>
      </c>
      <c r="AD193" s="14">
        <f>SUM(AE193:AG193)</f>
        <v>47</v>
      </c>
      <c r="AE193" s="14">
        <f>INDEX(FIRE0503a!$A$6:$I$18,MATCH(QA_FIRE0503a!$AC193,FIRE0503a!$A$6:$A$18,0),MATCH(AE$4,FIRE0503a!$A$6:$I$6,0))</f>
        <v>0</v>
      </c>
      <c r="AF193" s="14">
        <f>INDEX(FIRE0503a!$A$6:$I$18,MATCH(QA_FIRE0503a!$AC193,FIRE0503a!$A$6:$A$18,0),MATCH(AF$4,FIRE0503a!$A$6:$I$6,0))</f>
        <v>0</v>
      </c>
      <c r="AG193" s="14">
        <f>INDEX(FIRE0503a!$A$6:$I$18,MATCH(QA_FIRE0503a!$AC193,FIRE0503a!$A$6:$A$18,0),MATCH(AG$4,FIRE0503a!$A$6:$I$6,0))</f>
        <v>47</v>
      </c>
      <c r="AH193" s="14">
        <f>INDEX(FIRE0503a!$A$6:$I$18,MATCH(QA_FIRE0503a!$AC193,FIRE0503a!$A$6:$A$18,0),MATCH(AH$4,FIRE0503a!$A$6:$I$6,0))</f>
        <v>3</v>
      </c>
      <c r="AI193" s="14">
        <f>INDEX(FIRE0503a!$A$6:$I$18,MATCH(QA_FIRE0503a!$AC193,FIRE0503a!$A$6:$A$18,0),MATCH(AI$4,FIRE0503a!$A$6:$I$6,0))</f>
        <v>5</v>
      </c>
      <c r="AJ193" s="14">
        <f>INDEX(FIRE0503a!$A$6:$I$18,MATCH(QA_FIRE0503a!$AC193,FIRE0503a!$A$6:$A$18,0),MATCH(AJ$4,FIRE0503a!$A$6:$I$6,0))</f>
        <v>0</v>
      </c>
      <c r="AK193" s="14">
        <f>INDEX(FIRE0503a!$A$6:$I$18,MATCH(QA_FIRE0503a!$AC193,FIRE0503a!$A$6:$A$18,0),MATCH(AK$4,FIRE0503a!$A$6:$I$6,0))</f>
        <v>55</v>
      </c>
    </row>
    <row r="195" spans="1:37" x14ac:dyDescent="0.2">
      <c r="A195" s="42" t="s">
        <v>11</v>
      </c>
      <c r="B195" s="14" t="s">
        <v>254</v>
      </c>
    </row>
    <row r="197" spans="1:37" x14ac:dyDescent="0.2">
      <c r="B197" s="42" t="s">
        <v>164</v>
      </c>
    </row>
    <row r="198" spans="1:37" s="43" customFormat="1" ht="29.25" customHeight="1" x14ac:dyDescent="0.2">
      <c r="A198" s="14"/>
      <c r="B198" s="14" t="s">
        <v>22</v>
      </c>
      <c r="C198" s="14" t="s">
        <v>23</v>
      </c>
      <c r="D198" s="14" t="s">
        <v>21</v>
      </c>
      <c r="E198" s="14" t="s">
        <v>1</v>
      </c>
      <c r="F198" s="14" t="s">
        <v>2</v>
      </c>
      <c r="G198" s="14" t="s">
        <v>9</v>
      </c>
      <c r="H198" s="14" t="s">
        <v>165</v>
      </c>
      <c r="K198" s="43" t="s">
        <v>168</v>
      </c>
      <c r="L198" s="43" t="s">
        <v>75</v>
      </c>
      <c r="M198" s="43" t="s">
        <v>76</v>
      </c>
      <c r="N198" s="43" t="s">
        <v>74</v>
      </c>
      <c r="O198" s="43" t="s">
        <v>1</v>
      </c>
      <c r="P198" s="43" t="s">
        <v>2</v>
      </c>
      <c r="Q198" s="43" t="s">
        <v>9</v>
      </c>
      <c r="R198" s="43" t="s">
        <v>0</v>
      </c>
      <c r="T198" s="43" t="s">
        <v>169</v>
      </c>
      <c r="U198" s="43" t="s">
        <v>22</v>
      </c>
      <c r="V198" s="43" t="s">
        <v>23</v>
      </c>
      <c r="W198" s="43" t="s">
        <v>21</v>
      </c>
      <c r="X198" s="43" t="s">
        <v>1</v>
      </c>
      <c r="Y198" s="43" t="s">
        <v>2</v>
      </c>
      <c r="Z198" s="43" t="s">
        <v>9</v>
      </c>
      <c r="AA198" s="43" t="s">
        <v>165</v>
      </c>
      <c r="AD198" s="43" t="s">
        <v>168</v>
      </c>
      <c r="AE198" s="43" t="s">
        <v>75</v>
      </c>
      <c r="AF198" s="43" t="s">
        <v>76</v>
      </c>
      <c r="AG198" s="43" t="s">
        <v>74</v>
      </c>
      <c r="AH198" s="43" t="s">
        <v>1</v>
      </c>
      <c r="AI198" s="43" t="s">
        <v>2</v>
      </c>
      <c r="AJ198" s="43" t="s">
        <v>9</v>
      </c>
      <c r="AK198" s="43" t="s">
        <v>0</v>
      </c>
    </row>
    <row r="199" spans="1:37" x14ac:dyDescent="0.2">
      <c r="A199" s="14" t="s">
        <v>197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J199" s="14" t="s">
        <v>15</v>
      </c>
      <c r="K199" s="14" t="b">
        <f t="shared" ref="K199:R199" si="37">IF(T199=AD199,TRUE)</f>
        <v>0</v>
      </c>
      <c r="L199" s="14" t="b">
        <f t="shared" si="37"/>
        <v>1</v>
      </c>
      <c r="M199" s="14" t="b">
        <f t="shared" si="37"/>
        <v>0</v>
      </c>
      <c r="N199" s="14" t="b">
        <f t="shared" si="37"/>
        <v>0</v>
      </c>
      <c r="O199" s="14" t="b">
        <f t="shared" si="37"/>
        <v>1</v>
      </c>
      <c r="P199" s="14" t="b">
        <f t="shared" si="37"/>
        <v>0</v>
      </c>
      <c r="Q199" s="14" t="b">
        <f t="shared" si="37"/>
        <v>1</v>
      </c>
      <c r="R199" s="14" t="b">
        <f t="shared" si="37"/>
        <v>0</v>
      </c>
      <c r="T199" s="14">
        <f>SUM(U199:W199)</f>
        <v>0</v>
      </c>
      <c r="U199" s="14" cm="1">
        <f t="array" ref="U199:AA199">B199:H199</f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C199" s="14" t="s">
        <v>45</v>
      </c>
      <c r="AD199" s="14">
        <f>SUM(AE199:AG199)</f>
        <v>45</v>
      </c>
      <c r="AE199" s="14">
        <f>INDEX(FIRE0503a!$A$6:$I$18,MATCH(QA_FIRE0503a!$AC199,FIRE0503a!$A$6:$A$18,0),MATCH(AE$4,FIRE0503a!$A$6:$I$6,0))</f>
        <v>0</v>
      </c>
      <c r="AF199" s="14">
        <f>INDEX(FIRE0503a!$A$6:$I$18,MATCH(QA_FIRE0503a!$AC199,FIRE0503a!$A$6:$A$18,0),MATCH(AF$4,FIRE0503a!$A$6:$I$6,0))</f>
        <v>2</v>
      </c>
      <c r="AG199" s="14">
        <f>INDEX(FIRE0503a!$A$6:$I$18,MATCH(QA_FIRE0503a!$AC199,FIRE0503a!$A$6:$A$18,0),MATCH(AG$4,FIRE0503a!$A$6:$I$6,0))</f>
        <v>43</v>
      </c>
      <c r="AH199" s="14">
        <f>INDEX(FIRE0503a!$A$6:$I$18,MATCH(QA_FIRE0503a!$AC199,FIRE0503a!$A$6:$A$18,0),MATCH(AH$4,FIRE0503a!$A$6:$I$6,0))</f>
        <v>0</v>
      </c>
      <c r="AI199" s="14">
        <f>INDEX(FIRE0503a!$A$6:$I$18,MATCH(QA_FIRE0503a!$AC199,FIRE0503a!$A$6:$A$18,0),MATCH(AI$4,FIRE0503a!$A$6:$I$6,0))</f>
        <v>2</v>
      </c>
      <c r="AJ199" s="14">
        <f>INDEX(FIRE0503a!$A$6:$I$18,MATCH(QA_FIRE0503a!$AC199,FIRE0503a!$A$6:$A$18,0),MATCH(AJ$4,FIRE0503a!$A$6:$I$6,0))</f>
        <v>0</v>
      </c>
      <c r="AK199" s="14">
        <f>INDEX(FIRE0503a!$A$6:$I$18,MATCH(QA_FIRE0503a!$AC199,FIRE0503a!$A$6:$A$18,0),MATCH(AK$4,FIRE0503a!$A$6:$I$6,0))</f>
        <v>47</v>
      </c>
    </row>
    <row r="201" spans="1:37" x14ac:dyDescent="0.2">
      <c r="A201" s="42" t="s">
        <v>11</v>
      </c>
      <c r="B201" s="14" t="s">
        <v>254</v>
      </c>
    </row>
    <row r="203" spans="1:37" x14ac:dyDescent="0.2">
      <c r="B203" s="42" t="s">
        <v>164</v>
      </c>
    </row>
    <row r="204" spans="1:37" s="43" customFormat="1" ht="29.25" customHeight="1" x14ac:dyDescent="0.2">
      <c r="A204" s="14"/>
      <c r="B204" s="14" t="s">
        <v>22</v>
      </c>
      <c r="C204" s="14" t="s">
        <v>23</v>
      </c>
      <c r="D204" s="14" t="s">
        <v>21</v>
      </c>
      <c r="E204" s="14" t="s">
        <v>1</v>
      </c>
      <c r="F204" s="14" t="s">
        <v>2</v>
      </c>
      <c r="G204" s="14" t="s">
        <v>9</v>
      </c>
      <c r="H204" s="14" t="s">
        <v>165</v>
      </c>
      <c r="K204" s="43" t="s">
        <v>168</v>
      </c>
      <c r="L204" s="43" t="s">
        <v>75</v>
      </c>
      <c r="M204" s="43" t="s">
        <v>76</v>
      </c>
      <c r="N204" s="43" t="s">
        <v>74</v>
      </c>
      <c r="O204" s="43" t="s">
        <v>1</v>
      </c>
      <c r="P204" s="43" t="s">
        <v>2</v>
      </c>
      <c r="Q204" s="43" t="s">
        <v>9</v>
      </c>
      <c r="R204" s="43" t="s">
        <v>0</v>
      </c>
      <c r="T204" s="43" t="s">
        <v>169</v>
      </c>
      <c r="U204" s="43" t="s">
        <v>22</v>
      </c>
      <c r="V204" s="43" t="s">
        <v>23</v>
      </c>
      <c r="W204" s="43" t="s">
        <v>21</v>
      </c>
      <c r="X204" s="43" t="s">
        <v>1</v>
      </c>
      <c r="Y204" s="43" t="s">
        <v>2</v>
      </c>
      <c r="Z204" s="43" t="s">
        <v>9</v>
      </c>
      <c r="AA204" s="43" t="s">
        <v>165</v>
      </c>
      <c r="AD204" s="43" t="s">
        <v>168</v>
      </c>
      <c r="AE204" s="43" t="s">
        <v>75</v>
      </c>
      <c r="AF204" s="43" t="s">
        <v>76</v>
      </c>
      <c r="AG204" s="43" t="s">
        <v>74</v>
      </c>
      <c r="AH204" s="43" t="s">
        <v>1</v>
      </c>
      <c r="AI204" s="43" t="s">
        <v>2</v>
      </c>
      <c r="AJ204" s="43" t="s">
        <v>9</v>
      </c>
      <c r="AK204" s="43" t="s">
        <v>0</v>
      </c>
    </row>
    <row r="205" spans="1:37" x14ac:dyDescent="0.2">
      <c r="A205" s="14" t="s">
        <v>198</v>
      </c>
      <c r="B205" s="14">
        <v>0</v>
      </c>
      <c r="C205" s="14">
        <v>1</v>
      </c>
      <c r="D205" s="14">
        <v>0</v>
      </c>
      <c r="E205" s="14">
        <v>0</v>
      </c>
      <c r="F205" s="14">
        <v>0</v>
      </c>
      <c r="G205" s="14">
        <v>4</v>
      </c>
      <c r="H205" s="14">
        <v>5</v>
      </c>
      <c r="J205" s="14" t="s">
        <v>15</v>
      </c>
      <c r="K205" s="14" t="b">
        <f t="shared" ref="K205:R205" si="38">IF(T205=AD205,TRUE)</f>
        <v>0</v>
      </c>
      <c r="L205" s="14" t="b">
        <f t="shared" si="38"/>
        <v>0</v>
      </c>
      <c r="M205" s="14" t="b">
        <f t="shared" si="38"/>
        <v>0</v>
      </c>
      <c r="N205" s="14" t="b">
        <f t="shared" si="38"/>
        <v>0</v>
      </c>
      <c r="O205" s="14" t="b">
        <f t="shared" si="38"/>
        <v>0</v>
      </c>
      <c r="P205" s="14" t="b">
        <f t="shared" si="38"/>
        <v>0</v>
      </c>
      <c r="Q205" s="14" t="b">
        <f t="shared" si="38"/>
        <v>0</v>
      </c>
      <c r="R205" s="14" t="b">
        <f t="shared" si="38"/>
        <v>0</v>
      </c>
      <c r="T205" s="14">
        <f>SUM(U205:W205)</f>
        <v>1</v>
      </c>
      <c r="U205" s="14" cm="1">
        <f t="array" ref="U205:AA205">B205:H205</f>
        <v>0</v>
      </c>
      <c r="V205" s="14">
        <v>1</v>
      </c>
      <c r="W205" s="14">
        <v>0</v>
      </c>
      <c r="X205" s="14">
        <v>0</v>
      </c>
      <c r="Y205" s="14">
        <v>0</v>
      </c>
      <c r="Z205" s="14">
        <v>4</v>
      </c>
      <c r="AA205" s="14">
        <v>5</v>
      </c>
      <c r="AC205" s="14" t="s">
        <v>19</v>
      </c>
      <c r="AD205" s="14">
        <f>SUM(AE205:AG205)</f>
        <v>15</v>
      </c>
      <c r="AE205" s="14">
        <f>INDEX(FIRE0503a!$A$6:$I$18,MATCH(QA_FIRE0503a!$AC205,FIRE0503a!$A$6:$A$18,0),MATCH(AE$4,FIRE0503a!$A$6:$I$6,0))</f>
        <v>1</v>
      </c>
      <c r="AF205" s="14">
        <f>INDEX(FIRE0503a!$A$6:$I$18,MATCH(QA_FIRE0503a!$AC205,FIRE0503a!$A$6:$A$18,0),MATCH(AF$4,FIRE0503a!$A$6:$I$6,0))</f>
        <v>4</v>
      </c>
      <c r="AG205" s="14">
        <f>INDEX(FIRE0503a!$A$6:$I$18,MATCH(QA_FIRE0503a!$AC205,FIRE0503a!$A$6:$A$18,0),MATCH(AG$4,FIRE0503a!$A$6:$I$6,0))</f>
        <v>10</v>
      </c>
      <c r="AH205" s="14">
        <f>INDEX(FIRE0503a!$A$6:$I$18,MATCH(QA_FIRE0503a!$AC205,FIRE0503a!$A$6:$A$18,0),MATCH(AH$4,FIRE0503a!$A$6:$I$6,0))</f>
        <v>2</v>
      </c>
      <c r="AI205" s="14">
        <f>INDEX(FIRE0503a!$A$6:$I$18,MATCH(QA_FIRE0503a!$AC205,FIRE0503a!$A$6:$A$18,0),MATCH(AI$4,FIRE0503a!$A$6:$I$6,0))</f>
        <v>2</v>
      </c>
      <c r="AJ205" s="14">
        <f>INDEX(FIRE0503a!$A$6:$I$18,MATCH(QA_FIRE0503a!$AC205,FIRE0503a!$A$6:$A$18,0),MATCH(AJ$4,FIRE0503a!$A$6:$I$6,0))</f>
        <v>8</v>
      </c>
      <c r="AK205" s="14">
        <f>INDEX(FIRE0503a!$A$6:$I$18,MATCH(QA_FIRE0503a!$AC205,FIRE0503a!$A$6:$A$18,0),MATCH(AK$4,FIRE0503a!$A$6:$I$6,0))</f>
        <v>27</v>
      </c>
    </row>
    <row r="207" spans="1:37" ht="20.25" customHeight="1" x14ac:dyDescent="0.2">
      <c r="K207" s="43" t="s">
        <v>168</v>
      </c>
      <c r="L207" s="43" t="s">
        <v>75</v>
      </c>
      <c r="M207" s="43" t="s">
        <v>76</v>
      </c>
      <c r="N207" s="43" t="s">
        <v>74</v>
      </c>
      <c r="O207" s="43" t="s">
        <v>1</v>
      </c>
      <c r="P207" s="43" t="s">
        <v>2</v>
      </c>
      <c r="Q207" s="43" t="s">
        <v>9</v>
      </c>
      <c r="R207" s="43" t="s">
        <v>0</v>
      </c>
      <c r="S207" s="14" t="s">
        <v>199</v>
      </c>
      <c r="T207" s="43" t="s">
        <v>169</v>
      </c>
      <c r="U207" s="43" t="s">
        <v>22</v>
      </c>
      <c r="V207" s="43" t="s">
        <v>23</v>
      </c>
      <c r="W207" s="43" t="s">
        <v>21</v>
      </c>
      <c r="X207" s="43" t="s">
        <v>1</v>
      </c>
      <c r="Y207" s="43" t="s">
        <v>2</v>
      </c>
      <c r="Z207" s="43" t="s">
        <v>9</v>
      </c>
      <c r="AA207" s="43" t="s">
        <v>165</v>
      </c>
      <c r="AC207" s="14" t="s">
        <v>199</v>
      </c>
      <c r="AD207" s="43" t="s">
        <v>169</v>
      </c>
      <c r="AE207" s="43" t="s">
        <v>22</v>
      </c>
      <c r="AF207" s="43" t="s">
        <v>23</v>
      </c>
      <c r="AG207" s="43" t="s">
        <v>21</v>
      </c>
      <c r="AH207" s="43" t="s">
        <v>1</v>
      </c>
      <c r="AI207" s="43" t="s">
        <v>2</v>
      </c>
      <c r="AJ207" s="43" t="s">
        <v>9</v>
      </c>
      <c r="AK207" s="43" t="s">
        <v>165</v>
      </c>
    </row>
    <row r="208" spans="1:37" x14ac:dyDescent="0.2">
      <c r="J208" s="14" t="s">
        <v>0</v>
      </c>
      <c r="K208" s="14" t="b">
        <f t="shared" ref="K208:R208" si="39">IF(T208=AD208,TRUE)</f>
        <v>0</v>
      </c>
      <c r="L208" s="14" t="b">
        <f t="shared" si="39"/>
        <v>0</v>
      </c>
      <c r="M208" s="14" t="b">
        <f t="shared" si="39"/>
        <v>0</v>
      </c>
      <c r="N208" s="14" t="b">
        <f t="shared" si="39"/>
        <v>0</v>
      </c>
      <c r="O208" s="14" t="b">
        <f t="shared" si="39"/>
        <v>0</v>
      </c>
      <c r="P208" s="14" t="b">
        <f t="shared" si="39"/>
        <v>0</v>
      </c>
      <c r="Q208" s="14" t="b">
        <f t="shared" si="39"/>
        <v>0</v>
      </c>
      <c r="R208" s="14" t="b">
        <f t="shared" si="39"/>
        <v>0</v>
      </c>
      <c r="T208" s="14">
        <f>SUM(T205,T199,T193,T187,T181,T175,T169,T163,T157,T151,T145)</f>
        <v>1</v>
      </c>
      <c r="U208" s="14">
        <f t="shared" ref="U208:AA208" si="40">SUM(U205,U199,U193,U187,U181,U175,U169,U163,U157,U151,U145)</f>
        <v>0</v>
      </c>
      <c r="V208" s="14">
        <f t="shared" si="40"/>
        <v>1</v>
      </c>
      <c r="W208" s="14">
        <f t="shared" si="40"/>
        <v>0</v>
      </c>
      <c r="X208" s="14">
        <f t="shared" si="40"/>
        <v>0</v>
      </c>
      <c r="Y208" s="14">
        <f t="shared" si="40"/>
        <v>0</v>
      </c>
      <c r="Z208" s="14">
        <f t="shared" si="40"/>
        <v>5</v>
      </c>
      <c r="AA208" s="14">
        <f t="shared" si="40"/>
        <v>6</v>
      </c>
      <c r="AC208" s="14" t="s">
        <v>200</v>
      </c>
      <c r="AD208" s="14">
        <f>SUM(AD205,AD199,AD193,AD187,AD181,AD175,AD169,AD163,AD157,AD151,AD145)</f>
        <v>184</v>
      </c>
      <c r="AE208" s="14">
        <f t="shared" ref="AE208:AK208" si="41">SUM(AE205,AE199,AE193,AE187,AE181,AE175,AE169,AE163,AE157,AE151,AE145)</f>
        <v>3</v>
      </c>
      <c r="AF208" s="14">
        <f t="shared" si="41"/>
        <v>9</v>
      </c>
      <c r="AG208" s="14">
        <f t="shared" si="41"/>
        <v>172</v>
      </c>
      <c r="AH208" s="14">
        <f t="shared" si="41"/>
        <v>17</v>
      </c>
      <c r="AI208" s="14">
        <f t="shared" si="41"/>
        <v>16</v>
      </c>
      <c r="AJ208" s="14">
        <f t="shared" si="41"/>
        <v>37</v>
      </c>
      <c r="AK208" s="14">
        <f t="shared" si="41"/>
        <v>254</v>
      </c>
    </row>
  </sheetData>
  <conditionalFormatting sqref="A1:AL4 AM1:XFD136 A5 I5:AL5 A6:AL10 A11 I11:AL11 A12:AL16 A17 I17:AL17 A18:AL22 A23 I23:AL23 A24:AL28 A29 I29:AL29 A30:AL34 A35 I35:AL35 A36:AL40 A41 I41:AL41 A42:AL46 A47 I47:AL47 A48:AL52 A53 I53:AL53 A54:AL58 A59 I59:AL59 A60:AL63 A64:S64 AB64:AL64 A65 I65:AL65 A66:AL66 I67:I68 K67:AL68 A69:AL74 A75 I75:AL75 A76:AL80 A81 I81:AL81 A82:AL86 A87 I87:AL87 A88:AL92 A93 I93:AL93 A94:AL98 A99 I99:AL99 A100:AL104 A105 I105:AL105 A106:AL110 A111 I111:AL111 A112:AL116 A117 I117:AL117 A118:AL122 A123 I123:AL123 A124:AL128 A129 I129:AL129 A130:AL134 A135:A136 I135:AL136 I137:I138 K137:XFD138 A139:AL144 AM139:XFD206 A145 I145:AL145 A146:AL150 A151 I151:AL151 A152:AL156 A157 I157:AL157 A158:AL162 A163 I163:AL163 A164:AL168 A169 I169:AL169 A170:AL174 A175 I175:AL175 A176:AL180 A181 I181:AL181 A182:AL186 A187 I187:AL187 A188:AL192 A193 I193:AL193 A194:AL198 A199 I199:AL199 A200:AL204 A205 I205:AL205 A206:AL206 I207:I208 K207:XFD208 A209:XFD1048576">
    <cfRule type="containsText" dxfId="3" priority="1" operator="containsText" text="true">
      <formula>NOT(ISERROR(SEARCH("true",A1)))</formula>
    </cfRule>
    <cfRule type="containsText" dxfId="2" priority="2" operator="containsText" text="false">
      <formula>NOT(ISERROR(SEARCH("false",A1)))</formula>
    </cfRule>
  </conditionalFormatting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A5BF1C78D9F64B679A5EBDE1C6598EBC0100361AF42663F9D44CB571B509ECD8FB40" ma:contentTypeVersion="22" ma:contentTypeDescription="Create a new document." ma:contentTypeScope="" ma:versionID="78a7e4afbae35a16e5993e4ecf346196">
  <xsd:schema xmlns:xsd="http://www.w3.org/2001/XMLSchema" xmlns:xs="http://www.w3.org/2001/XMLSchema" xmlns:p="http://schemas.microsoft.com/office/2006/metadata/properties" xmlns:ns2="60b4899e-55b4-4231-8241-12d69350e134" xmlns:ns3="87123c6c-b1ca-4f35-bd74-c830a9e7ea33" xmlns:ns4="2611856c-b04d-4a05-858c-1345b3915c95" targetNamespace="http://schemas.microsoft.com/office/2006/metadata/properties" ma:root="true" ma:fieldsID="5fdb6043d51ef900c2b9338f36b4ef18" ns2:_="" ns3:_="" ns4:_="">
    <xsd:import namespace="60b4899e-55b4-4231-8241-12d69350e134"/>
    <xsd:import namespace="87123c6c-b1ca-4f35-bd74-c830a9e7ea33"/>
    <xsd:import namespace="2611856c-b04d-4a05-858c-1345b3915c95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3:TaxCatchAll" minOccurs="0"/>
                <xsd:element ref="ns3:TaxCatchAllLabel" minOccurs="0"/>
                <xsd:element ref="ns2:cf401361b24e474cb011be6eb76c0e76" minOccurs="0"/>
                <xsd:element ref="ns2:jb5e598af17141539648acf311d7477b" minOccurs="0"/>
                <xsd:element ref="ns2:n7493b4506bf40e28c373b1e51a33445" minOccurs="0"/>
                <xsd:element ref="ns2:HOMigrated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3:SharedWithUsers" minOccurs="0"/>
                <xsd:element ref="ns3:SharedWithDetails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4899e-55b4-4231-8241-12d69350e134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93e580ec-c125-41f3-a307-e1c841722a86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4;#Crown|69589897-2828-4761-976e-717fd8e631c9" ma:fieldId="{cf401361-b24e-474c-b011-be6eb76c0e76}" ma:sspId="93e580ec-c125-41f3-a307-e1c841722a86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e598af17141539648acf311d7477b" ma:index="14" nillable="true" ma:taxonomy="true" ma:internalName="jb5e598af17141539648acf311d7477b" ma:taxonomyFieldName="HOBusinessUnit" ma:displayName="Business unit" ma:readOnly="false" ma:default="108;#Police and Fire Analysis Unit (A)|755c0ad7-1cd3-4e30-b1c3-86b5a4ff9bf7" ma:fieldId="{3b5e598a-f171-4153-9648-acf311d7477b}" ma:sspId="93e580ec-c125-41f3-a307-e1c841722a86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6" nillable="true" ma:taxonomy="true" ma:internalName="n7493b4506bf40e28c373b1e51a33445" ma:taxonomyFieldName="HOSiteType" ma:displayName="Site type" ma:readOnly="false" ma:default="2;#Service Management – Significant|7857f63c-dacd-48aa-8ddf-58f3ef15ab94" ma:fieldId="{77493b45-06bf-40e2-8c37-3b1e51a33445}" ma:sspId="93e580ec-c125-41f3-a307-e1c841722a86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8" nillable="true" ma:displayName="Migrated" ma:default="0" ma:internalName="HOMigrate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23c6c-b1ca-4f35-bd74-c830a9e7ea33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836f935-47ce-48bd-816c-98e8021e3fd3}" ma:internalName="TaxCatchAll" ma:readOnly="false" ma:showField="CatchAllData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836f935-47ce-48bd-816c-98e8021e3fd3}" ma:internalName="TaxCatchAllLabel" ma:readOnly="false" ma:showField="CatchAllDataLabel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1856c-b04d-4a05-858c-1345b3915c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93e580ec-c125-41f3-a307-e1c841722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e2bfa7b6474897ab4a53f76ea236c7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cf401361b24e474cb011be6eb76c0e76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HOMigrated xmlns="60b4899e-55b4-4231-8241-12d69350e134">false</HOMigrated>
    <n7493b4506bf40e28c373b1e51a33445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Service Management – Significant</TermName>
          <TermId xmlns="http://schemas.microsoft.com/office/infopath/2007/PartnerControls">7857f63c-dacd-48aa-8ddf-58f3ef15ab94</TermId>
        </TermInfo>
      </Terms>
    </n7493b4506bf40e28c373b1e51a33445>
    <jb5e598af17141539648acf311d7477b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jb5e598af17141539648acf311d7477b>
    <TaxCatchAllLabel xmlns="87123c6c-b1ca-4f35-bd74-c830a9e7ea33" xsi:nil="true"/>
    <lcf76f155ced4ddcb4097134ff3c332f xmlns="2611856c-b04d-4a05-858c-1345b3915c95">
      <Terms xmlns="http://schemas.microsoft.com/office/infopath/2007/PartnerControls"/>
    </lcf76f155ced4ddcb4097134ff3c332f>
    <TaxCatchAll xmlns="87123c6c-b1ca-4f35-bd74-c830a9e7ea33">
      <Value>108</Value>
      <Value>4</Value>
      <Value>3</Value>
      <Value>2</Value>
    </TaxCatchAl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1BA211-C3B5-4AEC-8BC3-2E5D22084A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b4899e-55b4-4231-8241-12d69350e134"/>
    <ds:schemaRef ds:uri="87123c6c-b1ca-4f35-bd74-c830a9e7ea33"/>
    <ds:schemaRef ds:uri="2611856c-b04d-4a05-858c-1345b3915c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D5F4C6-FAB2-449E-ABAA-63C0842F843D}">
  <ds:schemaRefs>
    <ds:schemaRef ds:uri="http://schemas.microsoft.com/office/2006/metadata/properties"/>
    <ds:schemaRef ds:uri="http://schemas.microsoft.com/office/infopath/2007/PartnerControls"/>
    <ds:schemaRef ds:uri="60b4899e-55b4-4231-8241-12d69350e134"/>
    <ds:schemaRef ds:uri="87123c6c-b1ca-4f35-bd74-c830a9e7ea33"/>
    <ds:schemaRef ds:uri="2611856c-b04d-4a05-858c-1345b3915c95"/>
  </ds:schemaRefs>
</ds:datastoreItem>
</file>

<file path=customXml/itemProps3.xml><?xml version="1.0" encoding="utf-8"?>
<ds:datastoreItem xmlns:ds="http://schemas.openxmlformats.org/officeDocument/2006/customXml" ds:itemID="{AE46BDA7-6297-40C9-B3D3-6000F875B72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config</vt:lpstr>
      <vt:lpstr>Cover_sheet</vt:lpstr>
      <vt:lpstr>Contents</vt:lpstr>
      <vt:lpstr>200910</vt:lpstr>
      <vt:lpstr>Notes</vt:lpstr>
      <vt:lpstr>Data - fatalities</vt:lpstr>
      <vt:lpstr>PopData</vt:lpstr>
      <vt:lpstr>FIRE0503a_raw</vt:lpstr>
      <vt:lpstr>QA_FIRE0503a</vt:lpstr>
      <vt:lpstr>FIRE0503a</vt:lpstr>
      <vt:lpstr>Data - casualties</vt:lpstr>
      <vt:lpstr>FIRE0503b_raw</vt:lpstr>
      <vt:lpstr>QA_FIRE0503b</vt:lpstr>
      <vt:lpstr>FIRE0503b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2024-09-11T16:48:31Z</dcterms:created>
  <dcterms:modified xsi:type="dcterms:W3CDTF">2026-08-12T15:24:10Z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0x010100A5BF1C78D9F64B679A5EBDE1C6598EBC0100361AF42663F9D44CB571B509ECD8FB40</vt:lpwstr>
  </property>
  <property fmtid="{D5CDD505-2E9C-101B-9397-08002B2CF9AE}" pid="4" name="HOCopyrightLevel">
    <vt:lpwstr>4;#Crown|69589897-2828-4761-976e-717fd8e631c9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SiteType">
    <vt:lpwstr>2;#Service Management – Significant|7857f63c-dacd-48aa-8ddf-58f3ef15ab94</vt:lpwstr>
  </property>
  <property fmtid="{D5CDD505-2E9C-101B-9397-08002B2CF9AE}" pid="7" name="HOBusinessUnit">
    <vt:lpwstr>108;#Police and Fire Analysis Unit (A)|755c0ad7-1cd3-4e30-b1c3-86b5a4ff9bf7</vt:lpwstr>
  </property>
</Properties>
</file>