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124226"/>
  <xr:revisionPtr revIDLastSave="0" documentId="13_ncr:1_{2A94524E-9A81-4ABF-B9D8-80796A6CFB0A}" xr6:coauthVersionLast="47" xr6:coauthVersionMax="47" xr10:uidLastSave="{00000000-0000-0000-0000-000000000000}"/>
  <workbookProtection workbookAlgorithmName="SHA-512" workbookHashValue="6NQTIhCVYn7jk1oiDGHR3eHqqfvurRlEEqD6JLT6Y5em5L6xzh6b8kH5ErWjdaXkkjy2pZ3XhSb9/QXAtJO4Hw==" workbookSaltValue="0rDiJx/7fvyg0JO5gPdQUg==" workbookSpinCount="100000" lockStructure="1"/>
  <bookViews>
    <workbookView xWindow="28680" yWindow="2475" windowWidth="23280" windowHeight="15000" xr2:uid="{00000000-000D-0000-FFFF-FFFF00000000}"/>
  </bookViews>
  <sheets>
    <sheet name="Cover_sheet" sheetId="9" r:id="rId1"/>
    <sheet name="config" sheetId="13" state="hidden" r:id="rId2"/>
    <sheet name="Contents" sheetId="10" r:id="rId3"/>
    <sheet name="Data - rescues" sheetId="1" r:id="rId4"/>
    <sheet name="Data_rescues_2009_10" sheetId="11" state="hidden" r:id="rId5"/>
    <sheet name="FIRE0511a" sheetId="3" r:id="rId6"/>
    <sheet name="QA 0511a" sheetId="14" state="hidden" r:id="rId7"/>
    <sheet name="Data - evacuations" sheetId="2" r:id="rId8"/>
    <sheet name="Data_evacuations_2009_10" sheetId="12" state="hidden" r:id="rId9"/>
    <sheet name="FIRE0511b" sheetId="6" r:id="rId10"/>
    <sheet name="QA 0511b" sheetId="15" state="hidden" r:id="rId11"/>
  </sheets>
  <externalReferences>
    <externalReference r:id="rId12"/>
    <externalReference r:id="rId13"/>
  </externalReferences>
  <definedNames>
    <definedName name="_xlnm._FilterDatabase" localSheetId="7" hidden="1">'Data - evacuations'!$A$1:$D$1</definedName>
    <definedName name="bb">'[1]Succ apps, retire &amp; resig 0203'!$A$5:$S$58</definedName>
    <definedName name="_xlnm.Print_Area" localSheetId="2">Contents!$A$1:$E$8</definedName>
    <definedName name="_xlnm.Print_Area" localSheetId="5">FIRE0511a!$A$1:$F$29</definedName>
    <definedName name="_xlnm.Print_Area" localSheetId="9">FIRE0511b!$A$1:$J$37</definedName>
    <definedName name="_xlnm.Print_Titles" localSheetId="9">FIRE0511b!$A:$A</definedName>
    <definedName name="qrychiefrepspecservrtaother">#REF!</definedName>
    <definedName name="qrychiefrepsuccretireresig">#REF!</definedName>
    <definedName name="qrychiefrepwteststr">#REF!</definedName>
    <definedName name="qrychiefrepwtgeneth">#REF!</definedName>
    <definedName name="qryEOwtgrandtotalethgen">'[2]Table 1'!$A$4:$F$4</definedName>
    <definedName name="qryffinjuries9900">#REF!</definedName>
    <definedName name="qryPI15">#REF!</definedName>
    <definedName name="qryPI16">#REF!</definedName>
    <definedName name="qryPIBV145a">#REF!</definedName>
    <definedName name="qryPIBV145b">#REF!</definedName>
    <definedName name="qryPIBV145c">#REF!</definedName>
    <definedName name="qryPIBV15i">#REF!</definedName>
    <definedName name="qryPIBV15ii">#REF!</definedName>
    <definedName name="qryPIctsickness">#REF!</definedName>
    <definedName name="qryPIriderfactleave">#REF!</definedName>
    <definedName name="qryPIriderfactsick">#REF!</definedName>
    <definedName name="Query1">#REF!</definedName>
  </definedNames>
  <calcPr calcId="191029"/>
  <pivotCaches>
    <pivotCache cacheId="10" r:id="rId14"/>
    <pivotCache cacheId="11" r:id="rId1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9" i="10" l="1"/>
  <c r="D7" i="10"/>
  <c r="B24" i="14" a="1"/>
  <c r="B24" i="14" s="1"/>
  <c r="A9" i="9"/>
  <c r="A8" i="9"/>
  <c r="I22" i="6" l="1"/>
  <c r="H22" i="6"/>
  <c r="G22" i="6"/>
  <c r="F59" i="15" s="1"/>
  <c r="F22" i="6"/>
  <c r="E59" i="15" s="1"/>
  <c r="E22" i="6"/>
  <c r="D59" i="15" s="1"/>
  <c r="D22" i="6"/>
  <c r="C59" i="15" s="1"/>
  <c r="C22" i="6" a="1"/>
  <c r="C22" i="6" s="1"/>
  <c r="B59" i="15" s="1"/>
  <c r="B22" i="6" a="1"/>
  <c r="B22" i="6" s="1"/>
  <c r="F19" i="3"/>
  <c r="D59" i="14" s="1"/>
  <c r="E19" i="3"/>
  <c r="E59" i="14" s="1"/>
  <c r="D19" i="3"/>
  <c r="C59" i="14" s="1"/>
  <c r="C19" i="3"/>
  <c r="B59" i="14" s="1"/>
  <c r="B19" i="3"/>
  <c r="G59" i="15"/>
  <c r="H59" i="15"/>
  <c r="B24" i="15" a="1"/>
  <c r="B24" i="15" s="1"/>
  <c r="B82" i="14" l="1"/>
  <c r="C82" i="14"/>
  <c r="D82" i="14"/>
  <c r="E82" i="14"/>
  <c r="I59" i="15"/>
  <c r="F59" i="14"/>
  <c r="H82" i="15"/>
  <c r="G82" i="15"/>
  <c r="F82" i="15"/>
  <c r="E82" i="15"/>
  <c r="D82" i="15"/>
  <c r="C82" i="15"/>
  <c r="B82" i="15"/>
  <c r="D8" i="10" l="1"/>
  <c r="D6" i="10"/>
  <c r="A32" i="6"/>
  <c r="A26" i="3"/>
  <c r="A2" i="10"/>
  <c r="A10" i="9"/>
  <c r="A5" i="9"/>
  <c r="A3" i="9"/>
  <c r="B21" i="6" a="1"/>
  <c r="B21" i="6" s="1"/>
  <c r="C21" i="6" a="1"/>
  <c r="C21" i="6" s="1"/>
  <c r="B58" i="15" s="1"/>
  <c r="B19" i="6"/>
  <c r="C19" i="6"/>
  <c r="B56" i="15" s="1"/>
  <c r="D19" i="6"/>
  <c r="C56" i="15" s="1"/>
  <c r="C79" i="15" s="1"/>
  <c r="E19" i="6"/>
  <c r="D56" i="15" s="1"/>
  <c r="D79" i="15" s="1"/>
  <c r="F19" i="6"/>
  <c r="E56" i="15" s="1"/>
  <c r="E79" i="15" s="1"/>
  <c r="G19" i="6"/>
  <c r="F56" i="15" s="1"/>
  <c r="F79" i="15" s="1"/>
  <c r="H19" i="6"/>
  <c r="G56" i="15" s="1"/>
  <c r="G79" i="15" s="1"/>
  <c r="I19" i="6"/>
  <c r="H56" i="15" s="1"/>
  <c r="H79" i="15" s="1"/>
  <c r="B20" i="6"/>
  <c r="C20" i="6"/>
  <c r="B57" i="15" s="1"/>
  <c r="D20" i="6"/>
  <c r="C57" i="15" s="1"/>
  <c r="C80" i="15" s="1"/>
  <c r="E20" i="6"/>
  <c r="D57" i="15" s="1"/>
  <c r="D80" i="15" s="1"/>
  <c r="F20" i="6"/>
  <c r="E57" i="15" s="1"/>
  <c r="E80" i="15" s="1"/>
  <c r="G20" i="6"/>
  <c r="F57" i="15" s="1"/>
  <c r="F80" i="15" s="1"/>
  <c r="H20" i="6"/>
  <c r="G57" i="15" s="1"/>
  <c r="G80" i="15" s="1"/>
  <c r="I20" i="6"/>
  <c r="H57" i="15" s="1"/>
  <c r="H80" i="15" s="1"/>
  <c r="D21" i="6"/>
  <c r="C58" i="15" s="1"/>
  <c r="E21" i="6"/>
  <c r="D58" i="15" s="1"/>
  <c r="F21" i="6"/>
  <c r="E58" i="15" s="1"/>
  <c r="G21" i="6"/>
  <c r="F58" i="15" s="1"/>
  <c r="H21" i="6"/>
  <c r="G58" i="15" s="1"/>
  <c r="I21" i="6"/>
  <c r="H58" i="15" s="1"/>
  <c r="B16" i="3"/>
  <c r="C16" i="3"/>
  <c r="B56" i="14" s="1"/>
  <c r="B79" i="14" s="1"/>
  <c r="D16" i="3"/>
  <c r="C56" i="14" s="1"/>
  <c r="C79" i="14" s="1"/>
  <c r="E16" i="3"/>
  <c r="E56" i="14" s="1"/>
  <c r="E79" i="14" s="1"/>
  <c r="F16" i="3"/>
  <c r="D56" i="14" s="1"/>
  <c r="D79" i="14" s="1"/>
  <c r="B17" i="3"/>
  <c r="C17" i="3"/>
  <c r="B57" i="14" s="1"/>
  <c r="B80" i="14" s="1"/>
  <c r="D17" i="3"/>
  <c r="C57" i="14" s="1"/>
  <c r="C80" i="14" s="1"/>
  <c r="E17" i="3"/>
  <c r="E57" i="14" s="1"/>
  <c r="E80" i="14" s="1"/>
  <c r="F17" i="3"/>
  <c r="D57" i="14" s="1"/>
  <c r="D80" i="14" s="1"/>
  <c r="B18" i="3"/>
  <c r="C18" i="3"/>
  <c r="B58" i="14" s="1"/>
  <c r="D18" i="3"/>
  <c r="C58" i="14" s="1"/>
  <c r="E18" i="3"/>
  <c r="E58" i="14" s="1"/>
  <c r="F18" i="3"/>
  <c r="D58" i="14" s="1"/>
  <c r="D7" i="6" a="1"/>
  <c r="D7" i="6" s="1"/>
  <c r="E7" i="6" a="1"/>
  <c r="E7" i="6" s="1"/>
  <c r="F7" i="6" a="1"/>
  <c r="F7" i="6" s="1"/>
  <c r="G7" i="6" a="1"/>
  <c r="G7" i="6" s="1"/>
  <c r="H7" i="6" a="1"/>
  <c r="H7" i="6" s="1"/>
  <c r="I7" i="6" a="1"/>
  <c r="I7" i="6" s="1"/>
  <c r="C7" i="6" a="1"/>
  <c r="C7" i="6" s="1"/>
  <c r="B7" i="6" a="1"/>
  <c r="B7" i="6" s="1"/>
  <c r="D4" i="3" a="1"/>
  <c r="D4" i="3" s="1"/>
  <c r="E4" i="3" a="1"/>
  <c r="E4" i="3" s="1"/>
  <c r="F4" i="3" a="1"/>
  <c r="F4" i="3" s="1"/>
  <c r="C4" i="3" a="1"/>
  <c r="C4" i="3" s="1"/>
  <c r="B4" i="3" a="1"/>
  <c r="B4" i="3" s="1"/>
  <c r="C81" i="14" l="1"/>
  <c r="C61" i="14"/>
  <c r="B81" i="14"/>
  <c r="B61" i="14"/>
  <c r="D81" i="14"/>
  <c r="D61" i="14"/>
  <c r="E81" i="14"/>
  <c r="E61" i="14"/>
  <c r="H81" i="15"/>
  <c r="H61" i="15"/>
  <c r="B80" i="15"/>
  <c r="I57" i="15"/>
  <c r="F81" i="15"/>
  <c r="F61" i="15"/>
  <c r="E81" i="15"/>
  <c r="E61" i="15"/>
  <c r="D81" i="15"/>
  <c r="D61" i="15"/>
  <c r="C81" i="15"/>
  <c r="C61" i="15"/>
  <c r="B79" i="15"/>
  <c r="I56" i="15"/>
  <c r="G81" i="15"/>
  <c r="G61" i="15"/>
  <c r="B81" i="15"/>
  <c r="I58" i="15"/>
  <c r="I61" i="15" s="1"/>
  <c r="B61" i="15"/>
  <c r="F56" i="14"/>
  <c r="F58" i="14"/>
  <c r="F61" i="14" s="1"/>
  <c r="F57" i="14"/>
  <c r="B15" i="3"/>
  <c r="C15" i="3"/>
  <c r="B55" i="14" s="1"/>
  <c r="B78" i="14" s="1"/>
  <c r="D15" i="3"/>
  <c r="C55" i="14" s="1"/>
  <c r="C78" i="14" s="1"/>
  <c r="E15" i="3"/>
  <c r="E55" i="14" s="1"/>
  <c r="E78" i="14" s="1"/>
  <c r="F15" i="3"/>
  <c r="D55" i="14" s="1"/>
  <c r="D78" i="14" s="1"/>
  <c r="B18" i="6"/>
  <c r="C18" i="6"/>
  <c r="B55" i="15" s="1"/>
  <c r="D18" i="6"/>
  <c r="C55" i="15" s="1"/>
  <c r="C78" i="15" s="1"/>
  <c r="E18" i="6"/>
  <c r="D55" i="15" s="1"/>
  <c r="D78" i="15" s="1"/>
  <c r="F18" i="6"/>
  <c r="E55" i="15" s="1"/>
  <c r="E78" i="15" s="1"/>
  <c r="G18" i="6"/>
  <c r="F55" i="15" s="1"/>
  <c r="F78" i="15" s="1"/>
  <c r="H18" i="6"/>
  <c r="G55" i="15" s="1"/>
  <c r="G78" i="15" s="1"/>
  <c r="I18" i="6"/>
  <c r="H55" i="15" s="1"/>
  <c r="H78" i="15" s="1"/>
  <c r="B78" i="15" l="1"/>
  <c r="I55" i="15"/>
  <c r="F55" i="14"/>
  <c r="I17" i="6"/>
  <c r="H54" i="15" s="1"/>
  <c r="H17" i="6"/>
  <c r="G54" i="15" s="1"/>
  <c r="G17" i="6"/>
  <c r="F54" i="15" s="1"/>
  <c r="F17" i="6"/>
  <c r="E54" i="15" s="1"/>
  <c r="E17" i="6"/>
  <c r="D54" i="15" s="1"/>
  <c r="D17" i="6"/>
  <c r="C54" i="15" s="1"/>
  <c r="C17" i="6"/>
  <c r="B54" i="15" s="1"/>
  <c r="B17" i="6"/>
  <c r="I16" i="6"/>
  <c r="H53" i="15" s="1"/>
  <c r="H76" i="15" s="1"/>
  <c r="H16" i="6"/>
  <c r="G53" i="15" s="1"/>
  <c r="G76" i="15" s="1"/>
  <c r="G16" i="6"/>
  <c r="F53" i="15" s="1"/>
  <c r="F76" i="15" s="1"/>
  <c r="F16" i="6"/>
  <c r="E53" i="15" s="1"/>
  <c r="E76" i="15" s="1"/>
  <c r="E16" i="6"/>
  <c r="D53" i="15" s="1"/>
  <c r="D76" i="15" s="1"/>
  <c r="D16" i="6"/>
  <c r="C53" i="15" s="1"/>
  <c r="C76" i="15" s="1"/>
  <c r="C16" i="6"/>
  <c r="B53" i="15" s="1"/>
  <c r="B16" i="6"/>
  <c r="I15" i="6"/>
  <c r="H52" i="15" s="1"/>
  <c r="H75" i="15" s="1"/>
  <c r="H15" i="6"/>
  <c r="G52" i="15" s="1"/>
  <c r="G75" i="15" s="1"/>
  <c r="G15" i="6"/>
  <c r="F52" i="15" s="1"/>
  <c r="F75" i="15" s="1"/>
  <c r="F15" i="6"/>
  <c r="E52" i="15" s="1"/>
  <c r="E75" i="15" s="1"/>
  <c r="E15" i="6"/>
  <c r="D52" i="15" s="1"/>
  <c r="D75" i="15" s="1"/>
  <c r="D15" i="6"/>
  <c r="C52" i="15" s="1"/>
  <c r="C75" i="15" s="1"/>
  <c r="C15" i="6"/>
  <c r="B52" i="15" s="1"/>
  <c r="B15" i="6"/>
  <c r="I14" i="6"/>
  <c r="H51" i="15" s="1"/>
  <c r="H74" i="15" s="1"/>
  <c r="H14" i="6"/>
  <c r="G51" i="15" s="1"/>
  <c r="G74" i="15" s="1"/>
  <c r="G14" i="6"/>
  <c r="F51" i="15" s="1"/>
  <c r="F74" i="15" s="1"/>
  <c r="F14" i="6"/>
  <c r="E51" i="15" s="1"/>
  <c r="E74" i="15" s="1"/>
  <c r="E14" i="6"/>
  <c r="D51" i="15" s="1"/>
  <c r="D74" i="15" s="1"/>
  <c r="D14" i="6"/>
  <c r="C51" i="15" s="1"/>
  <c r="C74" i="15" s="1"/>
  <c r="C14" i="6"/>
  <c r="B51" i="15" s="1"/>
  <c r="B14" i="6"/>
  <c r="I13" i="6"/>
  <c r="H50" i="15" s="1"/>
  <c r="H73" i="15" s="1"/>
  <c r="H13" i="6"/>
  <c r="G50" i="15" s="1"/>
  <c r="G73" i="15" s="1"/>
  <c r="G13" i="6"/>
  <c r="F50" i="15" s="1"/>
  <c r="F73" i="15" s="1"/>
  <c r="F13" i="6"/>
  <c r="E50" i="15" s="1"/>
  <c r="E73" i="15" s="1"/>
  <c r="E13" i="6"/>
  <c r="D50" i="15" s="1"/>
  <c r="D73" i="15" s="1"/>
  <c r="D13" i="6"/>
  <c r="C50" i="15" s="1"/>
  <c r="C73" i="15" s="1"/>
  <c r="C13" i="6"/>
  <c r="B50" i="15" s="1"/>
  <c r="B13" i="6"/>
  <c r="I12" i="6"/>
  <c r="H49" i="15" s="1"/>
  <c r="H12" i="6"/>
  <c r="G49" i="15" s="1"/>
  <c r="G12" i="6"/>
  <c r="F49" i="15" s="1"/>
  <c r="F12" i="6"/>
  <c r="E49" i="15" s="1"/>
  <c r="E12" i="6"/>
  <c r="D49" i="15" s="1"/>
  <c r="D12" i="6"/>
  <c r="C49" i="15" s="1"/>
  <c r="C12" i="6"/>
  <c r="B49" i="15" s="1"/>
  <c r="B12" i="6"/>
  <c r="I11" i="6"/>
  <c r="H48" i="15" s="1"/>
  <c r="H71" i="15" s="1"/>
  <c r="H11" i="6"/>
  <c r="G48" i="15" s="1"/>
  <c r="G71" i="15" s="1"/>
  <c r="G11" i="6"/>
  <c r="F48" i="15" s="1"/>
  <c r="F71" i="15" s="1"/>
  <c r="F11" i="6"/>
  <c r="E48" i="15" s="1"/>
  <c r="E71" i="15" s="1"/>
  <c r="E11" i="6"/>
  <c r="D48" i="15" s="1"/>
  <c r="D71" i="15" s="1"/>
  <c r="D11" i="6"/>
  <c r="C48" i="15" s="1"/>
  <c r="C71" i="15" s="1"/>
  <c r="C11" i="6"/>
  <c r="B48" i="15" s="1"/>
  <c r="B11" i="6"/>
  <c r="I10" i="6"/>
  <c r="H47" i="15" s="1"/>
  <c r="H70" i="15" s="1"/>
  <c r="H10" i="6"/>
  <c r="G47" i="15" s="1"/>
  <c r="G70" i="15" s="1"/>
  <c r="G10" i="6"/>
  <c r="F47" i="15" s="1"/>
  <c r="F70" i="15" s="1"/>
  <c r="F10" i="6"/>
  <c r="E47" i="15" s="1"/>
  <c r="E70" i="15" s="1"/>
  <c r="E10" i="6"/>
  <c r="D47" i="15" s="1"/>
  <c r="D70" i="15" s="1"/>
  <c r="D10" i="6"/>
  <c r="C47" i="15" s="1"/>
  <c r="C70" i="15" s="1"/>
  <c r="C10" i="6"/>
  <c r="B47" i="15" s="1"/>
  <c r="B10" i="6"/>
  <c r="I9" i="6"/>
  <c r="H46" i="15" s="1"/>
  <c r="H69" i="15" s="1"/>
  <c r="H9" i="6"/>
  <c r="G46" i="15" s="1"/>
  <c r="G69" i="15" s="1"/>
  <c r="G9" i="6"/>
  <c r="F46" i="15" s="1"/>
  <c r="F69" i="15" s="1"/>
  <c r="F9" i="6"/>
  <c r="E46" i="15" s="1"/>
  <c r="E69" i="15" s="1"/>
  <c r="E9" i="6"/>
  <c r="D46" i="15" s="1"/>
  <c r="D69" i="15" s="1"/>
  <c r="D9" i="6"/>
  <c r="C46" i="15" s="1"/>
  <c r="C69" i="15" s="1"/>
  <c r="C9" i="6"/>
  <c r="B46" i="15" s="1"/>
  <c r="B9" i="6"/>
  <c r="I8" i="6"/>
  <c r="H45" i="15" s="1"/>
  <c r="H68" i="15" s="1"/>
  <c r="H8" i="6"/>
  <c r="G45" i="15" s="1"/>
  <c r="G68" i="15" s="1"/>
  <c r="G8" i="6"/>
  <c r="F45" i="15" s="1"/>
  <c r="F68" i="15" s="1"/>
  <c r="F8" i="6"/>
  <c r="E45" i="15" s="1"/>
  <c r="E68" i="15" s="1"/>
  <c r="E8" i="6"/>
  <c r="D45" i="15" s="1"/>
  <c r="D68" i="15" s="1"/>
  <c r="D8" i="6"/>
  <c r="C45" i="15" s="1"/>
  <c r="C68" i="15" s="1"/>
  <c r="C8" i="6"/>
  <c r="B45" i="15" s="1"/>
  <c r="B8" i="6"/>
  <c r="B14" i="3"/>
  <c r="B13" i="3"/>
  <c r="B12" i="3"/>
  <c r="B11" i="3"/>
  <c r="B10" i="3"/>
  <c r="B9" i="3"/>
  <c r="B8" i="3"/>
  <c r="B7" i="3"/>
  <c r="B6" i="3"/>
  <c r="B5" i="3"/>
  <c r="F14" i="3"/>
  <c r="D54" i="14" s="1"/>
  <c r="E14" i="3"/>
  <c r="E54" i="14" s="1"/>
  <c r="D14" i="3"/>
  <c r="C54" i="14" s="1"/>
  <c r="C14" i="3"/>
  <c r="B54" i="14" s="1"/>
  <c r="F13" i="3"/>
  <c r="D53" i="14" s="1"/>
  <c r="D76" i="14" s="1"/>
  <c r="E13" i="3"/>
  <c r="E53" i="14" s="1"/>
  <c r="E76" i="14" s="1"/>
  <c r="D13" i="3"/>
  <c r="C53" i="14" s="1"/>
  <c r="C76" i="14" s="1"/>
  <c r="C13" i="3"/>
  <c r="B53" i="14" s="1"/>
  <c r="B76" i="14" s="1"/>
  <c r="F12" i="3"/>
  <c r="D52" i="14" s="1"/>
  <c r="D75" i="14" s="1"/>
  <c r="E12" i="3"/>
  <c r="E52" i="14" s="1"/>
  <c r="E75" i="14" s="1"/>
  <c r="D12" i="3"/>
  <c r="C52" i="14" s="1"/>
  <c r="C75" i="14" s="1"/>
  <c r="C12" i="3"/>
  <c r="B52" i="14" s="1"/>
  <c r="B75" i="14" s="1"/>
  <c r="F11" i="3"/>
  <c r="D51" i="14" s="1"/>
  <c r="D74" i="14" s="1"/>
  <c r="E11" i="3"/>
  <c r="E51" i="14" s="1"/>
  <c r="E74" i="14" s="1"/>
  <c r="D11" i="3"/>
  <c r="C51" i="14" s="1"/>
  <c r="C74" i="14" s="1"/>
  <c r="C11" i="3"/>
  <c r="B51" i="14" s="1"/>
  <c r="B74" i="14" s="1"/>
  <c r="F10" i="3"/>
  <c r="D50" i="14" s="1"/>
  <c r="D73" i="14" s="1"/>
  <c r="E10" i="3"/>
  <c r="E50" i="14" s="1"/>
  <c r="E73" i="14" s="1"/>
  <c r="D10" i="3"/>
  <c r="C50" i="14" s="1"/>
  <c r="C73" i="14" s="1"/>
  <c r="C10" i="3"/>
  <c r="B50" i="14" s="1"/>
  <c r="B73" i="14" s="1"/>
  <c r="F9" i="3"/>
  <c r="D49" i="14" s="1"/>
  <c r="E9" i="3"/>
  <c r="E49" i="14" s="1"/>
  <c r="D9" i="3"/>
  <c r="C49" i="14" s="1"/>
  <c r="C9" i="3"/>
  <c r="B49" i="14" s="1"/>
  <c r="F8" i="3"/>
  <c r="D48" i="14" s="1"/>
  <c r="D71" i="14" s="1"/>
  <c r="E8" i="3"/>
  <c r="E48" i="14" s="1"/>
  <c r="E71" i="14" s="1"/>
  <c r="D8" i="3"/>
  <c r="C48" i="14" s="1"/>
  <c r="C71" i="14" s="1"/>
  <c r="C8" i="3"/>
  <c r="B48" i="14" s="1"/>
  <c r="B71" i="14" s="1"/>
  <c r="F7" i="3"/>
  <c r="D47" i="14" s="1"/>
  <c r="D70" i="14" s="1"/>
  <c r="E7" i="3"/>
  <c r="E47" i="14" s="1"/>
  <c r="E70" i="14" s="1"/>
  <c r="D7" i="3"/>
  <c r="C47" i="14" s="1"/>
  <c r="C70" i="14" s="1"/>
  <c r="C7" i="3"/>
  <c r="B47" i="14" s="1"/>
  <c r="B70" i="14" s="1"/>
  <c r="F6" i="3"/>
  <c r="D46" i="14" s="1"/>
  <c r="D69" i="14" s="1"/>
  <c r="E6" i="3"/>
  <c r="E46" i="14" s="1"/>
  <c r="E69" i="14" s="1"/>
  <c r="D6" i="3"/>
  <c r="C46" i="14" s="1"/>
  <c r="C69" i="14" s="1"/>
  <c r="C6" i="3"/>
  <c r="B46" i="14" s="1"/>
  <c r="B69" i="14" s="1"/>
  <c r="F5" i="3"/>
  <c r="D45" i="14" s="1"/>
  <c r="D68" i="14" s="1"/>
  <c r="E5" i="3"/>
  <c r="E45" i="14" s="1"/>
  <c r="E68" i="14" s="1"/>
  <c r="D5" i="3"/>
  <c r="C45" i="14" s="1"/>
  <c r="C68" i="14" s="1"/>
  <c r="C5" i="3"/>
  <c r="B45" i="14" s="1"/>
  <c r="B72" i="14" l="1"/>
  <c r="B63" i="14"/>
  <c r="D72" i="14"/>
  <c r="D63" i="14"/>
  <c r="C77" i="14"/>
  <c r="C62" i="14"/>
  <c r="E77" i="14"/>
  <c r="E62" i="14"/>
  <c r="D77" i="14"/>
  <c r="D62" i="14"/>
  <c r="C72" i="14"/>
  <c r="C63" i="14"/>
  <c r="E72" i="14"/>
  <c r="E63" i="14"/>
  <c r="B68" i="14"/>
  <c r="B77" i="14"/>
  <c r="B62" i="14"/>
  <c r="B74" i="15"/>
  <c r="I51" i="15"/>
  <c r="G72" i="15"/>
  <c r="G63" i="15"/>
  <c r="C77" i="15"/>
  <c r="C62" i="15"/>
  <c r="H72" i="15"/>
  <c r="H63" i="15"/>
  <c r="D77" i="15"/>
  <c r="D62" i="15"/>
  <c r="E77" i="15"/>
  <c r="E62" i="15"/>
  <c r="D72" i="15"/>
  <c r="D63" i="15"/>
  <c r="B71" i="15"/>
  <c r="I48" i="15"/>
  <c r="B77" i="15"/>
  <c r="I54" i="15"/>
  <c r="I62" i="15" s="1"/>
  <c r="B62" i="15"/>
  <c r="B70" i="15"/>
  <c r="I47" i="15"/>
  <c r="B73" i="15"/>
  <c r="I50" i="15"/>
  <c r="F77" i="15"/>
  <c r="F62" i="15"/>
  <c r="E72" i="15"/>
  <c r="E63" i="15"/>
  <c r="B68" i="15"/>
  <c r="I45" i="15"/>
  <c r="B1" i="15" s="1"/>
  <c r="F72" i="15"/>
  <c r="F63" i="15"/>
  <c r="B76" i="15"/>
  <c r="I53" i="15"/>
  <c r="G77" i="15"/>
  <c r="G62" i="15"/>
  <c r="H77" i="15"/>
  <c r="H62" i="15"/>
  <c r="B69" i="15"/>
  <c r="I46" i="15"/>
  <c r="B72" i="15"/>
  <c r="I49" i="15"/>
  <c r="I63" i="15" s="1"/>
  <c r="B63" i="15"/>
  <c r="B75" i="15"/>
  <c r="I52" i="15"/>
  <c r="C72" i="15"/>
  <c r="C63" i="15"/>
  <c r="F45" i="14"/>
  <c r="B1" i="14" s="1"/>
  <c r="F52" i="14"/>
  <c r="F54" i="14"/>
  <c r="F62" i="14" s="1"/>
  <c r="F49" i="14"/>
  <c r="F63" i="14" s="1"/>
  <c r="F50" i="14"/>
  <c r="F51" i="14"/>
  <c r="F53" i="14"/>
  <c r="F48" i="14"/>
  <c r="F46" i="14"/>
  <c r="F47" i="1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<sst xmlns="http://schemas.openxmlformats.org/spreadsheetml/2006/main" count="1511" uniqueCount="111">
  <si>
    <t>FINANCIAL_YEAR</t>
  </si>
  <si>
    <t>Rescues</t>
  </si>
  <si>
    <t>2009/10</t>
  </si>
  <si>
    <t>Dwellings</t>
  </si>
  <si>
    <t>Other Outdoors</t>
  </si>
  <si>
    <t>Other buildings</t>
  </si>
  <si>
    <t>Road vehicles</t>
  </si>
  <si>
    <t>2010/11</t>
  </si>
  <si>
    <t>2011/12</t>
  </si>
  <si>
    <t>2012/13</t>
  </si>
  <si>
    <t>2013/14</t>
  </si>
  <si>
    <t>2014/15</t>
  </si>
  <si>
    <t>2015/16</t>
  </si>
  <si>
    <t>2016/17</t>
  </si>
  <si>
    <t>2017/18</t>
  </si>
  <si>
    <t>21 to 50</t>
  </si>
  <si>
    <t>51 to 100</t>
  </si>
  <si>
    <t>6 to 20</t>
  </si>
  <si>
    <t>101 to 250</t>
  </si>
  <si>
    <t>251 to 1,000</t>
  </si>
  <si>
    <t>Over 1,000</t>
  </si>
  <si>
    <t>Year</t>
  </si>
  <si>
    <t>Total</t>
  </si>
  <si>
    <t>Other Buildings</t>
  </si>
  <si>
    <t>Road Vehicles</t>
  </si>
  <si>
    <t>General note:</t>
  </si>
  <si>
    <t>The full set of fire statistics releases, tables and guidance can be found on our landing page, here-</t>
  </si>
  <si>
    <t>https://www.gov.uk/government/collections/fire-statistics</t>
  </si>
  <si>
    <t>All primary fires</t>
  </si>
  <si>
    <t>Other outdoors</t>
  </si>
  <si>
    <t>Evacuation band</t>
  </si>
  <si>
    <t>FIRE STATISTICS TABLE 0511a: Rescues in primary fires by location group, England</t>
  </si>
  <si>
    <t>1 to 5</t>
  </si>
  <si>
    <t>2018/19</t>
  </si>
  <si>
    <t>1 This table contains information on the number incidents that involved an evacuation, not the number of people evacuated.</t>
  </si>
  <si>
    <t>2019/20</t>
  </si>
  <si>
    <t xml:space="preserve">Detailed analysis of fires attended by FRSs </t>
  </si>
  <si>
    <t>Contents</t>
  </si>
  <si>
    <t>We’re always looking to improve the accessibility of our documents.</t>
  </si>
  <si>
    <t xml:space="preserve">To access data tables, select the table number or tabs. </t>
  </si>
  <si>
    <t>Cover sheet</t>
  </si>
  <si>
    <t>Sheet</t>
  </si>
  <si>
    <t>Title</t>
  </si>
  <si>
    <t>Period covered</t>
  </si>
  <si>
    <t>Yes</t>
  </si>
  <si>
    <t>Tables 0511a and 0511b</t>
  </si>
  <si>
    <t>FIRE05011a</t>
  </si>
  <si>
    <t>FIRE05011b</t>
  </si>
  <si>
    <t>Data_rescues</t>
  </si>
  <si>
    <t>Data_evacuations</t>
  </si>
  <si>
    <t>Rescues in primary fires by location group, England</t>
  </si>
  <si>
    <t>Number of primary fire incidents that involved an evacuation by evacuation band and location group, England</t>
  </si>
  <si>
    <t>Raw data for rescues for the main data table</t>
  </si>
  <si>
    <t>Raw data for evacuations for the main data table</t>
  </si>
  <si>
    <t xml:space="preserve"> by evacuation band and location group, England</t>
  </si>
  <si>
    <t>2020/21</t>
  </si>
  <si>
    <t>If you find any problems, or have any feedback, relating to accessibility</t>
  </si>
  <si>
    <t>Detail</t>
  </si>
  <si>
    <t xml:space="preserve">Shows the number of people rescued in primary fires by location group. </t>
  </si>
  <si>
    <t>Shows the number of incidents that involved an evacuation in primary fires by location group.</t>
  </si>
  <si>
    <t>Provide the raw data for the FIRE0511b main data table.</t>
  </si>
  <si>
    <t>Provide the raw data for the FIRE0511a main data table.</t>
  </si>
  <si>
    <t xml:space="preserve">2 An evacuation is the direction of people from a dangerous place to somewhere safe. This variable is the number of people who were evacuated from the incident, unharmed </t>
  </si>
  <si>
    <t xml:space="preserve"> but with assistance from FRS personnel. Those who are rescued or rescued with an injury are not included in those that are evacuated from the incident.</t>
  </si>
  <si>
    <t>end of table</t>
  </si>
  <si>
    <t>INCIDENT_TYPE</t>
  </si>
  <si>
    <t>TOTAL_RESCUES</t>
  </si>
  <si>
    <t>EVACUATION_TYPE</t>
  </si>
  <si>
    <t>TOTAL_EVACUATIONS</t>
  </si>
  <si>
    <t>2021/22</t>
  </si>
  <si>
    <t>2022/23</t>
  </si>
  <si>
    <t>2023/24</t>
  </si>
  <si>
    <t>Accredited Official Statistics?</t>
  </si>
  <si>
    <t>The statistics in this table are Accredited Official Statistics.</t>
  </si>
  <si>
    <t xml:space="preserve">Fire data are collected by the Incident Recording System (IRS) which collects information on all incidents attended by fire and rescue services. For a variety of reasons </t>
  </si>
  <si>
    <t xml:space="preserve"> some records take longer than others for fire and rescue services to upload to the IRS and therefore totals are constantly being amended (by relatively small numbers).</t>
  </si>
  <si>
    <t>Pubdate</t>
  </si>
  <si>
    <t>Upcoming date</t>
  </si>
  <si>
    <t>Datacut date</t>
  </si>
  <si>
    <t>Responsible statistician</t>
  </si>
  <si>
    <t>year ending month</t>
  </si>
  <si>
    <t>March</t>
  </si>
  <si>
    <t xml:space="preserve">year    </t>
  </si>
  <si>
    <t>previous year ending month</t>
  </si>
  <si>
    <t>previous year ending year</t>
  </si>
  <si>
    <t>financial year</t>
  </si>
  <si>
    <t>Please email us at firestatistics@communities.gov.uk</t>
  </si>
  <si>
    <t>Press enquiries: NewsDesk@communities.gov.uk</t>
  </si>
  <si>
    <t>firestatistics@communities.gov.uk</t>
  </si>
  <si>
    <t>ERRORS</t>
  </si>
  <si>
    <t>Row Labels</t>
  </si>
  <si>
    <t>Grand Total</t>
  </si>
  <si>
    <t>2024/25</t>
  </si>
  <si>
    <t>Column Labels</t>
  </si>
  <si>
    <t>Sum of TOTAL_RESCUES</t>
  </si>
  <si>
    <t>Sum of TOTAL_EVACUATIONS</t>
  </si>
  <si>
    <t>1 May 2025</t>
  </si>
  <si>
    <t>William Bagridge</t>
  </si>
  <si>
    <t>April</t>
  </si>
  <si>
    <t>Source: MHCLG Incident Recording System</t>
  </si>
  <si>
    <t>Contact: firestatistics@communities.gov.uk</t>
  </si>
  <si>
    <t>Autumn 2026</t>
  </si>
  <si>
    <t>1-year</t>
  </si>
  <si>
    <t>5-year</t>
  </si>
  <si>
    <t>10-year</t>
  </si>
  <si>
    <t>Select a location group from the drop-down list in the box below:</t>
  </si>
  <si>
    <t>14 August 2025</t>
  </si>
  <si>
    <t>Note on Suffolk in 2024/25:</t>
  </si>
  <si>
    <t xml:space="preserve">Suffolk FRS could not submit all incidents before this date, due to technical reasons. Therefore, these statistics do not contain data for all incidents attended from September 2024 to March 2025 from Suffolk. </t>
  </si>
  <si>
    <t>The data will be revised in due course, as incidents are updated to the IRS.</t>
  </si>
  <si>
    <r>
      <t>FIRE STATISTICS TABLE 0511b: Number of primary fire incidents</t>
    </r>
    <r>
      <rPr>
        <b/>
        <vertAlign val="superscript"/>
        <sz val="12"/>
        <color rgb="FF000000"/>
        <rFont val="Arial"/>
        <family val="2"/>
      </rPr>
      <t>1</t>
    </r>
    <r>
      <rPr>
        <b/>
        <sz val="12"/>
        <color rgb="FF000000"/>
        <rFont val="Arial"/>
        <family val="2"/>
      </rPr>
      <t xml:space="preserve"> that involved an evacuation</t>
    </r>
    <r>
      <rPr>
        <b/>
        <vertAlign val="superscript"/>
        <sz val="12"/>
        <color rgb="FF000000"/>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</si>
</sst>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u/>
      <sz val="11"/>
      <color theme="10"/>
      <name val="Calibri"/>
      <family val="2"/>
      <scheme val="minor"/>
    </font>
    <font>
      <sz val="10"/>
      <name val="Arial"/>
      <family val="2"/>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sz val="8"/>
      <name val="Calibri"/>
      <family val="2"/>
      <scheme val="minor"/>
    </font>
    <font>
      <u/>
      <sz val="12"/>
      <color rgb="FF000000"/>
      <name val="Arial"/>
      <family val="2"/>
    </font>
    <font>
      <sz val="12"/>
      <color rgb="FFFFFFFF"/>
      <name val="Arial"/>
      <family val="2"/>
    </font>
    <font>
      <b/>
      <vertAlign val="superscript"/>
      <sz val="12"/>
      <color rgb="FF000000"/>
      <name val="Arial"/>
      <family val="2"/>
    </font>
  </fonts>
  <fills count="8">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rgb="FFFFFFFF"/>
        <bgColor indexed="64"/>
      </patternFill>
    </fill>
    <fill>
      <patternFill patternType="solid">
        <fgColor rgb="FFFFFF00"/>
        <bgColor indexed="64"/>
      </patternFill>
    </fill>
    <fill>
      <patternFill patternType="solid">
        <fgColor theme="4" tint="0.79998168889431442"/>
        <bgColor theme="4" tint="0.79998168889431442"/>
      </patternFill>
    </fill>
  </fills>
  <borders count="5">
    <border>
      <left/>
      <right/>
      <top/>
      <bottom/>
      <diagonal/>
    </border>
    <border>
      <left/>
      <right/>
      <top/>
      <bottom style="medium">
        <color rgb="FF000000"/>
      </bottom>
      <diagonal/>
    </border>
    <border>
      <left/>
      <right/>
      <top style="medium">
        <color rgb="FF000000"/>
      </top>
      <bottom style="medium">
        <color rgb="FF000000"/>
      </bottom>
      <diagonal/>
    </border>
    <border>
      <left/>
      <right/>
      <top/>
      <bottom style="thin">
        <color theme="4" tint="0.39997558519241921"/>
      </bottom>
      <diagonal/>
    </border>
    <border>
      <left/>
      <right/>
      <top/>
      <bottom style="medium">
        <color indexed="64"/>
      </bottom>
      <diagonal/>
    </border>
  </borders>
  <cellStyleXfs count="15">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1" fillId="0" borderId="0"/>
    <xf numFmtId="0" fontId="3" fillId="0" borderId="0"/>
    <xf numFmtId="0" fontId="4" fillId="0" borderId="0" applyNumberFormat="0" applyBorder="0" applyProtection="0"/>
    <xf numFmtId="0" fontId="5" fillId="0" borderId="0" applyNumberFormat="0" applyBorder="0" applyProtection="0"/>
    <xf numFmtId="0" fontId="2" fillId="0" borderId="0" applyNumberFormat="0" applyFill="0" applyBorder="0" applyAlignment="0" applyProtection="0"/>
    <xf numFmtId="0" fontId="11" fillId="0" borderId="0" applyNumberFormat="0" applyFont="0" applyBorder="0" applyProtection="0"/>
    <xf numFmtId="0" fontId="13" fillId="0" borderId="0" applyNumberFormat="0" applyFill="0" applyBorder="0" applyAlignment="0" applyProtection="0"/>
    <xf numFmtId="0" fontId="15" fillId="0" borderId="0" applyNumberFormat="0" applyFill="0" applyBorder="0" applyAlignment="0" applyProtection="0"/>
    <xf numFmtId="0" fontId="5" fillId="0" borderId="0" applyNumberFormat="0" applyBorder="0" applyProtection="0"/>
    <xf numFmtId="0" fontId="13" fillId="0" borderId="0" applyNumberFormat="0" applyFill="0" applyBorder="0" applyAlignment="0" applyProtection="0"/>
    <xf numFmtId="0" fontId="11" fillId="0" borderId="0"/>
    <xf numFmtId="0" fontId="11" fillId="0" borderId="0" applyNumberFormat="0" applyFont="0" applyBorder="0" applyProtection="0"/>
  </cellStyleXfs>
  <cellXfs count="77">
    <xf numFmtId="0" fontId="0" fillId="0" borderId="0" xfId="0"/>
    <xf numFmtId="0" fontId="5" fillId="3" borderId="0" xfId="5" applyFont="1" applyFill="1" applyAlignment="1"/>
    <xf numFmtId="0" fontId="8" fillId="0" borderId="0" xfId="6" applyFont="1" applyFill="1" applyAlignment="1">
      <alignment vertical="center"/>
    </xf>
    <xf numFmtId="0" fontId="9" fillId="0" borderId="0" xfId="5" applyFont="1" applyFill="1" applyAlignment="1"/>
    <xf numFmtId="0" fontId="4" fillId="3" borderId="0" xfId="5" applyFont="1" applyFill="1" applyAlignment="1"/>
    <xf numFmtId="0" fontId="4" fillId="3" borderId="0" xfId="8" applyFont="1" applyFill="1" applyAlignment="1"/>
    <xf numFmtId="0" fontId="14" fillId="3" borderId="0" xfId="9" applyFont="1" applyFill="1" applyAlignment="1"/>
    <xf numFmtId="0" fontId="5" fillId="4" borderId="0" xfId="5" applyFont="1" applyFill="1" applyAlignment="1"/>
    <xf numFmtId="0" fontId="6" fillId="4" borderId="0" xfId="6" applyFont="1" applyFill="1" applyAlignment="1">
      <alignment vertical="center"/>
    </xf>
    <xf numFmtId="0" fontId="7" fillId="4" borderId="0" xfId="5" applyFont="1" applyFill="1" applyAlignment="1"/>
    <xf numFmtId="0" fontId="4" fillId="4" borderId="0" xfId="5" applyFont="1" applyFill="1" applyAlignment="1"/>
    <xf numFmtId="0" fontId="4" fillId="4" borderId="0" xfId="5" applyFont="1" applyFill="1"/>
    <xf numFmtId="0" fontId="10" fillId="0" borderId="0" xfId="2" applyFont="1"/>
    <xf numFmtId="0" fontId="10" fillId="4" borderId="0" xfId="2" applyFont="1" applyFill="1"/>
    <xf numFmtId="3" fontId="12" fillId="0" borderId="0" xfId="0" applyNumberFormat="1" applyFont="1"/>
    <xf numFmtId="3" fontId="4" fillId="0" borderId="0" xfId="0" applyNumberFormat="1" applyFont="1"/>
    <xf numFmtId="3" fontId="12" fillId="3" borderId="0" xfId="6" applyNumberFormat="1" applyFont="1" applyFill="1" applyAlignment="1"/>
    <xf numFmtId="3" fontId="4" fillId="3" borderId="0" xfId="11" applyNumberFormat="1" applyFont="1" applyFill="1" applyAlignment="1"/>
    <xf numFmtId="3" fontId="4" fillId="3" borderId="0" xfId="11" applyNumberFormat="1" applyFont="1" applyFill="1" applyAlignment="1">
      <alignment horizontal="left"/>
    </xf>
    <xf numFmtId="3" fontId="12" fillId="4" borderId="0" xfId="6" applyNumberFormat="1" applyFont="1" applyFill="1"/>
    <xf numFmtId="3" fontId="4" fillId="4" borderId="0" xfId="11" applyNumberFormat="1" applyFont="1" applyFill="1"/>
    <xf numFmtId="3" fontId="4" fillId="4" borderId="0" xfId="11" applyNumberFormat="1" applyFont="1" applyFill="1" applyAlignment="1">
      <alignment horizontal="left"/>
    </xf>
    <xf numFmtId="3" fontId="4" fillId="3" borderId="0" xfId="11" applyNumberFormat="1" applyFont="1" applyFill="1"/>
    <xf numFmtId="3" fontId="4" fillId="3" borderId="0" xfId="6" applyNumberFormat="1" applyFont="1" applyFill="1" applyAlignment="1"/>
    <xf numFmtId="3" fontId="4" fillId="3" borderId="0" xfId="6" applyNumberFormat="1" applyFont="1" applyFill="1" applyAlignment="1">
      <alignment horizontal="left"/>
    </xf>
    <xf numFmtId="3" fontId="17" fillId="3" borderId="0" xfId="9" applyNumberFormat="1" applyFont="1" applyFill="1" applyAlignment="1"/>
    <xf numFmtId="3" fontId="12" fillId="3" borderId="0" xfId="11" applyNumberFormat="1" applyFont="1" applyFill="1" applyAlignment="1">
      <alignment wrapText="1"/>
    </xf>
    <xf numFmtId="3" fontId="12" fillId="3" borderId="0" xfId="11" applyNumberFormat="1" applyFont="1" applyFill="1" applyAlignment="1">
      <alignment horizontal="left" wrapText="1"/>
    </xf>
    <xf numFmtId="3" fontId="4" fillId="3" borderId="0" xfId="13" applyNumberFormat="1" applyFont="1" applyFill="1"/>
    <xf numFmtId="3" fontId="17" fillId="3" borderId="0" xfId="12" applyNumberFormat="1" applyFont="1" applyFill="1" applyAlignment="1">
      <alignment vertical="center"/>
    </xf>
    <xf numFmtId="3" fontId="4" fillId="3" borderId="0" xfId="14" applyNumberFormat="1" applyFont="1" applyFill="1" applyAlignment="1">
      <alignment horizontal="left" vertical="center" wrapText="1"/>
    </xf>
    <xf numFmtId="3" fontId="4" fillId="2" borderId="0" xfId="0" applyNumberFormat="1" applyFont="1" applyFill="1" applyAlignment="1">
      <alignment vertical="center"/>
    </xf>
    <xf numFmtId="3" fontId="4" fillId="3" borderId="0" xfId="14" applyNumberFormat="1" applyFont="1" applyFill="1" applyAlignment="1">
      <alignment horizontal="left" vertical="center"/>
    </xf>
    <xf numFmtId="3" fontId="4" fillId="3" borderId="0" xfId="13" applyNumberFormat="1" applyFont="1" applyFill="1" applyAlignment="1">
      <alignment wrapText="1"/>
    </xf>
    <xf numFmtId="3" fontId="4" fillId="3" borderId="0" xfId="13" applyNumberFormat="1" applyFont="1" applyFill="1" applyAlignment="1">
      <alignment horizontal="left"/>
    </xf>
    <xf numFmtId="3" fontId="4" fillId="0" borderId="0" xfId="0" applyNumberFormat="1" applyFont="1" applyFill="1"/>
    <xf numFmtId="3" fontId="4" fillId="0" borderId="0" xfId="0" applyNumberFormat="1" applyFont="1" applyFill="1" applyAlignment="1">
      <alignment horizontal="left"/>
    </xf>
    <xf numFmtId="3" fontId="12" fillId="0" borderId="0" xfId="0" applyNumberFormat="1" applyFont="1" applyFill="1"/>
    <xf numFmtId="3" fontId="12" fillId="5" borderId="0" xfId="0" applyNumberFormat="1" applyFont="1" applyFill="1" applyBorder="1" applyAlignment="1">
      <alignment horizontal="right" vertical="center" wrapText="1"/>
    </xf>
    <xf numFmtId="3" fontId="4" fillId="5" borderId="0" xfId="0" applyNumberFormat="1" applyFont="1" applyFill="1" applyBorder="1" applyAlignment="1">
      <alignment horizontal="right" vertical="center" wrapText="1"/>
    </xf>
    <xf numFmtId="3" fontId="12" fillId="5" borderId="4" xfId="0" applyNumberFormat="1" applyFont="1" applyFill="1" applyBorder="1" applyAlignment="1">
      <alignment horizontal="right" vertical="center" wrapText="1"/>
    </xf>
    <xf numFmtId="3" fontId="4" fillId="5" borderId="4" xfId="0" applyNumberFormat="1" applyFont="1" applyFill="1" applyBorder="1" applyAlignment="1">
      <alignment horizontal="right" vertical="center" wrapText="1"/>
    </xf>
    <xf numFmtId="3" fontId="12" fillId="5" borderId="0" xfId="0" applyNumberFormat="1" applyFont="1" applyFill="1" applyAlignment="1"/>
    <xf numFmtId="3" fontId="4" fillId="5" borderId="0" xfId="0" applyNumberFormat="1" applyFont="1" applyFill="1" applyAlignment="1"/>
    <xf numFmtId="3" fontId="4" fillId="2" borderId="0" xfId="0" applyNumberFormat="1" applyFont="1" applyFill="1"/>
    <xf numFmtId="3" fontId="4" fillId="5" borderId="0" xfId="0" applyNumberFormat="1" applyFont="1" applyFill="1"/>
    <xf numFmtId="3" fontId="12" fillId="5" borderId="1" xfId="0" applyNumberFormat="1" applyFont="1" applyFill="1" applyBorder="1" applyAlignment="1"/>
    <xf numFmtId="3" fontId="4" fillId="5" borderId="1" xfId="0" applyNumberFormat="1" applyFont="1" applyFill="1" applyBorder="1" applyAlignment="1">
      <alignment vertical="center" wrapText="1"/>
    </xf>
    <xf numFmtId="3" fontId="12" fillId="5" borderId="1" xfId="0" applyNumberFormat="1" applyFont="1" applyFill="1" applyBorder="1" applyAlignment="1">
      <alignment horizontal="right" vertical="center" wrapText="1"/>
    </xf>
    <xf numFmtId="3" fontId="4" fillId="5" borderId="1" xfId="0" applyNumberFormat="1" applyFont="1" applyFill="1" applyBorder="1" applyAlignment="1">
      <alignment horizontal="right" vertical="center" wrapText="1"/>
    </xf>
    <xf numFmtId="3" fontId="4" fillId="5" borderId="0" xfId="1" applyNumberFormat="1" applyFont="1" applyFill="1"/>
    <xf numFmtId="3" fontId="4" fillId="5" borderId="0" xfId="0" applyNumberFormat="1" applyFont="1" applyFill="1" applyBorder="1"/>
    <xf numFmtId="3" fontId="4" fillId="5" borderId="0" xfId="0" applyNumberFormat="1" applyFont="1" applyFill="1" applyBorder="1" applyAlignment="1">
      <alignment horizontal="left" vertical="center" wrapText="1"/>
    </xf>
    <xf numFmtId="3" fontId="4" fillId="2" borderId="0" xfId="0" applyNumberFormat="1" applyFont="1" applyFill="1" applyAlignment="1">
      <alignment horizontal="left" vertical="top"/>
    </xf>
    <xf numFmtId="3" fontId="4" fillId="5" borderId="4" xfId="0" applyNumberFormat="1" applyFont="1" applyFill="1" applyBorder="1"/>
    <xf numFmtId="3" fontId="12" fillId="5" borderId="0" xfId="0" applyNumberFormat="1" applyFont="1" applyFill="1"/>
    <xf numFmtId="3" fontId="4" fillId="0" borderId="0" xfId="0" applyNumberFormat="1" applyFont="1" applyAlignment="1">
      <alignment vertical="center"/>
    </xf>
    <xf numFmtId="3" fontId="4" fillId="5" borderId="0" xfId="0" applyNumberFormat="1" applyFont="1" applyFill="1" applyAlignment="1">
      <alignment vertical="top" wrapText="1"/>
    </xf>
    <xf numFmtId="3" fontId="4" fillId="5" borderId="0" xfId="0" applyNumberFormat="1" applyFont="1" applyFill="1" applyAlignment="1">
      <alignment vertical="top"/>
    </xf>
    <xf numFmtId="3" fontId="17" fillId="5" borderId="0" xfId="2" applyNumberFormat="1" applyFont="1" applyFill="1" applyAlignment="1"/>
    <xf numFmtId="3" fontId="17" fillId="5" borderId="0" xfId="2" applyNumberFormat="1" applyFont="1" applyFill="1" applyAlignment="1">
      <alignment horizontal="right"/>
    </xf>
    <xf numFmtId="3" fontId="17" fillId="0" borderId="0" xfId="2" applyNumberFormat="1" applyFont="1"/>
    <xf numFmtId="3" fontId="18" fillId="5" borderId="0" xfId="0" applyNumberFormat="1" applyFont="1" applyFill="1"/>
    <xf numFmtId="3" fontId="12" fillId="6" borderId="0" xfId="0" applyNumberFormat="1" applyFont="1" applyFill="1"/>
    <xf numFmtId="3" fontId="4" fillId="6" borderId="0" xfId="0" applyNumberFormat="1" applyFont="1" applyFill="1"/>
    <xf numFmtId="3" fontId="4" fillId="0" borderId="0" xfId="0" pivotButton="1" applyNumberFormat="1" applyFont="1"/>
    <xf numFmtId="3" fontId="4" fillId="0" borderId="0" xfId="0" applyNumberFormat="1" applyFont="1" applyAlignment="1">
      <alignment horizontal="left"/>
    </xf>
    <xf numFmtId="3" fontId="12" fillId="7" borderId="3" xfId="0" applyNumberFormat="1" applyFont="1" applyFill="1" applyBorder="1"/>
    <xf numFmtId="3" fontId="4" fillId="5" borderId="1" xfId="0" applyNumberFormat="1" applyFont="1" applyFill="1" applyBorder="1"/>
    <xf numFmtId="3" fontId="4" fillId="5" borderId="2" xfId="0" applyNumberFormat="1" applyFont="1" applyFill="1" applyBorder="1" applyAlignment="1">
      <alignment horizontal="right" vertical="center"/>
    </xf>
    <xf numFmtId="3" fontId="4" fillId="5" borderId="2" xfId="0" applyNumberFormat="1" applyFont="1" applyFill="1" applyBorder="1" applyAlignment="1">
      <alignment horizontal="right" vertical="center" wrapText="1"/>
    </xf>
    <xf numFmtId="3" fontId="4" fillId="0" borderId="0" xfId="1" applyNumberFormat="1" applyFont="1"/>
    <xf numFmtId="3" fontId="12" fillId="5" borderId="0" xfId="0" applyNumberFormat="1" applyFont="1" applyFill="1" applyBorder="1"/>
    <xf numFmtId="3" fontId="12" fillId="5" borderId="4" xfId="0" applyNumberFormat="1" applyFont="1" applyFill="1" applyBorder="1"/>
    <xf numFmtId="3" fontId="12" fillId="5" borderId="0" xfId="0" applyNumberFormat="1" applyFont="1" applyFill="1" applyAlignment="1">
      <alignment vertical="center"/>
    </xf>
    <xf numFmtId="3" fontId="12" fillId="5" borderId="1" xfId="0" applyNumberFormat="1" applyFont="1" applyFill="1" applyBorder="1" applyAlignment="1">
      <alignment horizontal="right" vertical="center"/>
    </xf>
    <xf numFmtId="3" fontId="4" fillId="5" borderId="0" xfId="0" applyNumberFormat="1" applyFont="1" applyFill="1" applyAlignment="1">
      <alignment horizontal="left" vertical="top"/>
    </xf>
  </cellXfs>
  <cellStyles count="15">
    <cellStyle name="Hyperlink" xfId="2" builtinId="8"/>
    <cellStyle name="Hyperlink 2" xfId="7" xr:uid="{4B03CA6C-7FC4-4B35-A756-8523451C1CE9}"/>
    <cellStyle name="Hyperlink 2 2" xfId="9" xr:uid="{D459BAF2-D1FA-4F46-8B43-4B4C422B6CA2}"/>
    <cellStyle name="Hyperlink 2 2 2" xfId="12" xr:uid="{589577E0-5628-49B8-8A20-F025013391E0}"/>
    <cellStyle name="Hyperlink 3" xfId="10" xr:uid="{57C54358-8665-44EF-989A-7AA342ACF8C9}"/>
    <cellStyle name="Normal" xfId="0" builtinId="0"/>
    <cellStyle name="Normal 2 2" xfId="4" xr:uid="{00000000-0005-0000-0000-000002000000}"/>
    <cellStyle name="Normal 2 2 2 2" xfId="6" xr:uid="{3920EA96-7096-4EF1-A214-76B080A6E919}"/>
    <cellStyle name="Normal 2 3" xfId="11" xr:uid="{69CC0B8B-379B-4B52-8050-18F261EC8D7F}"/>
    <cellStyle name="Normal 2 4" xfId="14" xr:uid="{38CBF1B2-A52B-428B-BBC2-3B95DA4D1B8A}"/>
    <cellStyle name="Normal 5" xfId="3" xr:uid="{00000000-0005-0000-0000-000003000000}"/>
    <cellStyle name="Normal 5 2" xfId="13" xr:uid="{9E52E200-4CAF-449F-A569-5860FA88CA3D}"/>
    <cellStyle name="Normal 6 2" xfId="5" xr:uid="{EC151FDC-7ADC-470F-BB14-8B94E5B4AC9E}"/>
    <cellStyle name="Normal 7 2" xfId="8" xr:uid="{C44E8F21-48DF-44A9-BCA4-4C42B23AB873}"/>
    <cellStyle name="Percent" xfId="1" builtinId="5"/>
  </cellStyles>
  <dxfs count="82">
    <dxf>
      <font>
        <color rgb="FF006100"/>
      </font>
      <fill>
        <patternFill>
          <bgColor rgb="FFC6EFCE"/>
        </patternFill>
      </fill>
    </dxf>
    <dxf>
      <font>
        <color rgb="FF006100"/>
      </font>
      <fill>
        <patternFill>
          <bgColor rgb="FFC6EFCE"/>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2.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4914900</xdr:colOff>
      <xdr:row>0</xdr:row>
      <xdr:rowOff>47625</xdr:rowOff>
    </xdr:from>
    <xdr:ext cx="996311" cy="969648"/>
    <xdr:pic>
      <xdr:nvPicPr>
        <xdr:cNvPr id="4" name="Picture 5" descr="Accredited Official Statistics logo">
          <a:extLst>
            <a:ext uri="{FF2B5EF4-FFF2-40B4-BE49-F238E27FC236}">
              <a16:creationId xmlns:a16="http://schemas.microsoft.com/office/drawing/2014/main" id="{AB9C43E4-7B88-4E64-9F0A-5DB17AFCC080}"/>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t="384" b="384"/>
        <a:stretch/>
      </xdr:blipFill>
      <xdr:spPr>
        <a:xfrm>
          <a:off x="4914900" y="47625"/>
          <a:ext cx="996311" cy="969648"/>
        </a:xfrm>
        <a:prstGeom prst="rect">
          <a:avLst/>
        </a:prstGeom>
        <a:noFill/>
        <a:ln cap="flat">
          <a:noFill/>
        </a:ln>
      </xdr:spPr>
    </xdr:pic>
    <xdr:clientData/>
  </xdr:oneCellAnchor>
  <xdr:twoCellAnchor editAs="oneCell">
    <xdr:from>
      <xdr:col>0</xdr:col>
      <xdr:colOff>0</xdr:colOff>
      <xdr:row>0</xdr:row>
      <xdr:rowOff>0</xdr:rowOff>
    </xdr:from>
    <xdr:to>
      <xdr:col>0</xdr:col>
      <xdr:colOff>1790700</xdr:colOff>
      <xdr:row>1</xdr:row>
      <xdr:rowOff>104616</xdr:rowOff>
    </xdr:to>
    <xdr:pic>
      <xdr:nvPicPr>
        <xdr:cNvPr id="3" name="Picture 2" descr="Ministry of Housing, Communities and Local Government logo">
          <a:extLst>
            <a:ext uri="{FF2B5EF4-FFF2-40B4-BE49-F238E27FC236}">
              <a16:creationId xmlns:a16="http://schemas.microsoft.com/office/drawing/2014/main" id="{85A04E36-EAC1-4F24-B0CB-DBD07AB9D95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790700" cy="1171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542925</xdr:colOff>
      <xdr:row>0</xdr:row>
      <xdr:rowOff>85725</xdr:rowOff>
    </xdr:from>
    <xdr:ext cx="828675" cy="818433"/>
    <xdr:pic>
      <xdr:nvPicPr>
        <xdr:cNvPr id="4" name="Picture 22" descr="Accredited Official Statistics logo">
          <a:extLst>
            <a:ext uri="{FF2B5EF4-FFF2-40B4-BE49-F238E27FC236}">
              <a16:creationId xmlns:a16="http://schemas.microsoft.com/office/drawing/2014/main" id="{2F8107DC-5372-46E9-926E-65E6824960E6}"/>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3296900" y="85725"/>
          <a:ext cx="828675" cy="818433"/>
        </a:xfrm>
        <a:prstGeom prst="rect">
          <a:avLst/>
        </a:prstGeom>
        <a:noFill/>
        <a:ln cap="flat">
          <a:noFill/>
        </a:ln>
      </xdr:spPr>
    </xdr:pic>
    <xdr:clientData/>
  </xdr:oneCellAnchor>
  <xdr:twoCellAnchor editAs="oneCell">
    <xdr:from>
      <xdr:col>3</xdr:col>
      <xdr:colOff>1447800</xdr:colOff>
      <xdr:row>0</xdr:row>
      <xdr:rowOff>0</xdr:rowOff>
    </xdr:from>
    <xdr:to>
      <xdr:col>4</xdr:col>
      <xdr:colOff>1571625</xdr:colOff>
      <xdr:row>4</xdr:row>
      <xdr:rowOff>257016</xdr:rowOff>
    </xdr:to>
    <xdr:pic>
      <xdr:nvPicPr>
        <xdr:cNvPr id="3" name="Picture 2" descr="Ministry of Housing, Communities and Local Government logo">
          <a:extLst>
            <a:ext uri="{FF2B5EF4-FFF2-40B4-BE49-F238E27FC236}">
              <a16:creationId xmlns:a16="http://schemas.microsoft.com/office/drawing/2014/main" id="{B88B6291-EBE8-4553-995A-5590A1B2C02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201775" y="0"/>
          <a:ext cx="1790700" cy="11714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811.514242708334" createdVersion="8" refreshedVersion="8" minRefreshableVersion="3" recordCount="89" xr:uid="{B5BF19F4-A3A0-4F8F-8EAD-A6EEAF3A2288}">
  <cacheSource type="worksheet">
    <worksheetSource ref="A1:C1048576" sheet="Data - rescues"/>
  </cacheSource>
  <cacheFields count="3">
    <cacheField name="FINANCIAL_YEAR" numFmtId="0">
      <sharedItems containsBlank="1" count="16">
        <s v="2010/11"/>
        <s v="2011/12"/>
        <s v="2012/13"/>
        <s v="2013/14"/>
        <s v="2014/15"/>
        <s v="2015/16"/>
        <s v="2016/17"/>
        <s v="2017/18"/>
        <s v="2018/19"/>
        <s v="2019/20"/>
        <s v="2020/21"/>
        <s v="2021/22"/>
        <s v="2022/23"/>
        <s v="2023/24"/>
        <s v="2024/25"/>
        <m/>
      </sharedItems>
    </cacheField>
    <cacheField name="INCIDENT_TYPE" numFmtId="0">
      <sharedItems containsBlank="1" count="5">
        <s v="Dwellings"/>
        <s v="Other Buildings"/>
        <s v="Other Outdoors"/>
        <s v="Road Vehicles"/>
        <m/>
      </sharedItems>
    </cacheField>
    <cacheField name="TOTAL_RESCUES" numFmtId="0">
      <sharedItems containsString="0" containsBlank="1" containsNumber="1" containsInteger="1" minValue="31" maxValue="358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811.516713773148" createdVersion="8" refreshedVersion="8" minRefreshableVersion="3" recordCount="483" xr:uid="{AF928F21-1D14-4739-A331-FCDEA180EA25}">
  <cacheSource type="worksheet">
    <worksheetSource ref="A1:D1048576" sheet="Data - evacuations"/>
  </cacheSource>
  <cacheFields count="4">
    <cacheField name="FINANCIAL_YEAR" numFmtId="0">
      <sharedItems containsBlank="1" count="16">
        <s v="2010/11"/>
        <s v="2011/12"/>
        <s v="2012/13"/>
        <s v="2013/14"/>
        <s v="2014/15"/>
        <s v="2015/16"/>
        <s v="2016/17"/>
        <s v="2017/18"/>
        <s v="2018/19"/>
        <s v="2019/20"/>
        <s v="2020/21"/>
        <s v="2021/22"/>
        <s v="2022/23"/>
        <s v="2023/24"/>
        <s v="2024/25"/>
        <m/>
      </sharedItems>
    </cacheField>
    <cacheField name="EVACUATION_TYPE" numFmtId="0">
      <sharedItems containsBlank="1" count="8">
        <s v="1 to 5"/>
        <s v="21 to 50"/>
        <s v="51 to 100"/>
        <s v="6 to 20"/>
        <s v="101 to 250"/>
        <s v="251 to 1,000"/>
        <s v="Over 1,000"/>
        <m/>
      </sharedItems>
    </cacheField>
    <cacheField name="INCIDENT_TYPE" numFmtId="0">
      <sharedItems containsBlank="1"/>
    </cacheField>
    <cacheField name="TOTAL_EVACUATIONS" numFmtId="0">
      <sharedItems containsString="0" containsBlank="1" containsNumber="1" containsInteger="1" minValue="1" maxValue="369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9">
  <r>
    <x v="0"/>
    <x v="0"/>
    <n v="3580"/>
  </r>
  <r>
    <x v="0"/>
    <x v="1"/>
    <n v="430"/>
  </r>
  <r>
    <x v="0"/>
    <x v="2"/>
    <n v="50"/>
  </r>
  <r>
    <x v="0"/>
    <x v="3"/>
    <n v="104"/>
  </r>
  <r>
    <x v="1"/>
    <x v="0"/>
    <n v="3307"/>
  </r>
  <r>
    <x v="1"/>
    <x v="1"/>
    <n v="437"/>
  </r>
  <r>
    <x v="1"/>
    <x v="2"/>
    <n v="50"/>
  </r>
  <r>
    <x v="1"/>
    <x v="3"/>
    <n v="121"/>
  </r>
  <r>
    <x v="2"/>
    <x v="0"/>
    <n v="2991"/>
  </r>
  <r>
    <x v="2"/>
    <x v="1"/>
    <n v="327"/>
  </r>
  <r>
    <x v="2"/>
    <x v="2"/>
    <n v="49"/>
  </r>
  <r>
    <x v="2"/>
    <x v="3"/>
    <n v="99"/>
  </r>
  <r>
    <x v="3"/>
    <x v="0"/>
    <n v="2720"/>
  </r>
  <r>
    <x v="3"/>
    <x v="1"/>
    <n v="402"/>
  </r>
  <r>
    <x v="3"/>
    <x v="2"/>
    <n v="73"/>
  </r>
  <r>
    <x v="3"/>
    <x v="3"/>
    <n v="113"/>
  </r>
  <r>
    <x v="4"/>
    <x v="0"/>
    <n v="2614"/>
  </r>
  <r>
    <x v="4"/>
    <x v="1"/>
    <n v="400"/>
  </r>
  <r>
    <x v="4"/>
    <x v="2"/>
    <n v="31"/>
  </r>
  <r>
    <x v="4"/>
    <x v="3"/>
    <n v="140"/>
  </r>
  <r>
    <x v="5"/>
    <x v="0"/>
    <n v="2563"/>
  </r>
  <r>
    <x v="5"/>
    <x v="1"/>
    <n v="565"/>
  </r>
  <r>
    <x v="5"/>
    <x v="2"/>
    <n v="39"/>
  </r>
  <r>
    <x v="5"/>
    <x v="3"/>
    <n v="129"/>
  </r>
  <r>
    <x v="6"/>
    <x v="0"/>
    <n v="2429"/>
  </r>
  <r>
    <x v="6"/>
    <x v="1"/>
    <n v="618"/>
  </r>
  <r>
    <x v="6"/>
    <x v="2"/>
    <n v="36"/>
  </r>
  <r>
    <x v="6"/>
    <x v="3"/>
    <n v="127"/>
  </r>
  <r>
    <x v="7"/>
    <x v="0"/>
    <n v="2454"/>
  </r>
  <r>
    <x v="7"/>
    <x v="1"/>
    <n v="512"/>
  </r>
  <r>
    <x v="7"/>
    <x v="2"/>
    <n v="45"/>
  </r>
  <r>
    <x v="7"/>
    <x v="3"/>
    <n v="114"/>
  </r>
  <r>
    <x v="8"/>
    <x v="0"/>
    <n v="2357"/>
  </r>
  <r>
    <x v="8"/>
    <x v="1"/>
    <n v="448"/>
  </r>
  <r>
    <x v="8"/>
    <x v="2"/>
    <n v="54"/>
  </r>
  <r>
    <x v="8"/>
    <x v="3"/>
    <n v="129"/>
  </r>
  <r>
    <x v="9"/>
    <x v="0"/>
    <n v="2336"/>
  </r>
  <r>
    <x v="9"/>
    <x v="1"/>
    <n v="487"/>
  </r>
  <r>
    <x v="9"/>
    <x v="2"/>
    <n v="56"/>
  </r>
  <r>
    <x v="9"/>
    <x v="3"/>
    <n v="136"/>
  </r>
  <r>
    <x v="10"/>
    <x v="0"/>
    <n v="2289"/>
  </r>
  <r>
    <x v="10"/>
    <x v="1"/>
    <n v="334"/>
  </r>
  <r>
    <x v="10"/>
    <x v="2"/>
    <n v="31"/>
  </r>
  <r>
    <x v="10"/>
    <x v="3"/>
    <n v="102"/>
  </r>
  <r>
    <x v="11"/>
    <x v="0"/>
    <n v="2196"/>
  </r>
  <r>
    <x v="11"/>
    <x v="1"/>
    <n v="429"/>
  </r>
  <r>
    <x v="11"/>
    <x v="2"/>
    <n v="41"/>
  </r>
  <r>
    <x v="11"/>
    <x v="3"/>
    <n v="129"/>
  </r>
  <r>
    <x v="12"/>
    <x v="0"/>
    <n v="2183"/>
  </r>
  <r>
    <x v="12"/>
    <x v="1"/>
    <n v="415"/>
  </r>
  <r>
    <x v="12"/>
    <x v="2"/>
    <n v="52"/>
  </r>
  <r>
    <x v="12"/>
    <x v="3"/>
    <n v="128"/>
  </r>
  <r>
    <x v="13"/>
    <x v="0"/>
    <n v="2151"/>
  </r>
  <r>
    <x v="13"/>
    <x v="1"/>
    <n v="525"/>
  </r>
  <r>
    <x v="13"/>
    <x v="2"/>
    <n v="43"/>
  </r>
  <r>
    <x v="13"/>
    <x v="3"/>
    <n v="129"/>
  </r>
  <r>
    <x v="14"/>
    <x v="0"/>
    <n v="2119"/>
  </r>
  <r>
    <x v="14"/>
    <x v="1"/>
    <n v="649"/>
  </r>
  <r>
    <x v="14"/>
    <x v="2"/>
    <n v="59"/>
  </r>
  <r>
    <x v="14"/>
    <x v="3"/>
    <n v="131"/>
  </r>
  <r>
    <x v="15"/>
    <x v="4"/>
    <m/>
  </r>
  <r>
    <x v="15"/>
    <x v="4"/>
    <m/>
  </r>
  <r>
    <x v="15"/>
    <x v="4"/>
    <m/>
  </r>
  <r>
    <x v="15"/>
    <x v="4"/>
    <m/>
  </r>
  <r>
    <x v="15"/>
    <x v="4"/>
    <m/>
  </r>
  <r>
    <x v="15"/>
    <x v="4"/>
    <m/>
  </r>
  <r>
    <x v="15"/>
    <x v="4"/>
    <m/>
  </r>
  <r>
    <x v="15"/>
    <x v="4"/>
    <m/>
  </r>
  <r>
    <x v="15"/>
    <x v="4"/>
    <m/>
  </r>
  <r>
    <x v="15"/>
    <x v="4"/>
    <m/>
  </r>
  <r>
    <x v="15"/>
    <x v="4"/>
    <m/>
  </r>
  <r>
    <x v="15"/>
    <x v="4"/>
    <m/>
  </r>
  <r>
    <x v="15"/>
    <x v="4"/>
    <m/>
  </r>
  <r>
    <x v="15"/>
    <x v="4"/>
    <m/>
  </r>
  <r>
    <x v="15"/>
    <x v="4"/>
    <m/>
  </r>
  <r>
    <x v="15"/>
    <x v="4"/>
    <m/>
  </r>
  <r>
    <x v="15"/>
    <x v="4"/>
    <m/>
  </r>
  <r>
    <x v="15"/>
    <x v="4"/>
    <m/>
  </r>
  <r>
    <x v="15"/>
    <x v="4"/>
    <m/>
  </r>
  <r>
    <x v="15"/>
    <x v="4"/>
    <m/>
  </r>
  <r>
    <x v="15"/>
    <x v="4"/>
    <m/>
  </r>
  <r>
    <x v="15"/>
    <x v="4"/>
    <m/>
  </r>
  <r>
    <x v="15"/>
    <x v="4"/>
    <m/>
  </r>
  <r>
    <x v="15"/>
    <x v="4"/>
    <m/>
  </r>
  <r>
    <x v="15"/>
    <x v="4"/>
    <m/>
  </r>
  <r>
    <x v="15"/>
    <x v="4"/>
    <m/>
  </r>
  <r>
    <x v="15"/>
    <x v="4"/>
    <m/>
  </r>
  <r>
    <x v="15"/>
    <x v="4"/>
    <m/>
  </r>
  <r>
    <x v="15"/>
    <x v="4"/>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83">
  <r>
    <x v="0"/>
    <x v="0"/>
    <s v="Dwellings"/>
    <n v="2378"/>
  </r>
  <r>
    <x v="0"/>
    <x v="1"/>
    <s v="Dwellings"/>
    <n v="7"/>
  </r>
  <r>
    <x v="0"/>
    <x v="2"/>
    <s v="Dwellings"/>
    <n v="2"/>
  </r>
  <r>
    <x v="0"/>
    <x v="3"/>
    <s v="Dwellings"/>
    <n v="45"/>
  </r>
  <r>
    <x v="0"/>
    <x v="0"/>
    <s v="Other Buildings"/>
    <n v="3692"/>
  </r>
  <r>
    <x v="0"/>
    <x v="4"/>
    <s v="Other Buildings"/>
    <n v="85"/>
  </r>
  <r>
    <x v="0"/>
    <x v="1"/>
    <s v="Other Buildings"/>
    <n v="204"/>
  </r>
  <r>
    <x v="0"/>
    <x v="5"/>
    <s v="Other Buildings"/>
    <n v="31"/>
  </r>
  <r>
    <x v="0"/>
    <x v="2"/>
    <s v="Other Buildings"/>
    <n v="110"/>
  </r>
  <r>
    <x v="0"/>
    <x v="3"/>
    <s v="Other Buildings"/>
    <n v="437"/>
  </r>
  <r>
    <x v="0"/>
    <x v="6"/>
    <s v="Other Buildings"/>
    <n v="4"/>
  </r>
  <r>
    <x v="0"/>
    <x v="0"/>
    <s v="Other Outdoors"/>
    <n v="151"/>
  </r>
  <r>
    <x v="0"/>
    <x v="4"/>
    <s v="Other Outdoors"/>
    <n v="6"/>
  </r>
  <r>
    <x v="0"/>
    <x v="1"/>
    <s v="Other Outdoors"/>
    <n v="17"/>
  </r>
  <r>
    <x v="0"/>
    <x v="2"/>
    <s v="Other Outdoors"/>
    <n v="6"/>
  </r>
  <r>
    <x v="0"/>
    <x v="3"/>
    <s v="Other Outdoors"/>
    <n v="21"/>
  </r>
  <r>
    <x v="0"/>
    <x v="0"/>
    <s v="Road Vehicles"/>
    <n v="1584"/>
  </r>
  <r>
    <x v="0"/>
    <x v="1"/>
    <s v="Road Vehicles"/>
    <n v="22"/>
  </r>
  <r>
    <x v="0"/>
    <x v="5"/>
    <s v="Road Vehicles"/>
    <n v="1"/>
  </r>
  <r>
    <x v="0"/>
    <x v="2"/>
    <s v="Road Vehicles"/>
    <n v="6"/>
  </r>
  <r>
    <x v="0"/>
    <x v="3"/>
    <s v="Road Vehicles"/>
    <n v="35"/>
  </r>
  <r>
    <x v="1"/>
    <x v="0"/>
    <s v="Dwellings"/>
    <n v="2301"/>
  </r>
  <r>
    <x v="1"/>
    <x v="4"/>
    <s v="Dwellings"/>
    <n v="1"/>
  </r>
  <r>
    <x v="1"/>
    <x v="1"/>
    <s v="Dwellings"/>
    <n v="13"/>
  </r>
  <r>
    <x v="1"/>
    <x v="2"/>
    <s v="Dwellings"/>
    <n v="2"/>
  </r>
  <r>
    <x v="1"/>
    <x v="3"/>
    <s v="Dwellings"/>
    <n v="46"/>
  </r>
  <r>
    <x v="1"/>
    <x v="0"/>
    <s v="Other Buildings"/>
    <n v="3471"/>
  </r>
  <r>
    <x v="1"/>
    <x v="4"/>
    <s v="Other Buildings"/>
    <n v="69"/>
  </r>
  <r>
    <x v="1"/>
    <x v="1"/>
    <s v="Other Buildings"/>
    <n v="213"/>
  </r>
  <r>
    <x v="1"/>
    <x v="5"/>
    <s v="Other Buildings"/>
    <n v="30"/>
  </r>
  <r>
    <x v="1"/>
    <x v="2"/>
    <s v="Other Buildings"/>
    <n v="90"/>
  </r>
  <r>
    <x v="1"/>
    <x v="3"/>
    <s v="Other Buildings"/>
    <n v="431"/>
  </r>
  <r>
    <x v="1"/>
    <x v="6"/>
    <s v="Other Buildings"/>
    <n v="3"/>
  </r>
  <r>
    <x v="1"/>
    <x v="0"/>
    <s v="Other Outdoors"/>
    <n v="151"/>
  </r>
  <r>
    <x v="1"/>
    <x v="4"/>
    <s v="Other Outdoors"/>
    <n v="10"/>
  </r>
  <r>
    <x v="1"/>
    <x v="1"/>
    <s v="Other Outdoors"/>
    <n v="15"/>
  </r>
  <r>
    <x v="1"/>
    <x v="2"/>
    <s v="Other Outdoors"/>
    <n v="6"/>
  </r>
  <r>
    <x v="1"/>
    <x v="3"/>
    <s v="Other Outdoors"/>
    <n v="18"/>
  </r>
  <r>
    <x v="1"/>
    <x v="0"/>
    <s v="Road Vehicles"/>
    <n v="1431"/>
  </r>
  <r>
    <x v="1"/>
    <x v="4"/>
    <s v="Road Vehicles"/>
    <n v="1"/>
  </r>
  <r>
    <x v="1"/>
    <x v="1"/>
    <s v="Road Vehicles"/>
    <n v="20"/>
  </r>
  <r>
    <x v="1"/>
    <x v="2"/>
    <s v="Road Vehicles"/>
    <n v="2"/>
  </r>
  <r>
    <x v="1"/>
    <x v="3"/>
    <s v="Road Vehicles"/>
    <n v="28"/>
  </r>
  <r>
    <x v="1"/>
    <x v="6"/>
    <s v="Road Vehicles"/>
    <n v="1"/>
  </r>
  <r>
    <x v="2"/>
    <x v="0"/>
    <s v="Dwellings"/>
    <n v="2198"/>
  </r>
  <r>
    <x v="2"/>
    <x v="1"/>
    <s v="Dwellings"/>
    <n v="2"/>
  </r>
  <r>
    <x v="2"/>
    <x v="3"/>
    <s v="Dwellings"/>
    <n v="53"/>
  </r>
  <r>
    <x v="2"/>
    <x v="0"/>
    <s v="Other Buildings"/>
    <n v="2889"/>
  </r>
  <r>
    <x v="2"/>
    <x v="4"/>
    <s v="Other Buildings"/>
    <n v="60"/>
  </r>
  <r>
    <x v="2"/>
    <x v="1"/>
    <s v="Other Buildings"/>
    <n v="185"/>
  </r>
  <r>
    <x v="2"/>
    <x v="5"/>
    <s v="Other Buildings"/>
    <n v="17"/>
  </r>
  <r>
    <x v="2"/>
    <x v="2"/>
    <s v="Other Buildings"/>
    <n v="76"/>
  </r>
  <r>
    <x v="2"/>
    <x v="3"/>
    <s v="Other Buildings"/>
    <n v="371"/>
  </r>
  <r>
    <x v="2"/>
    <x v="6"/>
    <s v="Other Buildings"/>
    <n v="2"/>
  </r>
  <r>
    <x v="2"/>
    <x v="0"/>
    <s v="Other Outdoors"/>
    <n v="129"/>
  </r>
  <r>
    <x v="2"/>
    <x v="4"/>
    <s v="Other Outdoors"/>
    <n v="5"/>
  </r>
  <r>
    <x v="2"/>
    <x v="1"/>
    <s v="Other Outdoors"/>
    <n v="11"/>
  </r>
  <r>
    <x v="2"/>
    <x v="5"/>
    <s v="Other Outdoors"/>
    <n v="1"/>
  </r>
  <r>
    <x v="2"/>
    <x v="2"/>
    <s v="Other Outdoors"/>
    <n v="3"/>
  </r>
  <r>
    <x v="2"/>
    <x v="3"/>
    <s v="Other Outdoors"/>
    <n v="23"/>
  </r>
  <r>
    <x v="2"/>
    <x v="0"/>
    <s v="Road Vehicles"/>
    <n v="1253"/>
  </r>
  <r>
    <x v="2"/>
    <x v="4"/>
    <s v="Road Vehicles"/>
    <n v="1"/>
  </r>
  <r>
    <x v="2"/>
    <x v="1"/>
    <s v="Road Vehicles"/>
    <n v="16"/>
  </r>
  <r>
    <x v="2"/>
    <x v="5"/>
    <s v="Road Vehicles"/>
    <n v="1"/>
  </r>
  <r>
    <x v="2"/>
    <x v="2"/>
    <s v="Road Vehicles"/>
    <n v="1"/>
  </r>
  <r>
    <x v="2"/>
    <x v="3"/>
    <s v="Road Vehicles"/>
    <n v="35"/>
  </r>
  <r>
    <x v="2"/>
    <x v="6"/>
    <s v="Road Vehicles"/>
    <n v="1"/>
  </r>
  <r>
    <x v="3"/>
    <x v="0"/>
    <s v="Dwellings"/>
    <n v="2258"/>
  </r>
  <r>
    <x v="3"/>
    <x v="1"/>
    <s v="Dwellings"/>
    <n v="3"/>
  </r>
  <r>
    <x v="3"/>
    <x v="2"/>
    <s v="Dwellings"/>
    <n v="2"/>
  </r>
  <r>
    <x v="3"/>
    <x v="3"/>
    <s v="Dwellings"/>
    <n v="49"/>
  </r>
  <r>
    <x v="3"/>
    <x v="0"/>
    <s v="Other Buildings"/>
    <n v="2727"/>
  </r>
  <r>
    <x v="3"/>
    <x v="4"/>
    <s v="Other Buildings"/>
    <n v="52"/>
  </r>
  <r>
    <x v="3"/>
    <x v="1"/>
    <s v="Other Buildings"/>
    <n v="175"/>
  </r>
  <r>
    <x v="3"/>
    <x v="5"/>
    <s v="Other Buildings"/>
    <n v="32"/>
  </r>
  <r>
    <x v="3"/>
    <x v="2"/>
    <s v="Other Buildings"/>
    <n v="95"/>
  </r>
  <r>
    <x v="3"/>
    <x v="3"/>
    <s v="Other Buildings"/>
    <n v="370"/>
  </r>
  <r>
    <x v="3"/>
    <x v="6"/>
    <s v="Other Buildings"/>
    <n v="6"/>
  </r>
  <r>
    <x v="3"/>
    <x v="0"/>
    <s v="Other Outdoors"/>
    <n v="111"/>
  </r>
  <r>
    <x v="3"/>
    <x v="4"/>
    <s v="Other Outdoors"/>
    <n v="5"/>
  </r>
  <r>
    <x v="3"/>
    <x v="1"/>
    <s v="Other Outdoors"/>
    <n v="6"/>
  </r>
  <r>
    <x v="3"/>
    <x v="5"/>
    <s v="Other Outdoors"/>
    <n v="3"/>
  </r>
  <r>
    <x v="3"/>
    <x v="2"/>
    <s v="Other Outdoors"/>
    <n v="7"/>
  </r>
  <r>
    <x v="3"/>
    <x v="3"/>
    <s v="Other Outdoors"/>
    <n v="18"/>
  </r>
  <r>
    <x v="3"/>
    <x v="0"/>
    <s v="Road Vehicles"/>
    <n v="1123"/>
  </r>
  <r>
    <x v="3"/>
    <x v="1"/>
    <s v="Road Vehicles"/>
    <n v="12"/>
  </r>
  <r>
    <x v="3"/>
    <x v="5"/>
    <s v="Road Vehicles"/>
    <n v="1"/>
  </r>
  <r>
    <x v="3"/>
    <x v="2"/>
    <s v="Road Vehicles"/>
    <n v="5"/>
  </r>
  <r>
    <x v="3"/>
    <x v="3"/>
    <s v="Road Vehicles"/>
    <n v="34"/>
  </r>
  <r>
    <x v="3"/>
    <x v="6"/>
    <s v="Road Vehicles"/>
    <n v="2"/>
  </r>
  <r>
    <x v="4"/>
    <x v="0"/>
    <s v="Dwellings"/>
    <n v="2365"/>
  </r>
  <r>
    <x v="4"/>
    <x v="1"/>
    <s v="Dwellings"/>
    <n v="2"/>
  </r>
  <r>
    <x v="4"/>
    <x v="5"/>
    <s v="Dwellings"/>
    <n v="1"/>
  </r>
  <r>
    <x v="4"/>
    <x v="3"/>
    <s v="Dwellings"/>
    <n v="33"/>
  </r>
  <r>
    <x v="4"/>
    <x v="0"/>
    <s v="Other Buildings"/>
    <n v="2644"/>
  </r>
  <r>
    <x v="4"/>
    <x v="4"/>
    <s v="Other Buildings"/>
    <n v="41"/>
  </r>
  <r>
    <x v="4"/>
    <x v="1"/>
    <s v="Other Buildings"/>
    <n v="186"/>
  </r>
  <r>
    <x v="4"/>
    <x v="5"/>
    <s v="Other Buildings"/>
    <n v="23"/>
  </r>
  <r>
    <x v="4"/>
    <x v="2"/>
    <s v="Other Buildings"/>
    <n v="87"/>
  </r>
  <r>
    <x v="4"/>
    <x v="3"/>
    <s v="Other Buildings"/>
    <n v="313"/>
  </r>
  <r>
    <x v="4"/>
    <x v="6"/>
    <s v="Other Buildings"/>
    <n v="1"/>
  </r>
  <r>
    <x v="4"/>
    <x v="0"/>
    <s v="Other Outdoors"/>
    <n v="103"/>
  </r>
  <r>
    <x v="4"/>
    <x v="4"/>
    <s v="Other Outdoors"/>
    <n v="3"/>
  </r>
  <r>
    <x v="4"/>
    <x v="1"/>
    <s v="Other Outdoors"/>
    <n v="4"/>
  </r>
  <r>
    <x v="4"/>
    <x v="2"/>
    <s v="Other Outdoors"/>
    <n v="6"/>
  </r>
  <r>
    <x v="4"/>
    <x v="3"/>
    <s v="Other Outdoors"/>
    <n v="16"/>
  </r>
  <r>
    <x v="4"/>
    <x v="0"/>
    <s v="Road Vehicles"/>
    <n v="1000"/>
  </r>
  <r>
    <x v="4"/>
    <x v="1"/>
    <s v="Road Vehicles"/>
    <n v="9"/>
  </r>
  <r>
    <x v="4"/>
    <x v="2"/>
    <s v="Road Vehicles"/>
    <n v="3"/>
  </r>
  <r>
    <x v="4"/>
    <x v="3"/>
    <s v="Road Vehicles"/>
    <n v="26"/>
  </r>
  <r>
    <x v="5"/>
    <x v="0"/>
    <s v="Dwellings"/>
    <n v="2194"/>
  </r>
  <r>
    <x v="5"/>
    <x v="1"/>
    <s v="Dwellings"/>
    <n v="4"/>
  </r>
  <r>
    <x v="5"/>
    <x v="3"/>
    <s v="Dwellings"/>
    <n v="36"/>
  </r>
  <r>
    <x v="5"/>
    <x v="0"/>
    <s v="Other Buildings"/>
    <n v="2595"/>
  </r>
  <r>
    <x v="5"/>
    <x v="4"/>
    <s v="Other Buildings"/>
    <n v="58"/>
  </r>
  <r>
    <x v="5"/>
    <x v="1"/>
    <s v="Other Buildings"/>
    <n v="163"/>
  </r>
  <r>
    <x v="5"/>
    <x v="5"/>
    <s v="Other Buildings"/>
    <n v="23"/>
  </r>
  <r>
    <x v="5"/>
    <x v="2"/>
    <s v="Other Buildings"/>
    <n v="96"/>
  </r>
  <r>
    <x v="5"/>
    <x v="3"/>
    <s v="Other Buildings"/>
    <n v="349"/>
  </r>
  <r>
    <x v="5"/>
    <x v="6"/>
    <s v="Other Buildings"/>
    <n v="2"/>
  </r>
  <r>
    <x v="5"/>
    <x v="0"/>
    <s v="Other Outdoors"/>
    <n v="102"/>
  </r>
  <r>
    <x v="5"/>
    <x v="4"/>
    <s v="Other Outdoors"/>
    <n v="2"/>
  </r>
  <r>
    <x v="5"/>
    <x v="1"/>
    <s v="Other Outdoors"/>
    <n v="2"/>
  </r>
  <r>
    <x v="5"/>
    <x v="2"/>
    <s v="Other Outdoors"/>
    <n v="2"/>
  </r>
  <r>
    <x v="5"/>
    <x v="3"/>
    <s v="Other Outdoors"/>
    <n v="16"/>
  </r>
  <r>
    <x v="5"/>
    <x v="6"/>
    <s v="Other Outdoors"/>
    <n v="1"/>
  </r>
  <r>
    <x v="5"/>
    <x v="0"/>
    <s v="Road Vehicles"/>
    <n v="938"/>
  </r>
  <r>
    <x v="5"/>
    <x v="4"/>
    <s v="Road Vehicles"/>
    <n v="2"/>
  </r>
  <r>
    <x v="5"/>
    <x v="1"/>
    <s v="Road Vehicles"/>
    <n v="13"/>
  </r>
  <r>
    <x v="5"/>
    <x v="5"/>
    <s v="Road Vehicles"/>
    <n v="2"/>
  </r>
  <r>
    <x v="5"/>
    <x v="2"/>
    <s v="Road Vehicles"/>
    <n v="2"/>
  </r>
  <r>
    <x v="5"/>
    <x v="3"/>
    <s v="Road Vehicles"/>
    <n v="33"/>
  </r>
  <r>
    <x v="5"/>
    <x v="6"/>
    <s v="Road Vehicles"/>
    <n v="1"/>
  </r>
  <r>
    <x v="6"/>
    <x v="0"/>
    <s v="Dwellings"/>
    <n v="2241"/>
  </r>
  <r>
    <x v="6"/>
    <x v="1"/>
    <s v="Dwellings"/>
    <n v="1"/>
  </r>
  <r>
    <x v="6"/>
    <x v="3"/>
    <s v="Dwellings"/>
    <n v="43"/>
  </r>
  <r>
    <x v="6"/>
    <x v="0"/>
    <s v="Other Buildings"/>
    <n v="2511"/>
  </r>
  <r>
    <x v="6"/>
    <x v="4"/>
    <s v="Other Buildings"/>
    <n v="50"/>
  </r>
  <r>
    <x v="6"/>
    <x v="1"/>
    <s v="Other Buildings"/>
    <n v="184"/>
  </r>
  <r>
    <x v="6"/>
    <x v="5"/>
    <s v="Other Buildings"/>
    <n v="19"/>
  </r>
  <r>
    <x v="6"/>
    <x v="2"/>
    <s v="Other Buildings"/>
    <n v="84"/>
  </r>
  <r>
    <x v="6"/>
    <x v="3"/>
    <s v="Other Buildings"/>
    <n v="339"/>
  </r>
  <r>
    <x v="6"/>
    <x v="6"/>
    <s v="Other Buildings"/>
    <n v="4"/>
  </r>
  <r>
    <x v="6"/>
    <x v="0"/>
    <s v="Other Outdoors"/>
    <n v="97"/>
  </r>
  <r>
    <x v="6"/>
    <x v="4"/>
    <s v="Other Outdoors"/>
    <n v="5"/>
  </r>
  <r>
    <x v="6"/>
    <x v="1"/>
    <s v="Other Outdoors"/>
    <n v="6"/>
  </r>
  <r>
    <x v="6"/>
    <x v="2"/>
    <s v="Other Outdoors"/>
    <n v="4"/>
  </r>
  <r>
    <x v="6"/>
    <x v="3"/>
    <s v="Other Outdoors"/>
    <n v="17"/>
  </r>
  <r>
    <x v="6"/>
    <x v="0"/>
    <s v="Road Vehicles"/>
    <n v="934"/>
  </r>
  <r>
    <x v="6"/>
    <x v="4"/>
    <s v="Road Vehicles"/>
    <n v="2"/>
  </r>
  <r>
    <x v="6"/>
    <x v="1"/>
    <s v="Road Vehicles"/>
    <n v="9"/>
  </r>
  <r>
    <x v="6"/>
    <x v="5"/>
    <s v="Road Vehicles"/>
    <n v="1"/>
  </r>
  <r>
    <x v="6"/>
    <x v="2"/>
    <s v="Road Vehicles"/>
    <n v="11"/>
  </r>
  <r>
    <x v="6"/>
    <x v="3"/>
    <s v="Road Vehicles"/>
    <n v="32"/>
  </r>
  <r>
    <x v="6"/>
    <x v="6"/>
    <s v="Road Vehicles"/>
    <n v="1"/>
  </r>
  <r>
    <x v="7"/>
    <x v="0"/>
    <s v="Dwellings"/>
    <n v="2164"/>
  </r>
  <r>
    <x v="7"/>
    <x v="1"/>
    <s v="Dwellings"/>
    <n v="7"/>
  </r>
  <r>
    <x v="7"/>
    <x v="5"/>
    <s v="Dwellings"/>
    <n v="1"/>
  </r>
  <r>
    <x v="7"/>
    <x v="2"/>
    <s v="Dwellings"/>
    <n v="1"/>
  </r>
  <r>
    <x v="7"/>
    <x v="3"/>
    <s v="Dwellings"/>
    <n v="38"/>
  </r>
  <r>
    <x v="7"/>
    <x v="0"/>
    <s v="Other Buildings"/>
    <n v="2391"/>
  </r>
  <r>
    <x v="7"/>
    <x v="4"/>
    <s v="Other Buildings"/>
    <n v="47"/>
  </r>
  <r>
    <x v="7"/>
    <x v="1"/>
    <s v="Other Buildings"/>
    <n v="161"/>
  </r>
  <r>
    <x v="7"/>
    <x v="5"/>
    <s v="Other Buildings"/>
    <n v="21"/>
  </r>
  <r>
    <x v="7"/>
    <x v="2"/>
    <s v="Other Buildings"/>
    <n v="81"/>
  </r>
  <r>
    <x v="7"/>
    <x v="3"/>
    <s v="Other Buildings"/>
    <n v="355"/>
  </r>
  <r>
    <x v="7"/>
    <x v="6"/>
    <s v="Other Buildings"/>
    <n v="4"/>
  </r>
  <r>
    <x v="7"/>
    <x v="0"/>
    <s v="Other Outdoors"/>
    <n v="98"/>
  </r>
  <r>
    <x v="7"/>
    <x v="4"/>
    <s v="Other Outdoors"/>
    <n v="2"/>
  </r>
  <r>
    <x v="7"/>
    <x v="1"/>
    <s v="Other Outdoors"/>
    <n v="7"/>
  </r>
  <r>
    <x v="7"/>
    <x v="5"/>
    <s v="Other Outdoors"/>
    <n v="2"/>
  </r>
  <r>
    <x v="7"/>
    <x v="2"/>
    <s v="Other Outdoors"/>
    <n v="3"/>
  </r>
  <r>
    <x v="7"/>
    <x v="3"/>
    <s v="Other Outdoors"/>
    <n v="13"/>
  </r>
  <r>
    <x v="7"/>
    <x v="6"/>
    <s v="Other Outdoors"/>
    <n v="1"/>
  </r>
  <r>
    <x v="7"/>
    <x v="0"/>
    <s v="Road Vehicles"/>
    <n v="808"/>
  </r>
  <r>
    <x v="7"/>
    <x v="1"/>
    <s v="Road Vehicles"/>
    <n v="7"/>
  </r>
  <r>
    <x v="7"/>
    <x v="5"/>
    <s v="Road Vehicles"/>
    <n v="1"/>
  </r>
  <r>
    <x v="7"/>
    <x v="2"/>
    <s v="Road Vehicles"/>
    <n v="2"/>
  </r>
  <r>
    <x v="7"/>
    <x v="3"/>
    <s v="Road Vehicles"/>
    <n v="30"/>
  </r>
  <r>
    <x v="7"/>
    <x v="6"/>
    <s v="Road Vehicles"/>
    <n v="1"/>
  </r>
  <r>
    <x v="8"/>
    <x v="0"/>
    <s v="Dwellings"/>
    <n v="2026"/>
  </r>
  <r>
    <x v="8"/>
    <x v="1"/>
    <s v="Dwellings"/>
    <n v="9"/>
  </r>
  <r>
    <x v="8"/>
    <x v="3"/>
    <s v="Dwellings"/>
    <n v="28"/>
  </r>
  <r>
    <x v="8"/>
    <x v="0"/>
    <s v="Other Buildings"/>
    <n v="2075"/>
  </r>
  <r>
    <x v="8"/>
    <x v="4"/>
    <s v="Other Buildings"/>
    <n v="41"/>
  </r>
  <r>
    <x v="8"/>
    <x v="1"/>
    <s v="Other Buildings"/>
    <n v="161"/>
  </r>
  <r>
    <x v="8"/>
    <x v="5"/>
    <s v="Other Buildings"/>
    <n v="30"/>
  </r>
  <r>
    <x v="8"/>
    <x v="2"/>
    <s v="Other Buildings"/>
    <n v="65"/>
  </r>
  <r>
    <x v="8"/>
    <x v="3"/>
    <s v="Other Buildings"/>
    <n v="283"/>
  </r>
  <r>
    <x v="8"/>
    <x v="6"/>
    <s v="Other Buildings"/>
    <n v="5"/>
  </r>
  <r>
    <x v="8"/>
    <x v="0"/>
    <s v="Other Outdoors"/>
    <n v="112"/>
  </r>
  <r>
    <x v="8"/>
    <x v="4"/>
    <s v="Other Outdoors"/>
    <n v="6"/>
  </r>
  <r>
    <x v="8"/>
    <x v="1"/>
    <s v="Other Outdoors"/>
    <n v="8"/>
  </r>
  <r>
    <x v="8"/>
    <x v="5"/>
    <s v="Other Outdoors"/>
    <n v="2"/>
  </r>
  <r>
    <x v="8"/>
    <x v="2"/>
    <s v="Other Outdoors"/>
    <n v="6"/>
  </r>
  <r>
    <x v="8"/>
    <x v="3"/>
    <s v="Other Outdoors"/>
    <n v="14"/>
  </r>
  <r>
    <x v="8"/>
    <x v="0"/>
    <s v="Road Vehicles"/>
    <n v="747"/>
  </r>
  <r>
    <x v="8"/>
    <x v="4"/>
    <s v="Road Vehicles"/>
    <n v="1"/>
  </r>
  <r>
    <x v="8"/>
    <x v="1"/>
    <s v="Road Vehicles"/>
    <n v="9"/>
  </r>
  <r>
    <x v="8"/>
    <x v="5"/>
    <s v="Road Vehicles"/>
    <n v="1"/>
  </r>
  <r>
    <x v="8"/>
    <x v="2"/>
    <s v="Road Vehicles"/>
    <n v="3"/>
  </r>
  <r>
    <x v="8"/>
    <x v="3"/>
    <s v="Road Vehicles"/>
    <n v="18"/>
  </r>
  <r>
    <x v="9"/>
    <x v="0"/>
    <s v="Dwellings"/>
    <n v="1862"/>
  </r>
  <r>
    <x v="9"/>
    <x v="1"/>
    <s v="Dwellings"/>
    <n v="2"/>
  </r>
  <r>
    <x v="9"/>
    <x v="2"/>
    <s v="Dwellings"/>
    <n v="1"/>
  </r>
  <r>
    <x v="9"/>
    <x v="3"/>
    <s v="Dwellings"/>
    <n v="24"/>
  </r>
  <r>
    <x v="9"/>
    <x v="0"/>
    <s v="Other Buildings"/>
    <n v="2023"/>
  </r>
  <r>
    <x v="9"/>
    <x v="4"/>
    <s v="Other Buildings"/>
    <n v="47"/>
  </r>
  <r>
    <x v="9"/>
    <x v="1"/>
    <s v="Other Buildings"/>
    <n v="112"/>
  </r>
  <r>
    <x v="9"/>
    <x v="5"/>
    <s v="Other Buildings"/>
    <n v="15"/>
  </r>
  <r>
    <x v="9"/>
    <x v="2"/>
    <s v="Other Buildings"/>
    <n v="58"/>
  </r>
  <r>
    <x v="9"/>
    <x v="3"/>
    <s v="Other Buildings"/>
    <n v="270"/>
  </r>
  <r>
    <x v="9"/>
    <x v="6"/>
    <s v="Other Buildings"/>
    <n v="7"/>
  </r>
  <r>
    <x v="9"/>
    <x v="0"/>
    <s v="Other Outdoors"/>
    <n v="105"/>
  </r>
  <r>
    <x v="9"/>
    <x v="4"/>
    <s v="Other Outdoors"/>
    <n v="2"/>
  </r>
  <r>
    <x v="9"/>
    <x v="1"/>
    <s v="Other Outdoors"/>
    <n v="5"/>
  </r>
  <r>
    <x v="9"/>
    <x v="5"/>
    <s v="Other Outdoors"/>
    <n v="1"/>
  </r>
  <r>
    <x v="9"/>
    <x v="2"/>
    <s v="Other Outdoors"/>
    <n v="2"/>
  </r>
  <r>
    <x v="9"/>
    <x v="3"/>
    <s v="Other Outdoors"/>
    <n v="8"/>
  </r>
  <r>
    <x v="9"/>
    <x v="0"/>
    <s v="Road Vehicles"/>
    <n v="608"/>
  </r>
  <r>
    <x v="9"/>
    <x v="4"/>
    <s v="Road Vehicles"/>
    <n v="1"/>
  </r>
  <r>
    <x v="9"/>
    <x v="1"/>
    <s v="Road Vehicles"/>
    <n v="6"/>
  </r>
  <r>
    <x v="9"/>
    <x v="2"/>
    <s v="Road Vehicles"/>
    <n v="4"/>
  </r>
  <r>
    <x v="9"/>
    <x v="3"/>
    <s v="Road Vehicles"/>
    <n v="24"/>
  </r>
  <r>
    <x v="10"/>
    <x v="0"/>
    <s v="Dwellings"/>
    <n v="1729"/>
  </r>
  <r>
    <x v="10"/>
    <x v="1"/>
    <s v="Dwellings"/>
    <n v="2"/>
  </r>
  <r>
    <x v="10"/>
    <x v="3"/>
    <s v="Dwellings"/>
    <n v="32"/>
  </r>
  <r>
    <x v="10"/>
    <x v="0"/>
    <s v="Other Buildings"/>
    <n v="1432"/>
  </r>
  <r>
    <x v="10"/>
    <x v="4"/>
    <s v="Other Buildings"/>
    <n v="16"/>
  </r>
  <r>
    <x v="10"/>
    <x v="1"/>
    <s v="Other Buildings"/>
    <n v="69"/>
  </r>
  <r>
    <x v="10"/>
    <x v="5"/>
    <s v="Other Buildings"/>
    <n v="2"/>
  </r>
  <r>
    <x v="10"/>
    <x v="2"/>
    <s v="Other Buildings"/>
    <n v="26"/>
  </r>
  <r>
    <x v="10"/>
    <x v="3"/>
    <s v="Other Buildings"/>
    <n v="170"/>
  </r>
  <r>
    <x v="10"/>
    <x v="0"/>
    <s v="Other Outdoors"/>
    <n v="75"/>
  </r>
  <r>
    <x v="10"/>
    <x v="4"/>
    <s v="Other Outdoors"/>
    <n v="1"/>
  </r>
  <r>
    <x v="10"/>
    <x v="1"/>
    <s v="Other Outdoors"/>
    <n v="4"/>
  </r>
  <r>
    <x v="10"/>
    <x v="2"/>
    <s v="Other Outdoors"/>
    <n v="2"/>
  </r>
  <r>
    <x v="10"/>
    <x v="3"/>
    <s v="Other Outdoors"/>
    <n v="14"/>
  </r>
  <r>
    <x v="10"/>
    <x v="0"/>
    <s v="Road Vehicles"/>
    <n v="466"/>
  </r>
  <r>
    <x v="10"/>
    <x v="1"/>
    <s v="Road Vehicles"/>
    <n v="2"/>
  </r>
  <r>
    <x v="10"/>
    <x v="3"/>
    <s v="Road Vehicles"/>
    <n v="17"/>
  </r>
  <r>
    <x v="11"/>
    <x v="0"/>
    <s v="Dwellings"/>
    <n v="1647"/>
  </r>
  <r>
    <x v="11"/>
    <x v="4"/>
    <s v="Dwellings"/>
    <n v="1"/>
  </r>
  <r>
    <x v="11"/>
    <x v="1"/>
    <s v="Dwellings"/>
    <n v="1"/>
  </r>
  <r>
    <x v="11"/>
    <x v="3"/>
    <s v="Dwellings"/>
    <n v="24"/>
  </r>
  <r>
    <x v="11"/>
    <x v="0"/>
    <s v="Other Buildings"/>
    <n v="1624"/>
  </r>
  <r>
    <x v="11"/>
    <x v="4"/>
    <s v="Other Buildings"/>
    <n v="14"/>
  </r>
  <r>
    <x v="11"/>
    <x v="1"/>
    <s v="Other Buildings"/>
    <n v="103"/>
  </r>
  <r>
    <x v="11"/>
    <x v="5"/>
    <s v="Other Buildings"/>
    <n v="8"/>
  </r>
  <r>
    <x v="11"/>
    <x v="2"/>
    <s v="Other Buildings"/>
    <n v="58"/>
  </r>
  <r>
    <x v="11"/>
    <x v="3"/>
    <s v="Other Buildings"/>
    <n v="238"/>
  </r>
  <r>
    <x v="11"/>
    <x v="6"/>
    <s v="Other Buildings"/>
    <n v="3"/>
  </r>
  <r>
    <x v="11"/>
    <x v="0"/>
    <s v="Other Outdoors"/>
    <n v="71"/>
  </r>
  <r>
    <x v="11"/>
    <x v="4"/>
    <s v="Other Outdoors"/>
    <n v="1"/>
  </r>
  <r>
    <x v="11"/>
    <x v="1"/>
    <s v="Other Outdoors"/>
    <n v="7"/>
  </r>
  <r>
    <x v="11"/>
    <x v="2"/>
    <s v="Other Outdoors"/>
    <n v="2"/>
  </r>
  <r>
    <x v="11"/>
    <x v="3"/>
    <s v="Other Outdoors"/>
    <n v="11"/>
  </r>
  <r>
    <x v="11"/>
    <x v="0"/>
    <s v="Road Vehicles"/>
    <n v="515"/>
  </r>
  <r>
    <x v="11"/>
    <x v="4"/>
    <s v="Road Vehicles"/>
    <n v="1"/>
  </r>
  <r>
    <x v="11"/>
    <x v="1"/>
    <s v="Road Vehicles"/>
    <n v="7"/>
  </r>
  <r>
    <x v="11"/>
    <x v="5"/>
    <s v="Road Vehicles"/>
    <n v="1"/>
  </r>
  <r>
    <x v="11"/>
    <x v="2"/>
    <s v="Road Vehicles"/>
    <n v="2"/>
  </r>
  <r>
    <x v="11"/>
    <x v="3"/>
    <s v="Road Vehicles"/>
    <n v="27"/>
  </r>
  <r>
    <x v="12"/>
    <x v="0"/>
    <s v="Dwellings"/>
    <n v="1587"/>
  </r>
  <r>
    <x v="12"/>
    <x v="4"/>
    <s v="Dwellings"/>
    <n v="1"/>
  </r>
  <r>
    <x v="12"/>
    <x v="1"/>
    <s v="Dwellings"/>
    <n v="3"/>
  </r>
  <r>
    <x v="12"/>
    <x v="3"/>
    <s v="Dwellings"/>
    <n v="31"/>
  </r>
  <r>
    <x v="12"/>
    <x v="0"/>
    <s v="Other Buildings"/>
    <n v="1629"/>
  </r>
  <r>
    <x v="12"/>
    <x v="4"/>
    <s v="Other Buildings"/>
    <n v="26"/>
  </r>
  <r>
    <x v="12"/>
    <x v="1"/>
    <s v="Other Buildings"/>
    <n v="97"/>
  </r>
  <r>
    <x v="12"/>
    <x v="5"/>
    <s v="Other Buildings"/>
    <n v="9"/>
  </r>
  <r>
    <x v="12"/>
    <x v="2"/>
    <s v="Other Buildings"/>
    <n v="49"/>
  </r>
  <r>
    <x v="12"/>
    <x v="3"/>
    <s v="Other Buildings"/>
    <n v="263"/>
  </r>
  <r>
    <x v="12"/>
    <x v="6"/>
    <s v="Other Buildings"/>
    <n v="1"/>
  </r>
  <r>
    <x v="12"/>
    <x v="0"/>
    <s v="Other Outdoors"/>
    <n v="79"/>
  </r>
  <r>
    <x v="12"/>
    <x v="4"/>
    <s v="Other Outdoors"/>
    <n v="3"/>
  </r>
  <r>
    <x v="12"/>
    <x v="1"/>
    <s v="Other Outdoors"/>
    <n v="12"/>
  </r>
  <r>
    <x v="12"/>
    <x v="5"/>
    <s v="Other Outdoors"/>
    <n v="4"/>
  </r>
  <r>
    <x v="12"/>
    <x v="2"/>
    <s v="Other Outdoors"/>
    <n v="6"/>
  </r>
  <r>
    <x v="12"/>
    <x v="3"/>
    <s v="Other Outdoors"/>
    <n v="16"/>
  </r>
  <r>
    <x v="12"/>
    <x v="0"/>
    <s v="Road Vehicles"/>
    <n v="496"/>
  </r>
  <r>
    <x v="12"/>
    <x v="4"/>
    <s v="Road Vehicles"/>
    <n v="2"/>
  </r>
  <r>
    <x v="12"/>
    <x v="1"/>
    <s v="Road Vehicles"/>
    <n v="3"/>
  </r>
  <r>
    <x v="12"/>
    <x v="2"/>
    <s v="Road Vehicles"/>
    <n v="2"/>
  </r>
  <r>
    <x v="12"/>
    <x v="3"/>
    <s v="Road Vehicles"/>
    <n v="27"/>
  </r>
  <r>
    <x v="13"/>
    <x v="0"/>
    <s v="Dwellings"/>
    <n v="1395"/>
  </r>
  <r>
    <x v="13"/>
    <x v="1"/>
    <s v="Dwellings"/>
    <n v="4"/>
  </r>
  <r>
    <x v="13"/>
    <x v="2"/>
    <s v="Dwellings"/>
    <n v="1"/>
  </r>
  <r>
    <x v="13"/>
    <x v="3"/>
    <s v="Dwellings"/>
    <n v="39"/>
  </r>
  <r>
    <x v="13"/>
    <x v="0"/>
    <s v="Other Buildings"/>
    <n v="1701"/>
  </r>
  <r>
    <x v="13"/>
    <x v="4"/>
    <s v="Other Buildings"/>
    <n v="28"/>
  </r>
  <r>
    <x v="13"/>
    <x v="1"/>
    <s v="Other Buildings"/>
    <n v="113"/>
  </r>
  <r>
    <x v="13"/>
    <x v="5"/>
    <s v="Other Buildings"/>
    <n v="10"/>
  </r>
  <r>
    <x v="13"/>
    <x v="2"/>
    <s v="Other Buildings"/>
    <n v="42"/>
  </r>
  <r>
    <x v="13"/>
    <x v="3"/>
    <s v="Other Buildings"/>
    <n v="237"/>
  </r>
  <r>
    <x v="13"/>
    <x v="6"/>
    <s v="Other Buildings"/>
    <n v="5"/>
  </r>
  <r>
    <x v="13"/>
    <x v="0"/>
    <s v="Other Outdoors"/>
    <n v="71"/>
  </r>
  <r>
    <x v="13"/>
    <x v="4"/>
    <s v="Other Outdoors"/>
    <n v="1"/>
  </r>
  <r>
    <x v="13"/>
    <x v="1"/>
    <s v="Other Outdoors"/>
    <n v="5"/>
  </r>
  <r>
    <x v="13"/>
    <x v="2"/>
    <s v="Other Outdoors"/>
    <n v="2"/>
  </r>
  <r>
    <x v="13"/>
    <x v="3"/>
    <s v="Other Outdoors"/>
    <n v="8"/>
  </r>
  <r>
    <x v="13"/>
    <x v="0"/>
    <s v="Road Vehicles"/>
    <n v="474"/>
  </r>
  <r>
    <x v="13"/>
    <x v="1"/>
    <s v="Road Vehicles"/>
    <n v="9"/>
  </r>
  <r>
    <x v="13"/>
    <x v="5"/>
    <s v="Road Vehicles"/>
    <n v="1"/>
  </r>
  <r>
    <x v="13"/>
    <x v="2"/>
    <s v="Road Vehicles"/>
    <n v="2"/>
  </r>
  <r>
    <x v="13"/>
    <x v="3"/>
    <s v="Road Vehicles"/>
    <n v="17"/>
  </r>
  <r>
    <x v="14"/>
    <x v="0"/>
    <s v="Dwellings"/>
    <n v="1463"/>
  </r>
  <r>
    <x v="14"/>
    <x v="1"/>
    <s v="Dwellings"/>
    <n v="2"/>
  </r>
  <r>
    <x v="14"/>
    <x v="5"/>
    <s v="Dwellings"/>
    <n v="1"/>
  </r>
  <r>
    <x v="14"/>
    <x v="2"/>
    <s v="Dwellings"/>
    <n v="1"/>
  </r>
  <r>
    <x v="14"/>
    <x v="3"/>
    <s v="Dwellings"/>
    <n v="28"/>
  </r>
  <r>
    <x v="14"/>
    <x v="0"/>
    <s v="Other Buildings"/>
    <n v="1595"/>
  </r>
  <r>
    <x v="14"/>
    <x v="4"/>
    <s v="Other Buildings"/>
    <n v="28"/>
  </r>
  <r>
    <x v="14"/>
    <x v="1"/>
    <s v="Other Buildings"/>
    <n v="104"/>
  </r>
  <r>
    <x v="14"/>
    <x v="5"/>
    <s v="Other Buildings"/>
    <n v="18"/>
  </r>
  <r>
    <x v="14"/>
    <x v="2"/>
    <s v="Other Buildings"/>
    <n v="60"/>
  </r>
  <r>
    <x v="14"/>
    <x v="3"/>
    <s v="Other Buildings"/>
    <n v="216"/>
  </r>
  <r>
    <x v="14"/>
    <x v="6"/>
    <s v="Other Buildings"/>
    <n v="4"/>
  </r>
  <r>
    <x v="14"/>
    <x v="0"/>
    <s v="Other Outdoors"/>
    <n v="68"/>
  </r>
  <r>
    <x v="14"/>
    <x v="4"/>
    <s v="Other Outdoors"/>
    <n v="1"/>
  </r>
  <r>
    <x v="14"/>
    <x v="1"/>
    <s v="Other Outdoors"/>
    <n v="4"/>
  </r>
  <r>
    <x v="14"/>
    <x v="5"/>
    <s v="Other Outdoors"/>
    <n v="1"/>
  </r>
  <r>
    <x v="14"/>
    <x v="2"/>
    <s v="Other Outdoors"/>
    <n v="1"/>
  </r>
  <r>
    <x v="14"/>
    <x v="3"/>
    <s v="Other Outdoors"/>
    <n v="13"/>
  </r>
  <r>
    <x v="14"/>
    <x v="0"/>
    <s v="Road Vehicles"/>
    <n v="465"/>
  </r>
  <r>
    <x v="14"/>
    <x v="4"/>
    <s v="Road Vehicles"/>
    <n v="2"/>
  </r>
  <r>
    <x v="14"/>
    <x v="1"/>
    <s v="Road Vehicles"/>
    <n v="8"/>
  </r>
  <r>
    <x v="14"/>
    <x v="2"/>
    <s v="Road Vehicles"/>
    <n v="3"/>
  </r>
  <r>
    <x v="14"/>
    <x v="3"/>
    <s v="Road Vehicles"/>
    <n v="26"/>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r>
    <x v="15"/>
    <x v="7"/>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AD15D6A-9E16-447E-AA2D-78829C191646}" name="PivotTable64" cacheId="1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20" firstHeaderRow="1" firstDataRow="2" firstDataCol="1"/>
  <pivotFields count="3">
    <pivotField axis="axisRow" showAll="0">
      <items count="17">
        <item x="0"/>
        <item x="1"/>
        <item x="2"/>
        <item x="3"/>
        <item x="4"/>
        <item x="5"/>
        <item x="6"/>
        <item x="7"/>
        <item x="8"/>
        <item x="9"/>
        <item x="10"/>
        <item x="11"/>
        <item x="12"/>
        <item x="13"/>
        <item h="1" x="15"/>
        <item x="14"/>
        <item t="default"/>
      </items>
    </pivotField>
    <pivotField axis="axisCol" showAll="0">
      <items count="6">
        <item x="0"/>
        <item x="1"/>
        <item x="2"/>
        <item x="3"/>
        <item x="4"/>
        <item t="default"/>
      </items>
    </pivotField>
    <pivotField dataField="1" showAll="0"/>
  </pivotFields>
  <rowFields count="1">
    <field x="0"/>
  </rowFields>
  <rowItems count="16">
    <i>
      <x/>
    </i>
    <i>
      <x v="1"/>
    </i>
    <i>
      <x v="2"/>
    </i>
    <i>
      <x v="3"/>
    </i>
    <i>
      <x v="4"/>
    </i>
    <i>
      <x v="5"/>
    </i>
    <i>
      <x v="6"/>
    </i>
    <i>
      <x v="7"/>
    </i>
    <i>
      <x v="8"/>
    </i>
    <i>
      <x v="9"/>
    </i>
    <i>
      <x v="10"/>
    </i>
    <i>
      <x v="11"/>
    </i>
    <i>
      <x v="12"/>
    </i>
    <i>
      <x v="13"/>
    </i>
    <i>
      <x v="15"/>
    </i>
    <i t="grand">
      <x/>
    </i>
  </rowItems>
  <colFields count="1">
    <field x="1"/>
  </colFields>
  <colItems count="5">
    <i>
      <x/>
    </i>
    <i>
      <x v="1"/>
    </i>
    <i>
      <x v="2"/>
    </i>
    <i>
      <x v="3"/>
    </i>
    <i t="grand">
      <x/>
    </i>
  </colItems>
  <dataFields count="1">
    <dataField name="Sum of TOTAL_RESCUES" fld="2" baseField="0" baseItem="0" numFmtId="3"/>
  </dataFields>
  <formats count="40">
    <format dxfId="81">
      <pivotArea type="all" dataOnly="0" outline="0" fieldPosition="0"/>
    </format>
    <format dxfId="80">
      <pivotArea outline="0" collapsedLevelsAreSubtotals="1" fieldPosition="0"/>
    </format>
    <format dxfId="79">
      <pivotArea type="origin" dataOnly="0" labelOnly="1" outline="0" fieldPosition="0"/>
    </format>
    <format dxfId="78">
      <pivotArea field="1" type="button" dataOnly="0" labelOnly="1" outline="0" axis="axisCol" fieldPosition="0"/>
    </format>
    <format dxfId="77">
      <pivotArea type="topRight" dataOnly="0" labelOnly="1" outline="0" fieldPosition="0"/>
    </format>
    <format dxfId="76">
      <pivotArea field="0" type="button" dataOnly="0" labelOnly="1" outline="0" axis="axisRow" fieldPosition="0"/>
    </format>
    <format dxfId="75">
      <pivotArea dataOnly="0" labelOnly="1" fieldPosition="0">
        <references count="1">
          <reference field="0" count="0"/>
        </references>
      </pivotArea>
    </format>
    <format dxfId="74">
      <pivotArea dataOnly="0" labelOnly="1" grandRow="1" outline="0" fieldPosition="0"/>
    </format>
    <format dxfId="73">
      <pivotArea dataOnly="0" labelOnly="1" fieldPosition="0">
        <references count="1">
          <reference field="1" count="4">
            <x v="0"/>
            <x v="1"/>
            <x v="2"/>
            <x v="3"/>
          </reference>
        </references>
      </pivotArea>
    </format>
    <format dxfId="72">
      <pivotArea dataOnly="0" labelOnly="1" grandCol="1" outline="0" fieldPosition="0"/>
    </format>
    <format dxfId="71">
      <pivotArea type="all" dataOnly="0" outline="0" fieldPosition="0"/>
    </format>
    <format dxfId="70">
      <pivotArea outline="0" collapsedLevelsAreSubtotals="1" fieldPosition="0"/>
    </format>
    <format dxfId="69">
      <pivotArea type="origin" dataOnly="0" labelOnly="1" outline="0" fieldPosition="0"/>
    </format>
    <format dxfId="68">
      <pivotArea field="1" type="button" dataOnly="0" labelOnly="1" outline="0" axis="axisCol" fieldPosition="0"/>
    </format>
    <format dxfId="67">
      <pivotArea type="topRight" dataOnly="0" labelOnly="1" outline="0" fieldPosition="0"/>
    </format>
    <format dxfId="66">
      <pivotArea field="0" type="button" dataOnly="0" labelOnly="1" outline="0" axis="axisRow" fieldPosition="0"/>
    </format>
    <format dxfId="65">
      <pivotArea dataOnly="0" labelOnly="1" fieldPosition="0">
        <references count="1">
          <reference field="0" count="0"/>
        </references>
      </pivotArea>
    </format>
    <format dxfId="64">
      <pivotArea dataOnly="0" labelOnly="1" grandRow="1" outline="0" fieldPosition="0"/>
    </format>
    <format dxfId="63">
      <pivotArea dataOnly="0" labelOnly="1" fieldPosition="0">
        <references count="1">
          <reference field="1" count="4">
            <x v="0"/>
            <x v="1"/>
            <x v="2"/>
            <x v="3"/>
          </reference>
        </references>
      </pivotArea>
    </format>
    <format dxfId="62">
      <pivotArea dataOnly="0" labelOnly="1" grandCol="1" outline="0" fieldPosition="0"/>
    </format>
    <format dxfId="61">
      <pivotArea type="all" dataOnly="0" outline="0" fieldPosition="0"/>
    </format>
    <format dxfId="60">
      <pivotArea outline="0" collapsedLevelsAreSubtotals="1" fieldPosition="0"/>
    </format>
    <format dxfId="59">
      <pivotArea type="origin" dataOnly="0" labelOnly="1" outline="0" fieldPosition="0"/>
    </format>
    <format dxfId="58">
      <pivotArea field="1" type="button" dataOnly="0" labelOnly="1" outline="0" axis="axisCol" fieldPosition="0"/>
    </format>
    <format dxfId="57">
      <pivotArea type="topRight" dataOnly="0" labelOnly="1" outline="0" fieldPosition="0"/>
    </format>
    <format dxfId="56">
      <pivotArea field="0" type="button" dataOnly="0" labelOnly="1" outline="0" axis="axisRow" fieldPosition="0"/>
    </format>
    <format dxfId="55">
      <pivotArea dataOnly="0" labelOnly="1" fieldPosition="0">
        <references count="1">
          <reference field="0" count="0"/>
        </references>
      </pivotArea>
    </format>
    <format dxfId="54">
      <pivotArea dataOnly="0" labelOnly="1" grandRow="1" outline="0" fieldPosition="0"/>
    </format>
    <format dxfId="53">
      <pivotArea dataOnly="0" labelOnly="1" fieldPosition="0">
        <references count="1">
          <reference field="1" count="4">
            <x v="0"/>
            <x v="1"/>
            <x v="2"/>
            <x v="3"/>
          </reference>
        </references>
      </pivotArea>
    </format>
    <format dxfId="52">
      <pivotArea dataOnly="0" labelOnly="1" grandCol="1" outline="0" fieldPosition="0"/>
    </format>
    <format dxfId="51">
      <pivotArea type="all" dataOnly="0" outline="0" fieldPosition="0"/>
    </format>
    <format dxfId="50">
      <pivotArea outline="0" collapsedLevelsAreSubtotals="1" fieldPosition="0"/>
    </format>
    <format dxfId="49">
      <pivotArea type="origin" dataOnly="0" labelOnly="1" outline="0" fieldPosition="0"/>
    </format>
    <format dxfId="48">
      <pivotArea field="1" type="button" dataOnly="0" labelOnly="1" outline="0" axis="axisCol" fieldPosition="0"/>
    </format>
    <format dxfId="47">
      <pivotArea type="topRight" dataOnly="0" labelOnly="1" outline="0" fieldPosition="0"/>
    </format>
    <format dxfId="46">
      <pivotArea field="0" type="button" dataOnly="0" labelOnly="1" outline="0" axis="axisRow" fieldPosition="0"/>
    </format>
    <format dxfId="45">
      <pivotArea dataOnly="0" labelOnly="1" fieldPosition="0">
        <references count="1">
          <reference field="0" count="0"/>
        </references>
      </pivotArea>
    </format>
    <format dxfId="44">
      <pivotArea dataOnly="0" labelOnly="1" grandRow="1" outline="0" fieldPosition="0"/>
    </format>
    <format dxfId="43">
      <pivotArea dataOnly="0" labelOnly="1" fieldPosition="0">
        <references count="1">
          <reference field="1" count="4">
            <x v="0"/>
            <x v="1"/>
            <x v="2"/>
            <x v="3"/>
          </reference>
        </references>
      </pivotArea>
    </format>
    <format dxfId="42">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9C2F3B6-984C-42CB-82E2-8BA38CFA9FD8}" name="PivotTable63" cacheId="1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I20" firstHeaderRow="1" firstDataRow="2" firstDataCol="1"/>
  <pivotFields count="4">
    <pivotField axis="axisRow" showAll="0">
      <items count="17">
        <item x="0"/>
        <item x="1"/>
        <item x="2"/>
        <item x="3"/>
        <item x="4"/>
        <item x="5"/>
        <item x="6"/>
        <item x="7"/>
        <item x="8"/>
        <item x="9"/>
        <item x="10"/>
        <item x="11"/>
        <item x="12"/>
        <item x="13"/>
        <item h="1" x="15"/>
        <item x="14"/>
        <item t="default"/>
      </items>
    </pivotField>
    <pivotField axis="axisCol" showAll="0">
      <items count="9">
        <item x="0"/>
        <item x="3"/>
        <item x="1"/>
        <item x="2"/>
        <item x="4"/>
        <item x="5"/>
        <item x="6"/>
        <item x="7"/>
        <item t="default"/>
      </items>
    </pivotField>
    <pivotField showAll="0"/>
    <pivotField dataField="1" showAll="0"/>
  </pivotFields>
  <rowFields count="1">
    <field x="0"/>
  </rowFields>
  <rowItems count="16">
    <i>
      <x/>
    </i>
    <i>
      <x v="1"/>
    </i>
    <i>
      <x v="2"/>
    </i>
    <i>
      <x v="3"/>
    </i>
    <i>
      <x v="4"/>
    </i>
    <i>
      <x v="5"/>
    </i>
    <i>
      <x v="6"/>
    </i>
    <i>
      <x v="7"/>
    </i>
    <i>
      <x v="8"/>
    </i>
    <i>
      <x v="9"/>
    </i>
    <i>
      <x v="10"/>
    </i>
    <i>
      <x v="11"/>
    </i>
    <i>
      <x v="12"/>
    </i>
    <i>
      <x v="13"/>
    </i>
    <i>
      <x v="15"/>
    </i>
    <i t="grand">
      <x/>
    </i>
  </rowItems>
  <colFields count="1">
    <field x="1"/>
  </colFields>
  <colItems count="8">
    <i>
      <x/>
    </i>
    <i>
      <x v="1"/>
    </i>
    <i>
      <x v="2"/>
    </i>
    <i>
      <x v="3"/>
    </i>
    <i>
      <x v="4"/>
    </i>
    <i>
      <x v="5"/>
    </i>
    <i>
      <x v="6"/>
    </i>
    <i t="grand">
      <x/>
    </i>
  </colItems>
  <dataFields count="1">
    <dataField name="Sum of TOTAL_EVACUATIONS" fld="3" baseField="0" baseItem="3" numFmtId="3"/>
  </dataFields>
  <formats count="40">
    <format dxfId="41">
      <pivotArea type="all" dataOnly="0" outline="0" fieldPosition="0"/>
    </format>
    <format dxfId="40">
      <pivotArea outline="0" collapsedLevelsAreSubtotals="1" fieldPosition="0"/>
    </format>
    <format dxfId="39">
      <pivotArea type="origin" dataOnly="0" labelOnly="1" outline="0" fieldPosition="0"/>
    </format>
    <format dxfId="38">
      <pivotArea field="1" type="button" dataOnly="0" labelOnly="1" outline="0" axis="axisCol" fieldPosition="0"/>
    </format>
    <format dxfId="37">
      <pivotArea type="topRight" dataOnly="0" labelOnly="1" outline="0" fieldPosition="0"/>
    </format>
    <format dxfId="36">
      <pivotArea field="0" type="button" dataOnly="0" labelOnly="1" outline="0" axis="axisRow" fieldPosition="0"/>
    </format>
    <format dxfId="35">
      <pivotArea dataOnly="0" labelOnly="1" fieldPosition="0">
        <references count="1">
          <reference field="0" count="0"/>
        </references>
      </pivotArea>
    </format>
    <format dxfId="34">
      <pivotArea dataOnly="0" labelOnly="1" grandRow="1" outline="0" fieldPosition="0"/>
    </format>
    <format dxfId="33">
      <pivotArea dataOnly="0" labelOnly="1" fieldPosition="0">
        <references count="1">
          <reference field="1" count="7">
            <x v="0"/>
            <x v="1"/>
            <x v="2"/>
            <x v="3"/>
            <x v="4"/>
            <x v="5"/>
            <x v="6"/>
          </reference>
        </references>
      </pivotArea>
    </format>
    <format dxfId="32">
      <pivotArea dataOnly="0" labelOnly="1" grandCol="1" outline="0" fieldPosition="0"/>
    </format>
    <format dxfId="31">
      <pivotArea type="all" dataOnly="0" outline="0" fieldPosition="0"/>
    </format>
    <format dxfId="30">
      <pivotArea outline="0" collapsedLevelsAreSubtotals="1" fieldPosition="0"/>
    </format>
    <format dxfId="29">
      <pivotArea type="origin" dataOnly="0" labelOnly="1" outline="0" fieldPosition="0"/>
    </format>
    <format dxfId="28">
      <pivotArea field="1" type="button" dataOnly="0" labelOnly="1" outline="0" axis="axisCol" fieldPosition="0"/>
    </format>
    <format dxfId="27">
      <pivotArea type="topRight" dataOnly="0" labelOnly="1" outline="0" fieldPosition="0"/>
    </format>
    <format dxfId="26">
      <pivotArea field="0" type="button" dataOnly="0" labelOnly="1" outline="0" axis="axisRow" fieldPosition="0"/>
    </format>
    <format dxfId="25">
      <pivotArea dataOnly="0" labelOnly="1" fieldPosition="0">
        <references count="1">
          <reference field="0" count="0"/>
        </references>
      </pivotArea>
    </format>
    <format dxfId="24">
      <pivotArea dataOnly="0" labelOnly="1" grandRow="1" outline="0" fieldPosition="0"/>
    </format>
    <format dxfId="23">
      <pivotArea dataOnly="0" labelOnly="1" fieldPosition="0">
        <references count="1">
          <reference field="1" count="7">
            <x v="0"/>
            <x v="1"/>
            <x v="2"/>
            <x v="3"/>
            <x v="4"/>
            <x v="5"/>
            <x v="6"/>
          </reference>
        </references>
      </pivotArea>
    </format>
    <format dxfId="22">
      <pivotArea dataOnly="0" labelOnly="1" grandCol="1" outline="0" fieldPosition="0"/>
    </format>
    <format dxfId="21">
      <pivotArea type="all" dataOnly="0" outline="0" fieldPosition="0"/>
    </format>
    <format dxfId="20">
      <pivotArea outline="0" collapsedLevelsAreSubtotals="1" fieldPosition="0"/>
    </format>
    <format dxfId="19">
      <pivotArea type="origin" dataOnly="0" labelOnly="1" outline="0" fieldPosition="0"/>
    </format>
    <format dxfId="18">
      <pivotArea field="1" type="button" dataOnly="0" labelOnly="1" outline="0" axis="axisCol" fieldPosition="0"/>
    </format>
    <format dxfId="17">
      <pivotArea type="topRight" dataOnly="0" labelOnly="1" outline="0" fieldPosition="0"/>
    </format>
    <format dxfId="16">
      <pivotArea field="0" type="button" dataOnly="0" labelOnly="1" outline="0" axis="axisRow" fieldPosition="0"/>
    </format>
    <format dxfId="15">
      <pivotArea dataOnly="0" labelOnly="1" fieldPosition="0">
        <references count="1">
          <reference field="0" count="0"/>
        </references>
      </pivotArea>
    </format>
    <format dxfId="14">
      <pivotArea dataOnly="0" labelOnly="1" grandRow="1" outline="0" fieldPosition="0"/>
    </format>
    <format dxfId="13">
      <pivotArea dataOnly="0" labelOnly="1" fieldPosition="0">
        <references count="1">
          <reference field="1" count="7">
            <x v="0"/>
            <x v="1"/>
            <x v="2"/>
            <x v="3"/>
            <x v="4"/>
            <x v="5"/>
            <x v="6"/>
          </reference>
        </references>
      </pivotArea>
    </format>
    <format dxfId="12">
      <pivotArea dataOnly="0" labelOnly="1" grandCol="1" outline="0" fieldPosition="0"/>
    </format>
    <format dxfId="11">
      <pivotArea type="all" dataOnly="0" outline="0" fieldPosition="0"/>
    </format>
    <format dxfId="10">
      <pivotArea outline="0" collapsedLevelsAreSubtotals="1" fieldPosition="0"/>
    </format>
    <format dxfId="9">
      <pivotArea type="origin" dataOnly="0" labelOnly="1" outline="0" fieldPosition="0"/>
    </format>
    <format dxfId="8">
      <pivotArea field="1" type="button" dataOnly="0" labelOnly="1" outline="0" axis="axisCol" fieldPosition="0"/>
    </format>
    <format dxfId="7">
      <pivotArea type="topRight" dataOnly="0" labelOnly="1" outline="0" fieldPosition="0"/>
    </format>
    <format dxfId="6">
      <pivotArea field="0" type="button" dataOnly="0" labelOnly="1" outline="0" axis="axisRow" fieldPosition="0"/>
    </format>
    <format dxfId="5">
      <pivotArea dataOnly="0" labelOnly="1" fieldPosition="0">
        <references count="1">
          <reference field="0" count="0"/>
        </references>
      </pivotArea>
    </format>
    <format dxfId="4">
      <pivotArea dataOnly="0" labelOnly="1" grandRow="1" outline="0" fieldPosition="0"/>
    </format>
    <format dxfId="3">
      <pivotArea dataOnly="0" labelOnly="1" fieldPosition="0">
        <references count="1">
          <reference field="1" count="7">
            <x v="0"/>
            <x v="1"/>
            <x v="2"/>
            <x v="3"/>
            <x v="4"/>
            <x v="5"/>
            <x v="6"/>
          </reference>
        </references>
      </pivotArea>
    </format>
    <format dxfId="2">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7" Type="http://schemas.openxmlformats.org/officeDocument/2006/relationships/drawing" Target="../drawings/drawing1.xml"/><Relationship Id="rId2" Type="http://schemas.openxmlformats.org/officeDocument/2006/relationships/hyperlink" Target="mailto:NewsDesk@communities.gov.uk"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1.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https://www.gov.uk/government/collections/fire-statistics-great-britain"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code.statisticsauthority.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ivotTable" Target="../pivotTables/pivotTable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code.statisticsauthority.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DC352-68FE-49EA-8182-A85F9DCE39FE}">
  <sheetPr codeName="Sheet1"/>
  <dimension ref="A1:K14"/>
  <sheetViews>
    <sheetView showGridLines="0" tabSelected="1" workbookViewId="0"/>
  </sheetViews>
  <sheetFormatPr defaultRowHeight="12.75" x14ac:dyDescent="0.2"/>
  <cols>
    <col min="1" max="1" width="80.85546875" style="1" customWidth="1"/>
    <col min="2" max="255" width="9.42578125" style="1" customWidth="1"/>
    <col min="256" max="256" width="2.85546875" style="1" customWidth="1"/>
    <col min="257" max="257" width="74" style="1" bestFit="1" customWidth="1"/>
    <col min="258" max="511" width="9.42578125" style="1" customWidth="1"/>
    <col min="512" max="512" width="2.85546875" style="1" customWidth="1"/>
    <col min="513" max="513" width="74" style="1" bestFit="1" customWidth="1"/>
    <col min="514" max="767" width="9.42578125" style="1" customWidth="1"/>
    <col min="768" max="768" width="2.85546875" style="1" customWidth="1"/>
    <col min="769" max="769" width="74" style="1" bestFit="1" customWidth="1"/>
    <col min="770" max="1023" width="9.42578125" style="1" customWidth="1"/>
    <col min="1024" max="1024" width="2.85546875" style="1" customWidth="1"/>
    <col min="1025" max="1025" width="74" style="1" bestFit="1" customWidth="1"/>
    <col min="1026" max="1279" width="9.42578125" style="1" customWidth="1"/>
    <col min="1280" max="1280" width="2.85546875" style="1" customWidth="1"/>
    <col min="1281" max="1281" width="74" style="1" bestFit="1" customWidth="1"/>
    <col min="1282" max="1535" width="9.42578125" style="1" customWidth="1"/>
    <col min="1536" max="1536" width="2.85546875" style="1" customWidth="1"/>
    <col min="1537" max="1537" width="74" style="1" bestFit="1" customWidth="1"/>
    <col min="1538" max="1791" width="9.42578125" style="1" customWidth="1"/>
    <col min="1792" max="1792" width="2.85546875" style="1" customWidth="1"/>
    <col min="1793" max="1793" width="74" style="1" bestFit="1" customWidth="1"/>
    <col min="1794" max="2047" width="9.42578125" style="1" customWidth="1"/>
    <col min="2048" max="2048" width="2.85546875" style="1" customWidth="1"/>
    <col min="2049" max="2049" width="74" style="1" bestFit="1" customWidth="1"/>
    <col min="2050" max="2303" width="9.42578125" style="1" customWidth="1"/>
    <col min="2304" max="2304" width="2.85546875" style="1" customWidth="1"/>
    <col min="2305" max="2305" width="74" style="1" bestFit="1" customWidth="1"/>
    <col min="2306" max="2559" width="9.42578125" style="1" customWidth="1"/>
    <col min="2560" max="2560" width="2.85546875" style="1" customWidth="1"/>
    <col min="2561" max="2561" width="74" style="1" bestFit="1" customWidth="1"/>
    <col min="2562" max="2815" width="9.42578125" style="1" customWidth="1"/>
    <col min="2816" max="2816" width="2.85546875" style="1" customWidth="1"/>
    <col min="2817" max="2817" width="74" style="1" bestFit="1" customWidth="1"/>
    <col min="2818" max="3071" width="9.42578125" style="1" customWidth="1"/>
    <col min="3072" max="3072" width="2.85546875" style="1" customWidth="1"/>
    <col min="3073" max="3073" width="74" style="1" bestFit="1" customWidth="1"/>
    <col min="3074" max="3327" width="9.42578125" style="1" customWidth="1"/>
    <col min="3328" max="3328" width="2.85546875" style="1" customWidth="1"/>
    <col min="3329" max="3329" width="74" style="1" bestFit="1" customWidth="1"/>
    <col min="3330" max="3583" width="9.42578125" style="1" customWidth="1"/>
    <col min="3584" max="3584" width="2.85546875" style="1" customWidth="1"/>
    <col min="3585" max="3585" width="74" style="1" bestFit="1" customWidth="1"/>
    <col min="3586" max="3839" width="9.42578125" style="1" customWidth="1"/>
    <col min="3840" max="3840" width="2.85546875" style="1" customWidth="1"/>
    <col min="3841" max="3841" width="74" style="1" bestFit="1" customWidth="1"/>
    <col min="3842" max="4095" width="9.42578125" style="1" customWidth="1"/>
    <col min="4096" max="4096" width="2.85546875" style="1" customWidth="1"/>
    <col min="4097" max="4097" width="74" style="1" bestFit="1" customWidth="1"/>
    <col min="4098" max="4351" width="9.42578125" style="1" customWidth="1"/>
    <col min="4352" max="4352" width="2.85546875" style="1" customWidth="1"/>
    <col min="4353" max="4353" width="74" style="1" bestFit="1" customWidth="1"/>
    <col min="4354" max="4607" width="9.42578125" style="1" customWidth="1"/>
    <col min="4608" max="4608" width="2.85546875" style="1" customWidth="1"/>
    <col min="4609" max="4609" width="74" style="1" bestFit="1" customWidth="1"/>
    <col min="4610" max="4863" width="9.42578125" style="1" customWidth="1"/>
    <col min="4864" max="4864" width="2.85546875" style="1" customWidth="1"/>
    <col min="4865" max="4865" width="74" style="1" bestFit="1" customWidth="1"/>
    <col min="4866" max="5119" width="9.42578125" style="1" customWidth="1"/>
    <col min="5120" max="5120" width="2.85546875" style="1" customWidth="1"/>
    <col min="5121" max="5121" width="74" style="1" bestFit="1" customWidth="1"/>
    <col min="5122" max="5375" width="9.42578125" style="1" customWidth="1"/>
    <col min="5376" max="5376" width="2.85546875" style="1" customWidth="1"/>
    <col min="5377" max="5377" width="74" style="1" bestFit="1" customWidth="1"/>
    <col min="5378" max="5631" width="9.42578125" style="1" customWidth="1"/>
    <col min="5632" max="5632" width="2.85546875" style="1" customWidth="1"/>
    <col min="5633" max="5633" width="74" style="1" bestFit="1" customWidth="1"/>
    <col min="5634" max="5887" width="9.42578125" style="1" customWidth="1"/>
    <col min="5888" max="5888" width="2.85546875" style="1" customWidth="1"/>
    <col min="5889" max="5889" width="74" style="1" bestFit="1" customWidth="1"/>
    <col min="5890" max="6143" width="9.42578125" style="1" customWidth="1"/>
    <col min="6144" max="6144" width="2.85546875" style="1" customWidth="1"/>
    <col min="6145" max="6145" width="74" style="1" bestFit="1" customWidth="1"/>
    <col min="6146" max="6399" width="9.42578125" style="1" customWidth="1"/>
    <col min="6400" max="6400" width="2.85546875" style="1" customWidth="1"/>
    <col min="6401" max="6401" width="74" style="1" bestFit="1" customWidth="1"/>
    <col min="6402" max="6655" width="9.42578125" style="1" customWidth="1"/>
    <col min="6656" max="6656" width="2.85546875" style="1" customWidth="1"/>
    <col min="6657" max="6657" width="74" style="1" bestFit="1" customWidth="1"/>
    <col min="6658" max="6911" width="9.42578125" style="1" customWidth="1"/>
    <col min="6912" max="6912" width="2.85546875" style="1" customWidth="1"/>
    <col min="6913" max="6913" width="74" style="1" bestFit="1" customWidth="1"/>
    <col min="6914" max="7167" width="9.42578125" style="1" customWidth="1"/>
    <col min="7168" max="7168" width="2.85546875" style="1" customWidth="1"/>
    <col min="7169" max="7169" width="74" style="1" bestFit="1" customWidth="1"/>
    <col min="7170" max="7423" width="9.42578125" style="1" customWidth="1"/>
    <col min="7424" max="7424" width="2.85546875" style="1" customWidth="1"/>
    <col min="7425" max="7425" width="74" style="1" bestFit="1" customWidth="1"/>
    <col min="7426" max="7679" width="9.42578125" style="1" customWidth="1"/>
    <col min="7680" max="7680" width="2.85546875" style="1" customWidth="1"/>
    <col min="7681" max="7681" width="74" style="1" bestFit="1" customWidth="1"/>
    <col min="7682" max="7935" width="9.42578125" style="1" customWidth="1"/>
    <col min="7936" max="7936" width="2.85546875" style="1" customWidth="1"/>
    <col min="7937" max="7937" width="74" style="1" bestFit="1" customWidth="1"/>
    <col min="7938" max="8191" width="9.42578125" style="1" customWidth="1"/>
    <col min="8192" max="8192" width="2.85546875" style="1" customWidth="1"/>
    <col min="8193" max="8193" width="74" style="1" bestFit="1" customWidth="1"/>
    <col min="8194" max="8447" width="9.42578125" style="1" customWidth="1"/>
    <col min="8448" max="8448" width="2.85546875" style="1" customWidth="1"/>
    <col min="8449" max="8449" width="74" style="1" bestFit="1" customWidth="1"/>
    <col min="8450" max="8703" width="9.42578125" style="1" customWidth="1"/>
    <col min="8704" max="8704" width="2.85546875" style="1" customWidth="1"/>
    <col min="8705" max="8705" width="74" style="1" bestFit="1" customWidth="1"/>
    <col min="8706" max="8959" width="9.42578125" style="1" customWidth="1"/>
    <col min="8960" max="8960" width="2.85546875" style="1" customWidth="1"/>
    <col min="8961" max="8961" width="74" style="1" bestFit="1" customWidth="1"/>
    <col min="8962" max="9215" width="9.42578125" style="1" customWidth="1"/>
    <col min="9216" max="9216" width="2.85546875" style="1" customWidth="1"/>
    <col min="9217" max="9217" width="74" style="1" bestFit="1" customWidth="1"/>
    <col min="9218" max="9471" width="9.42578125" style="1" customWidth="1"/>
    <col min="9472" max="9472" width="2.85546875" style="1" customWidth="1"/>
    <col min="9473" max="9473" width="74" style="1" bestFit="1" customWidth="1"/>
    <col min="9474" max="9727" width="9.42578125" style="1" customWidth="1"/>
    <col min="9728" max="9728" width="2.85546875" style="1" customWidth="1"/>
    <col min="9729" max="9729" width="74" style="1" bestFit="1" customWidth="1"/>
    <col min="9730" max="9983" width="9.42578125" style="1" customWidth="1"/>
    <col min="9984" max="9984" width="2.85546875" style="1" customWidth="1"/>
    <col min="9985" max="9985" width="74" style="1" bestFit="1" customWidth="1"/>
    <col min="9986" max="10239" width="9.42578125" style="1" customWidth="1"/>
    <col min="10240" max="10240" width="2.85546875" style="1" customWidth="1"/>
    <col min="10241" max="10241" width="74" style="1" bestFit="1" customWidth="1"/>
    <col min="10242" max="10495" width="9.42578125" style="1" customWidth="1"/>
    <col min="10496" max="10496" width="2.85546875" style="1" customWidth="1"/>
    <col min="10497" max="10497" width="74" style="1" bestFit="1" customWidth="1"/>
    <col min="10498" max="10751" width="9.42578125" style="1" customWidth="1"/>
    <col min="10752" max="10752" width="2.85546875" style="1" customWidth="1"/>
    <col min="10753" max="10753" width="74" style="1" bestFit="1" customWidth="1"/>
    <col min="10754" max="11007" width="9.42578125" style="1" customWidth="1"/>
    <col min="11008" max="11008" width="2.85546875" style="1" customWidth="1"/>
    <col min="11009" max="11009" width="74" style="1" bestFit="1" customWidth="1"/>
    <col min="11010" max="11263" width="9.42578125" style="1" customWidth="1"/>
    <col min="11264" max="11264" width="2.85546875" style="1" customWidth="1"/>
    <col min="11265" max="11265" width="74" style="1" bestFit="1" customWidth="1"/>
    <col min="11266" max="11519" width="9.42578125" style="1" customWidth="1"/>
    <col min="11520" max="11520" width="2.85546875" style="1" customWidth="1"/>
    <col min="11521" max="11521" width="74" style="1" bestFit="1" customWidth="1"/>
    <col min="11522" max="11775" width="9.42578125" style="1" customWidth="1"/>
    <col min="11776" max="11776" width="2.85546875" style="1" customWidth="1"/>
    <col min="11777" max="11777" width="74" style="1" bestFit="1" customWidth="1"/>
    <col min="11778" max="12031" width="9.42578125" style="1" customWidth="1"/>
    <col min="12032" max="12032" width="2.85546875" style="1" customWidth="1"/>
    <col min="12033" max="12033" width="74" style="1" bestFit="1" customWidth="1"/>
    <col min="12034" max="12287" width="9.42578125" style="1" customWidth="1"/>
    <col min="12288" max="12288" width="2.85546875" style="1" customWidth="1"/>
    <col min="12289" max="12289" width="74" style="1" bestFit="1" customWidth="1"/>
    <col min="12290" max="12543" width="9.42578125" style="1" customWidth="1"/>
    <col min="12544" max="12544" width="2.85546875" style="1" customWidth="1"/>
    <col min="12545" max="12545" width="74" style="1" bestFit="1" customWidth="1"/>
    <col min="12546" max="12799" width="9.42578125" style="1" customWidth="1"/>
    <col min="12800" max="12800" width="2.85546875" style="1" customWidth="1"/>
    <col min="12801" max="12801" width="74" style="1" bestFit="1" customWidth="1"/>
    <col min="12802" max="13055" width="9.42578125" style="1" customWidth="1"/>
    <col min="13056" max="13056" width="2.85546875" style="1" customWidth="1"/>
    <col min="13057" max="13057" width="74" style="1" bestFit="1" customWidth="1"/>
    <col min="13058" max="13311" width="9.42578125" style="1" customWidth="1"/>
    <col min="13312" max="13312" width="2.85546875" style="1" customWidth="1"/>
    <col min="13313" max="13313" width="74" style="1" bestFit="1" customWidth="1"/>
    <col min="13314" max="13567" width="9.42578125" style="1" customWidth="1"/>
    <col min="13568" max="13568" width="2.85546875" style="1" customWidth="1"/>
    <col min="13569" max="13569" width="74" style="1" bestFit="1" customWidth="1"/>
    <col min="13570" max="13823" width="9.42578125" style="1" customWidth="1"/>
    <col min="13824" max="13824" width="2.85546875" style="1" customWidth="1"/>
    <col min="13825" max="13825" width="74" style="1" bestFit="1" customWidth="1"/>
    <col min="13826" max="14079" width="9.42578125" style="1" customWidth="1"/>
    <col min="14080" max="14080" width="2.85546875" style="1" customWidth="1"/>
    <col min="14081" max="14081" width="74" style="1" bestFit="1" customWidth="1"/>
    <col min="14082" max="14335" width="9.42578125" style="1" customWidth="1"/>
    <col min="14336" max="14336" width="2.85546875" style="1" customWidth="1"/>
    <col min="14337" max="14337" width="74" style="1" bestFit="1" customWidth="1"/>
    <col min="14338" max="14591" width="9.42578125" style="1" customWidth="1"/>
    <col min="14592" max="14592" width="2.85546875" style="1" customWidth="1"/>
    <col min="14593" max="14593" width="74" style="1" bestFit="1" customWidth="1"/>
    <col min="14594" max="14847" width="9.42578125" style="1" customWidth="1"/>
    <col min="14848" max="14848" width="2.85546875" style="1" customWidth="1"/>
    <col min="14849" max="14849" width="74" style="1" bestFit="1" customWidth="1"/>
    <col min="14850" max="15103" width="9.42578125" style="1" customWidth="1"/>
    <col min="15104" max="15104" width="2.85546875" style="1" customWidth="1"/>
    <col min="15105" max="15105" width="74" style="1" bestFit="1" customWidth="1"/>
    <col min="15106" max="15359" width="9.42578125" style="1" customWidth="1"/>
    <col min="15360" max="15360" width="2.85546875" style="1" customWidth="1"/>
    <col min="15361" max="15361" width="74" style="1" bestFit="1" customWidth="1"/>
    <col min="15362" max="15615" width="9.42578125" style="1" customWidth="1"/>
    <col min="15616" max="15616" width="2.85546875" style="1" customWidth="1"/>
    <col min="15617" max="15617" width="74" style="1" bestFit="1" customWidth="1"/>
    <col min="15618" max="15871" width="9.42578125" style="1" customWidth="1"/>
    <col min="15872" max="15872" width="2.85546875" style="1" customWidth="1"/>
    <col min="15873" max="15873" width="74" style="1" bestFit="1" customWidth="1"/>
    <col min="15874" max="16127" width="9.42578125" style="1" customWidth="1"/>
    <col min="16128" max="16128" width="2.85546875" style="1" customWidth="1"/>
    <col min="16129" max="16129" width="74" style="1" bestFit="1" customWidth="1"/>
    <col min="16130" max="16384" width="9.42578125" style="1" customWidth="1"/>
  </cols>
  <sheetData>
    <row r="1" spans="1:11" ht="84" customHeight="1" x14ac:dyDescent="0.2">
      <c r="A1" s="7"/>
    </row>
    <row r="2" spans="1:11" ht="23.25" x14ac:dyDescent="0.2">
      <c r="A2" s="8" t="s">
        <v>36</v>
      </c>
    </row>
    <row r="3" spans="1:11" ht="23.25" x14ac:dyDescent="0.2">
      <c r="A3" s="8" t="str">
        <f>_xlfn.CONCAT("England, ",config!B7," ",config!B8," to ",config!B5," ",config!B6,": Data tables")</f>
        <v>England, April 2024 to March 2025: Data tables</v>
      </c>
    </row>
    <row r="4" spans="1:11" ht="45" customHeight="1" x14ac:dyDescent="0.25">
      <c r="A4" s="9" t="s">
        <v>45</v>
      </c>
      <c r="C4" s="2"/>
      <c r="K4" s="3"/>
    </row>
    <row r="5" spans="1:11" ht="32.25" customHeight="1" x14ac:dyDescent="0.2">
      <c r="A5" s="10" t="str">
        <f>_xlfn.CONCAT("Responsible Statistician: ",config!B4)</f>
        <v>Responsible Statistician: William Bagridge</v>
      </c>
      <c r="B5" s="4"/>
    </row>
    <row r="6" spans="1:11" ht="15" x14ac:dyDescent="0.2">
      <c r="A6" s="12" t="s">
        <v>88</v>
      </c>
      <c r="B6" s="4"/>
    </row>
    <row r="7" spans="1:11" ht="15" x14ac:dyDescent="0.2">
      <c r="A7" s="13" t="s">
        <v>87</v>
      </c>
      <c r="B7" s="6"/>
    </row>
    <row r="8" spans="1:11" ht="28.5" customHeight="1" x14ac:dyDescent="0.2">
      <c r="A8" s="13" t="str">
        <f>_xlfn.CONCAT("Published: ",config!B1)</f>
        <v>Published: 14 August 2025</v>
      </c>
      <c r="B8" s="5"/>
    </row>
    <row r="9" spans="1:11" ht="15" x14ac:dyDescent="0.2">
      <c r="A9" s="12" t="str">
        <f>_xlfn.CONCAT("Next update: ",config!B2)</f>
        <v>Next update: Autumn 2026</v>
      </c>
      <c r="B9" s="5"/>
    </row>
    <row r="10" spans="1:11" ht="30" customHeight="1" x14ac:dyDescent="0.2">
      <c r="A10" s="11" t="str">
        <f>_xlfn.CONCAT("Crown copyright © ",config!B6)</f>
        <v>Crown copyright © 2025</v>
      </c>
    </row>
    <row r="11" spans="1:11" ht="15" x14ac:dyDescent="0.2">
      <c r="A11" s="12" t="s">
        <v>37</v>
      </c>
    </row>
    <row r="12" spans="1:11" ht="26.25" customHeight="1" x14ac:dyDescent="0.2">
      <c r="A12" s="11" t="s">
        <v>38</v>
      </c>
    </row>
    <row r="13" spans="1:11" ht="15" x14ac:dyDescent="0.2">
      <c r="A13" s="11" t="s">
        <v>56</v>
      </c>
    </row>
    <row r="14" spans="1:11" ht="15" x14ac:dyDescent="0.2">
      <c r="A14" s="12" t="s">
        <v>86</v>
      </c>
    </row>
  </sheetData>
  <hyperlinks>
    <hyperlink ref="A14" r:id="rId1" xr:uid="{6F1AB29B-CF87-47BA-80FB-CD9A1E6FAB58}"/>
    <hyperlink ref="A7" r:id="rId2" xr:uid="{B25F8250-31DA-4EED-8143-7EAA07FF4A76}"/>
    <hyperlink ref="A6" r:id="rId3" xr:uid="{807CD387-8797-466B-9781-3FB2AC18EAAB}"/>
    <hyperlink ref="A11" location="Contents!A1" display="Contents" xr:uid="{00B1C396-DA41-4772-80BE-F630B1BA4381}"/>
    <hyperlink ref="A8" r:id="rId4" display="https://www.gov.uk/government/collections/fire-statistics-great-britain" xr:uid="{CCD47AB4-61E7-4296-8449-285EEB4D822C}"/>
    <hyperlink ref="A9" r:id="rId5" display="https://www.gov.uk/search/research-and-statistics?keywords=fire&amp;content_store_document_type=upcoming_statistics&amp;order=release-date-oldest" xr:uid="{A6E78641-CA56-4252-951D-6935ED77D0CF}"/>
  </hyperlinks>
  <pageMargins left="0.70000000000000007" right="0.70000000000000007" top="0.75" bottom="0.75" header="0.30000000000000004" footer="0.30000000000000004"/>
  <pageSetup paperSize="9" fitToWidth="0" fitToHeight="0" orientation="landscape"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dimension ref="A1:K42"/>
  <sheetViews>
    <sheetView showGridLines="0" zoomScaleNormal="100" workbookViewId="0">
      <pane ySplit="6" topLeftCell="A7" activePane="bottomLeft" state="frozen"/>
      <selection pane="bottomLeft"/>
    </sheetView>
  </sheetViews>
  <sheetFormatPr defaultColWidth="9.140625" defaultRowHeight="15" x14ac:dyDescent="0.2"/>
  <cols>
    <col min="1" max="1" width="16.85546875" style="44" customWidth="1"/>
    <col min="2" max="2" width="19.5703125" style="44" customWidth="1"/>
    <col min="3" max="9" width="13.5703125" style="44" customWidth="1"/>
    <col min="10" max="10" width="9.140625" style="44"/>
    <col min="11" max="11" width="15.42578125" style="44" hidden="1" customWidth="1"/>
    <col min="12" max="16384" width="9.140625" style="44"/>
  </cols>
  <sheetData>
    <row r="1" spans="1:11" ht="18.75" x14ac:dyDescent="0.25">
      <c r="A1" s="42" t="s">
        <v>110</v>
      </c>
      <c r="B1" s="43"/>
      <c r="C1" s="43"/>
      <c r="D1" s="43"/>
      <c r="E1" s="43"/>
      <c r="F1" s="43"/>
      <c r="G1" s="43"/>
      <c r="H1" s="43"/>
      <c r="I1" s="43"/>
      <c r="J1" s="43"/>
      <c r="K1" s="45"/>
    </row>
    <row r="2" spans="1:11" x14ac:dyDescent="0.2">
      <c r="A2" s="43" t="s">
        <v>54</v>
      </c>
      <c r="B2" s="43"/>
      <c r="C2" s="43"/>
      <c r="D2" s="43"/>
      <c r="E2" s="43"/>
      <c r="F2" s="43"/>
      <c r="G2" s="43"/>
      <c r="H2" s="43"/>
      <c r="I2" s="43"/>
      <c r="J2" s="43"/>
      <c r="K2" s="45"/>
    </row>
    <row r="3" spans="1:11" ht="29.25" customHeight="1" x14ac:dyDescent="0.25">
      <c r="A3" s="42" t="s">
        <v>105</v>
      </c>
      <c r="B3" s="42"/>
      <c r="C3" s="45"/>
      <c r="D3" s="45"/>
      <c r="E3" s="45"/>
      <c r="F3" s="45"/>
      <c r="G3" s="45"/>
      <c r="H3" s="45"/>
      <c r="I3" s="45"/>
      <c r="J3" s="45"/>
      <c r="K3" s="45"/>
    </row>
    <row r="4" spans="1:11" ht="15.75" x14ac:dyDescent="0.2">
      <c r="A4" s="74" t="s">
        <v>28</v>
      </c>
      <c r="B4" s="45"/>
      <c r="C4" s="45"/>
      <c r="D4" s="45"/>
      <c r="E4" s="45"/>
      <c r="F4" s="45"/>
      <c r="G4" s="45"/>
      <c r="H4" s="45"/>
      <c r="I4" s="45"/>
      <c r="J4" s="45"/>
      <c r="K4" s="45"/>
    </row>
    <row r="5" spans="1:11" ht="16.5" thickBot="1" x14ac:dyDescent="0.3">
      <c r="A5" s="45"/>
      <c r="B5" s="45"/>
      <c r="C5" s="46"/>
      <c r="D5" s="46"/>
      <c r="E5" s="46"/>
      <c r="F5" s="46" t="s">
        <v>30</v>
      </c>
      <c r="G5" s="46"/>
      <c r="H5" s="46"/>
      <c r="I5" s="46"/>
      <c r="J5" s="45"/>
      <c r="K5" s="45"/>
    </row>
    <row r="6" spans="1:11" ht="30" customHeight="1" thickBot="1" x14ac:dyDescent="0.25">
      <c r="A6" s="47" t="s">
        <v>21</v>
      </c>
      <c r="B6" s="75" t="s">
        <v>22</v>
      </c>
      <c r="C6" s="49" t="s">
        <v>32</v>
      </c>
      <c r="D6" s="49" t="s">
        <v>17</v>
      </c>
      <c r="E6" s="49" t="s">
        <v>15</v>
      </c>
      <c r="F6" s="49" t="s">
        <v>16</v>
      </c>
      <c r="G6" s="69" t="s">
        <v>18</v>
      </c>
      <c r="H6" s="69" t="s">
        <v>19</v>
      </c>
      <c r="I6" s="69" t="s">
        <v>20</v>
      </c>
      <c r="J6" s="45"/>
      <c r="K6" s="45"/>
    </row>
    <row r="7" spans="1:11" ht="15.75" x14ac:dyDescent="0.25">
      <c r="A7" s="45" t="s">
        <v>2</v>
      </c>
      <c r="B7" s="55" cm="1">
        <f t="array" ref="B7">IF($A$4="All primary fires",SUMPRODUCT((Data_evacuations_2009_10!$A$2:$A$1000=FIRE0511b!$A7)*(Data_evacuations_2009_10!$D$2:$D$1000)),SUMPRODUCT((Data_evacuations_2009_10!$A$2:$A$1000=FIRE0511b!$A7)*(Data_evacuations_2009_10!$C$2:$C$1000=FIRE0511b!$A$4)*(Data_evacuations_2009_10!$D$2:$D$1000)))</f>
        <v>9263</v>
      </c>
      <c r="C7" s="39" cm="1">
        <f t="array" ref="C7">IF($A$4="All primary fires",SUMPRODUCT((Data_evacuations_2009_10!$A$2:$A$1000=FIRE0511b!$A7)*(Data_evacuations_2009_10!$B$2:$B$1000=FIRE0511b!C$6)*(Data_evacuations_2009_10!$D$2:$D$1000)),SUMPRODUCT((Data_evacuations_2009_10!$A$2:$A$1000=FIRE0511b!$A7)*(Data_evacuations_2009_10!$C$2:$C$1000=FIRE0511b!$A$4)*(Data_evacuations_2009_10!$B$2:$B$1000=FIRE0511b!C$6)*(Data_evacuations_2009_10!$D$2:$D$1000)))</f>
        <v>8170</v>
      </c>
      <c r="D7" s="39" cm="1">
        <f t="array" ref="D7">IF($A$4="All primary fires",SUMPRODUCT((Data_evacuations_2009_10!$A$2:$A$1000=FIRE0511b!$A7)*(Data_evacuations_2009_10!$B$2:$B$1000=FIRE0511b!D$6)*(Data_evacuations_2009_10!$D$2:$D$1000)),SUMPRODUCT((Data_evacuations_2009_10!$A$2:$A$1000=FIRE0511b!$A7)*(Data_evacuations_2009_10!$C$2:$C$1000=FIRE0511b!$A$4)*(Data_evacuations_2009_10!$B$2:$B$1000=FIRE0511b!D$6)*(Data_evacuations_2009_10!$D$2:$D$1000)))</f>
        <v>556</v>
      </c>
      <c r="E7" s="39" cm="1">
        <f t="array" ref="E7">IF($A$4="All primary fires",SUMPRODUCT((Data_evacuations_2009_10!$A$2:$A$1000=FIRE0511b!$A7)*(Data_evacuations_2009_10!$B$2:$B$1000=FIRE0511b!E$6)*(Data_evacuations_2009_10!$D$2:$D$1000)),SUMPRODUCT((Data_evacuations_2009_10!$A$2:$A$1000=FIRE0511b!$A7)*(Data_evacuations_2009_10!$C$2:$C$1000=FIRE0511b!$A$4)*(Data_evacuations_2009_10!$B$2:$B$1000=FIRE0511b!E$6)*(Data_evacuations_2009_10!$D$2:$D$1000)))</f>
        <v>280</v>
      </c>
      <c r="F7" s="39" cm="1">
        <f t="array" ref="F7">IF($A$4="All primary fires",SUMPRODUCT((Data_evacuations_2009_10!$A$2:$A$1000=FIRE0511b!$A7)*(Data_evacuations_2009_10!$B$2:$B$1000=FIRE0511b!F$6)*(Data_evacuations_2009_10!$D$2:$D$1000)),SUMPRODUCT((Data_evacuations_2009_10!$A$2:$A$1000=FIRE0511b!$A7)*(Data_evacuations_2009_10!$C$2:$C$1000=FIRE0511b!$A$4)*(Data_evacuations_2009_10!$B$2:$B$1000=FIRE0511b!F$6)*(Data_evacuations_2009_10!$D$2:$D$1000)))</f>
        <v>121</v>
      </c>
      <c r="G7" s="39" cm="1">
        <f t="array" ref="G7">IF($A$4="All primary fires",SUMPRODUCT((Data_evacuations_2009_10!$A$2:$A$1000=FIRE0511b!$A7)*(Data_evacuations_2009_10!$B$2:$B$1000=FIRE0511b!G$6)*(Data_evacuations_2009_10!$D$2:$D$1000)),SUMPRODUCT((Data_evacuations_2009_10!$A$2:$A$1000=FIRE0511b!$A7)*(Data_evacuations_2009_10!$C$2:$C$1000=FIRE0511b!$A$4)*(Data_evacuations_2009_10!$B$2:$B$1000=FIRE0511b!G$6)*(Data_evacuations_2009_10!$D$2:$D$1000)))</f>
        <v>86</v>
      </c>
      <c r="H7" s="39" cm="1">
        <f t="array" ref="H7">IF($A$4="All primary fires",SUMPRODUCT((Data_evacuations_2009_10!$A$2:$A$1000=FIRE0511b!$A7)*(Data_evacuations_2009_10!$B$2:$B$1000=FIRE0511b!H$6)*(Data_evacuations_2009_10!$D$2:$D$1000)),SUMPRODUCT((Data_evacuations_2009_10!$A$2:$A$1000=FIRE0511b!$A7)*(Data_evacuations_2009_10!$C$2:$C$1000=FIRE0511b!$A$4)*(Data_evacuations_2009_10!$B$2:$B$1000=FIRE0511b!H$6)*(Data_evacuations_2009_10!$D$2:$D$1000)))</f>
        <v>33</v>
      </c>
      <c r="I7" s="39" cm="1">
        <f t="array" ref="I7">IF($A$4="All primary fires",SUMPRODUCT((Data_evacuations_2009_10!$A$2:$A$1000=FIRE0511b!$A7)*(Data_evacuations_2009_10!$B$2:$B$1000=FIRE0511b!I$6)*(Data_evacuations_2009_10!$D$2:$D$1000)),SUMPRODUCT((Data_evacuations_2009_10!$A$2:$A$1000=FIRE0511b!$A7)*(Data_evacuations_2009_10!$C$2:$C$1000=FIRE0511b!$A$4)*(Data_evacuations_2009_10!$B$2:$B$1000=FIRE0511b!I$6)*(Data_evacuations_2009_10!$D$2:$D$1000)))</f>
        <v>17</v>
      </c>
      <c r="J7" s="45"/>
      <c r="K7" s="45"/>
    </row>
    <row r="8" spans="1:11" ht="15.75" x14ac:dyDescent="0.25">
      <c r="A8" s="45" t="s">
        <v>7</v>
      </c>
      <c r="B8" s="55">
        <f>IF($A$4="All primary fires",SUMPRODUCT(('Data - evacuations'!$A$2:$A$1000=FIRE0511b!$A8)*('Data - evacuations'!$D$2:$D$1000)),SUMPRODUCT(('Data - evacuations'!$A$2:$A$1000=FIRE0511b!$A8)*('Data - evacuations'!$C$2:$C$1000=FIRE0511b!$A$4)*('Data - evacuations'!$D$2:$D$1000)))</f>
        <v>8844</v>
      </c>
      <c r="C8" s="39">
        <f>IF($A$4="All primary fires",SUMPRODUCT(('Data - evacuations'!$A$2:$A$1000=FIRE0511b!$A8)*('Data - evacuations'!$B$2:$B$1000=FIRE0511b!C$6)*('Data - evacuations'!$D$2:$D$1000)),SUMPRODUCT(('Data - evacuations'!$A$2:$A$1000=FIRE0511b!$A8)*('Data - evacuations'!$C$2:$C$1000=FIRE0511b!$A$4)*('Data - evacuations'!$B$2:$B$1000=FIRE0511b!C$6)*('Data - evacuations'!$D$2:$D$1000)))</f>
        <v>7805</v>
      </c>
      <c r="D8" s="39">
        <f>IF($A$4="All primary fires",SUMPRODUCT(('Data - evacuations'!$A$2:$A$1000=FIRE0511b!$A8)*('Data - evacuations'!$B$2:$B$1000=FIRE0511b!D$6)*('Data - evacuations'!$D$2:$D$1000)),SUMPRODUCT(('Data - evacuations'!$A$2:$A$1000=FIRE0511b!$A8)*('Data - evacuations'!$C$2:$C$1000=FIRE0511b!$A$4)*('Data - evacuations'!$B$2:$B$1000=FIRE0511b!D$6)*('Data - evacuations'!$D$2:$D$1000)))</f>
        <v>538</v>
      </c>
      <c r="E8" s="39">
        <f>IF($A$4="All primary fires",SUMPRODUCT(('Data - evacuations'!$A$2:$A$1000=FIRE0511b!$A8)*('Data - evacuations'!$B$2:$B$1000=FIRE0511b!E$6)*('Data - evacuations'!$D$2:$D$1000)),SUMPRODUCT(('Data - evacuations'!$A$2:$A$1000=FIRE0511b!$A8)*('Data - evacuations'!$C$2:$C$1000=FIRE0511b!$A$4)*('Data - evacuations'!$B$2:$B$1000=FIRE0511b!E$6)*('Data - evacuations'!$D$2:$D$1000)))</f>
        <v>250</v>
      </c>
      <c r="F8" s="39">
        <f>IF($A$4="All primary fires",SUMPRODUCT(('Data - evacuations'!$A$2:$A$1000=FIRE0511b!$A8)*('Data - evacuations'!$B$2:$B$1000=FIRE0511b!F$6)*('Data - evacuations'!$D$2:$D$1000)),SUMPRODUCT(('Data - evacuations'!$A$2:$A$1000=FIRE0511b!$A8)*('Data - evacuations'!$C$2:$C$1000=FIRE0511b!$A$4)*('Data - evacuations'!$B$2:$B$1000=FIRE0511b!F$6)*('Data - evacuations'!$D$2:$D$1000)))</f>
        <v>124</v>
      </c>
      <c r="G8" s="39">
        <f>IF($A$4="All primary fires",SUMPRODUCT(('Data - evacuations'!$A$2:$A$1000=FIRE0511b!$A8)*('Data - evacuations'!$B$2:$B$1000=FIRE0511b!G$6)*('Data - evacuations'!$D$2:$D$1000)),SUMPRODUCT(('Data - evacuations'!$A$2:$A$1000=FIRE0511b!$A8)*('Data - evacuations'!$C$2:$C$1000=FIRE0511b!$A$4)*('Data - evacuations'!$B$2:$B$1000=FIRE0511b!G$6)*('Data - evacuations'!$D$2:$D$1000)))</f>
        <v>91</v>
      </c>
      <c r="H8" s="39">
        <f>IF($A$4="All primary fires",SUMPRODUCT(('Data - evacuations'!$A$2:$A$1000=FIRE0511b!$A8)*('Data - evacuations'!$B$2:$B$1000=FIRE0511b!H$6)*('Data - evacuations'!$D$2:$D$1000)),SUMPRODUCT(('Data - evacuations'!$A$2:$A$1000=FIRE0511b!$A8)*('Data - evacuations'!$C$2:$C$1000=FIRE0511b!$A$4)*('Data - evacuations'!$B$2:$B$1000=FIRE0511b!H$6)*('Data - evacuations'!$D$2:$D$1000)))</f>
        <v>32</v>
      </c>
      <c r="I8" s="39">
        <f>IF($A$4="All primary fires",SUMPRODUCT(('Data - evacuations'!$A$2:$A$1000=FIRE0511b!$A8)*('Data - evacuations'!$B$2:$B$1000=FIRE0511b!I$6)*('Data - evacuations'!$D$2:$D$1000)),SUMPRODUCT(('Data - evacuations'!$A$2:$A$1000=FIRE0511b!$A8)*('Data - evacuations'!$C$2:$C$1000=FIRE0511b!$A$4)*('Data - evacuations'!$B$2:$B$1000=FIRE0511b!I$6)*('Data - evacuations'!$D$2:$D$1000)))</f>
        <v>4</v>
      </c>
      <c r="J8" s="45"/>
      <c r="K8" s="45"/>
    </row>
    <row r="9" spans="1:11" ht="15.75" x14ac:dyDescent="0.25">
      <c r="A9" s="45" t="s">
        <v>8</v>
      </c>
      <c r="B9" s="55">
        <f>IF($A$4="All primary fires",SUMPRODUCT(('Data - evacuations'!$A$2:$A$1000=FIRE0511b!$A9)*('Data - evacuations'!$D$2:$D$1000)),SUMPRODUCT(('Data - evacuations'!$A$2:$A$1000=FIRE0511b!$A9)*('Data - evacuations'!$C$2:$C$1000=FIRE0511b!$A$4)*('Data - evacuations'!$D$2:$D$1000)))</f>
        <v>8353</v>
      </c>
      <c r="C9" s="39">
        <f>IF($A$4="All primary fires",SUMPRODUCT(('Data - evacuations'!$A$2:$A$1000=FIRE0511b!$A9)*('Data - evacuations'!$B$2:$B$1000=FIRE0511b!C$6)*('Data - evacuations'!$D$2:$D$1000)),SUMPRODUCT(('Data - evacuations'!$A$2:$A$1000=FIRE0511b!$A9)*('Data - evacuations'!$C$2:$C$1000=FIRE0511b!$A$4)*('Data - evacuations'!$B$2:$B$1000=FIRE0511b!C$6)*('Data - evacuations'!$D$2:$D$1000)))</f>
        <v>7354</v>
      </c>
      <c r="D9" s="39">
        <f>IF($A$4="All primary fires",SUMPRODUCT(('Data - evacuations'!$A$2:$A$1000=FIRE0511b!$A9)*('Data - evacuations'!$B$2:$B$1000=FIRE0511b!D$6)*('Data - evacuations'!$D$2:$D$1000)),SUMPRODUCT(('Data - evacuations'!$A$2:$A$1000=FIRE0511b!$A9)*('Data - evacuations'!$C$2:$C$1000=FIRE0511b!$A$4)*('Data - evacuations'!$B$2:$B$1000=FIRE0511b!D$6)*('Data - evacuations'!$D$2:$D$1000)))</f>
        <v>523</v>
      </c>
      <c r="E9" s="39">
        <f>IF($A$4="All primary fires",SUMPRODUCT(('Data - evacuations'!$A$2:$A$1000=FIRE0511b!$A9)*('Data - evacuations'!$B$2:$B$1000=FIRE0511b!E$6)*('Data - evacuations'!$D$2:$D$1000)),SUMPRODUCT(('Data - evacuations'!$A$2:$A$1000=FIRE0511b!$A9)*('Data - evacuations'!$C$2:$C$1000=FIRE0511b!$A$4)*('Data - evacuations'!$B$2:$B$1000=FIRE0511b!E$6)*('Data - evacuations'!$D$2:$D$1000)))</f>
        <v>261</v>
      </c>
      <c r="F9" s="39">
        <f>IF($A$4="All primary fires",SUMPRODUCT(('Data - evacuations'!$A$2:$A$1000=FIRE0511b!$A9)*('Data - evacuations'!$B$2:$B$1000=FIRE0511b!F$6)*('Data - evacuations'!$D$2:$D$1000)),SUMPRODUCT(('Data - evacuations'!$A$2:$A$1000=FIRE0511b!$A9)*('Data - evacuations'!$C$2:$C$1000=FIRE0511b!$A$4)*('Data - evacuations'!$B$2:$B$1000=FIRE0511b!F$6)*('Data - evacuations'!$D$2:$D$1000)))</f>
        <v>100</v>
      </c>
      <c r="G9" s="39">
        <f>IF($A$4="All primary fires",SUMPRODUCT(('Data - evacuations'!$A$2:$A$1000=FIRE0511b!$A9)*('Data - evacuations'!$B$2:$B$1000=FIRE0511b!G$6)*('Data - evacuations'!$D$2:$D$1000)),SUMPRODUCT(('Data - evacuations'!$A$2:$A$1000=FIRE0511b!$A9)*('Data - evacuations'!$C$2:$C$1000=FIRE0511b!$A$4)*('Data - evacuations'!$B$2:$B$1000=FIRE0511b!G$6)*('Data - evacuations'!$D$2:$D$1000)))</f>
        <v>81</v>
      </c>
      <c r="H9" s="39">
        <f>IF($A$4="All primary fires",SUMPRODUCT(('Data - evacuations'!$A$2:$A$1000=FIRE0511b!$A9)*('Data - evacuations'!$B$2:$B$1000=FIRE0511b!H$6)*('Data - evacuations'!$D$2:$D$1000)),SUMPRODUCT(('Data - evacuations'!$A$2:$A$1000=FIRE0511b!$A9)*('Data - evacuations'!$C$2:$C$1000=FIRE0511b!$A$4)*('Data - evacuations'!$B$2:$B$1000=FIRE0511b!H$6)*('Data - evacuations'!$D$2:$D$1000)))</f>
        <v>30</v>
      </c>
      <c r="I9" s="39">
        <f>IF($A$4="All primary fires",SUMPRODUCT(('Data - evacuations'!$A$2:$A$1000=FIRE0511b!$A9)*('Data - evacuations'!$B$2:$B$1000=FIRE0511b!I$6)*('Data - evacuations'!$D$2:$D$1000)),SUMPRODUCT(('Data - evacuations'!$A$2:$A$1000=FIRE0511b!$A9)*('Data - evacuations'!$C$2:$C$1000=FIRE0511b!$A$4)*('Data - evacuations'!$B$2:$B$1000=FIRE0511b!I$6)*('Data - evacuations'!$D$2:$D$1000)))</f>
        <v>4</v>
      </c>
      <c r="J9" s="45"/>
      <c r="K9" s="45"/>
    </row>
    <row r="10" spans="1:11" ht="15.75" x14ac:dyDescent="0.25">
      <c r="A10" s="45" t="s">
        <v>9</v>
      </c>
      <c r="B10" s="55">
        <f>IF($A$4="All primary fires",SUMPRODUCT(('Data - evacuations'!$A$2:$A$1000=FIRE0511b!$A10)*('Data - evacuations'!$D$2:$D$1000)),SUMPRODUCT(('Data - evacuations'!$A$2:$A$1000=FIRE0511b!$A10)*('Data - evacuations'!$C$2:$C$1000=FIRE0511b!$A$4)*('Data - evacuations'!$D$2:$D$1000)))</f>
        <v>7333</v>
      </c>
      <c r="C10" s="39">
        <f>IF($A$4="All primary fires",SUMPRODUCT(('Data - evacuations'!$A$2:$A$1000=FIRE0511b!$A10)*('Data - evacuations'!$B$2:$B$1000=FIRE0511b!C$6)*('Data - evacuations'!$D$2:$D$1000)),SUMPRODUCT(('Data - evacuations'!$A$2:$A$1000=FIRE0511b!$A10)*('Data - evacuations'!$C$2:$C$1000=FIRE0511b!$A$4)*('Data - evacuations'!$B$2:$B$1000=FIRE0511b!C$6)*('Data - evacuations'!$D$2:$D$1000)))</f>
        <v>6469</v>
      </c>
      <c r="D10" s="39">
        <f>IF($A$4="All primary fires",SUMPRODUCT(('Data - evacuations'!$A$2:$A$1000=FIRE0511b!$A10)*('Data - evacuations'!$B$2:$B$1000=FIRE0511b!D$6)*('Data - evacuations'!$D$2:$D$1000)),SUMPRODUCT(('Data - evacuations'!$A$2:$A$1000=FIRE0511b!$A10)*('Data - evacuations'!$C$2:$C$1000=FIRE0511b!$A$4)*('Data - evacuations'!$B$2:$B$1000=FIRE0511b!D$6)*('Data - evacuations'!$D$2:$D$1000)))</f>
        <v>482</v>
      </c>
      <c r="E10" s="39">
        <f>IF($A$4="All primary fires",SUMPRODUCT(('Data - evacuations'!$A$2:$A$1000=FIRE0511b!$A10)*('Data - evacuations'!$B$2:$B$1000=FIRE0511b!E$6)*('Data - evacuations'!$D$2:$D$1000)),SUMPRODUCT(('Data - evacuations'!$A$2:$A$1000=FIRE0511b!$A10)*('Data - evacuations'!$C$2:$C$1000=FIRE0511b!$A$4)*('Data - evacuations'!$B$2:$B$1000=FIRE0511b!E$6)*('Data - evacuations'!$D$2:$D$1000)))</f>
        <v>214</v>
      </c>
      <c r="F10" s="39">
        <f>IF($A$4="All primary fires",SUMPRODUCT(('Data - evacuations'!$A$2:$A$1000=FIRE0511b!$A10)*('Data - evacuations'!$B$2:$B$1000=FIRE0511b!F$6)*('Data - evacuations'!$D$2:$D$1000)),SUMPRODUCT(('Data - evacuations'!$A$2:$A$1000=FIRE0511b!$A10)*('Data - evacuations'!$C$2:$C$1000=FIRE0511b!$A$4)*('Data - evacuations'!$B$2:$B$1000=FIRE0511b!F$6)*('Data - evacuations'!$D$2:$D$1000)))</f>
        <v>80</v>
      </c>
      <c r="G10" s="39">
        <f>IF($A$4="All primary fires",SUMPRODUCT(('Data - evacuations'!$A$2:$A$1000=FIRE0511b!$A10)*('Data - evacuations'!$B$2:$B$1000=FIRE0511b!G$6)*('Data - evacuations'!$D$2:$D$1000)),SUMPRODUCT(('Data - evacuations'!$A$2:$A$1000=FIRE0511b!$A10)*('Data - evacuations'!$C$2:$C$1000=FIRE0511b!$A$4)*('Data - evacuations'!$B$2:$B$1000=FIRE0511b!G$6)*('Data - evacuations'!$D$2:$D$1000)))</f>
        <v>66</v>
      </c>
      <c r="H10" s="39">
        <f>IF($A$4="All primary fires",SUMPRODUCT(('Data - evacuations'!$A$2:$A$1000=FIRE0511b!$A10)*('Data - evacuations'!$B$2:$B$1000=FIRE0511b!H$6)*('Data - evacuations'!$D$2:$D$1000)),SUMPRODUCT(('Data - evacuations'!$A$2:$A$1000=FIRE0511b!$A10)*('Data - evacuations'!$C$2:$C$1000=FIRE0511b!$A$4)*('Data - evacuations'!$B$2:$B$1000=FIRE0511b!H$6)*('Data - evacuations'!$D$2:$D$1000)))</f>
        <v>19</v>
      </c>
      <c r="I10" s="39">
        <f>IF($A$4="All primary fires",SUMPRODUCT(('Data - evacuations'!$A$2:$A$1000=FIRE0511b!$A10)*('Data - evacuations'!$B$2:$B$1000=FIRE0511b!I$6)*('Data - evacuations'!$D$2:$D$1000)),SUMPRODUCT(('Data - evacuations'!$A$2:$A$1000=FIRE0511b!$A10)*('Data - evacuations'!$C$2:$C$1000=FIRE0511b!$A$4)*('Data - evacuations'!$B$2:$B$1000=FIRE0511b!I$6)*('Data - evacuations'!$D$2:$D$1000)))</f>
        <v>3</v>
      </c>
      <c r="J10" s="45"/>
      <c r="K10" s="45"/>
    </row>
    <row r="11" spans="1:11" ht="15.75" x14ac:dyDescent="0.25">
      <c r="A11" s="45" t="s">
        <v>10</v>
      </c>
      <c r="B11" s="55">
        <f>IF($A$4="All primary fires",SUMPRODUCT(('Data - evacuations'!$A$2:$A$1000=FIRE0511b!$A11)*('Data - evacuations'!$D$2:$D$1000)),SUMPRODUCT(('Data - evacuations'!$A$2:$A$1000=FIRE0511b!$A11)*('Data - evacuations'!$C$2:$C$1000=FIRE0511b!$A$4)*('Data - evacuations'!$D$2:$D$1000)))</f>
        <v>7096</v>
      </c>
      <c r="C11" s="39">
        <f>IF($A$4="All primary fires",SUMPRODUCT(('Data - evacuations'!$A$2:$A$1000=FIRE0511b!$A11)*('Data - evacuations'!$B$2:$B$1000=FIRE0511b!C$6)*('Data - evacuations'!$D$2:$D$1000)),SUMPRODUCT(('Data - evacuations'!$A$2:$A$1000=FIRE0511b!$A11)*('Data - evacuations'!$C$2:$C$1000=FIRE0511b!$A$4)*('Data - evacuations'!$B$2:$B$1000=FIRE0511b!C$6)*('Data - evacuations'!$D$2:$D$1000)))</f>
        <v>6219</v>
      </c>
      <c r="D11" s="39">
        <f>IF($A$4="All primary fires",SUMPRODUCT(('Data - evacuations'!$A$2:$A$1000=FIRE0511b!$A11)*('Data - evacuations'!$B$2:$B$1000=FIRE0511b!D$6)*('Data - evacuations'!$D$2:$D$1000)),SUMPRODUCT(('Data - evacuations'!$A$2:$A$1000=FIRE0511b!$A11)*('Data - evacuations'!$C$2:$C$1000=FIRE0511b!$A$4)*('Data - evacuations'!$B$2:$B$1000=FIRE0511b!D$6)*('Data - evacuations'!$D$2:$D$1000)))</f>
        <v>471</v>
      </c>
      <c r="E11" s="39">
        <f>IF($A$4="All primary fires",SUMPRODUCT(('Data - evacuations'!$A$2:$A$1000=FIRE0511b!$A11)*('Data - evacuations'!$B$2:$B$1000=FIRE0511b!E$6)*('Data - evacuations'!$D$2:$D$1000)),SUMPRODUCT(('Data - evacuations'!$A$2:$A$1000=FIRE0511b!$A11)*('Data - evacuations'!$C$2:$C$1000=FIRE0511b!$A$4)*('Data - evacuations'!$B$2:$B$1000=FIRE0511b!E$6)*('Data - evacuations'!$D$2:$D$1000)))</f>
        <v>196</v>
      </c>
      <c r="F11" s="39">
        <f>IF($A$4="All primary fires",SUMPRODUCT(('Data - evacuations'!$A$2:$A$1000=FIRE0511b!$A11)*('Data - evacuations'!$B$2:$B$1000=FIRE0511b!F$6)*('Data - evacuations'!$D$2:$D$1000)),SUMPRODUCT(('Data - evacuations'!$A$2:$A$1000=FIRE0511b!$A11)*('Data - evacuations'!$C$2:$C$1000=FIRE0511b!$A$4)*('Data - evacuations'!$B$2:$B$1000=FIRE0511b!F$6)*('Data - evacuations'!$D$2:$D$1000)))</f>
        <v>109</v>
      </c>
      <c r="G11" s="39">
        <f>IF($A$4="All primary fires",SUMPRODUCT(('Data - evacuations'!$A$2:$A$1000=FIRE0511b!$A11)*('Data - evacuations'!$B$2:$B$1000=FIRE0511b!G$6)*('Data - evacuations'!$D$2:$D$1000)),SUMPRODUCT(('Data - evacuations'!$A$2:$A$1000=FIRE0511b!$A11)*('Data - evacuations'!$C$2:$C$1000=FIRE0511b!$A$4)*('Data - evacuations'!$B$2:$B$1000=FIRE0511b!G$6)*('Data - evacuations'!$D$2:$D$1000)))</f>
        <v>57</v>
      </c>
      <c r="H11" s="39">
        <f>IF($A$4="All primary fires",SUMPRODUCT(('Data - evacuations'!$A$2:$A$1000=FIRE0511b!$A11)*('Data - evacuations'!$B$2:$B$1000=FIRE0511b!H$6)*('Data - evacuations'!$D$2:$D$1000)),SUMPRODUCT(('Data - evacuations'!$A$2:$A$1000=FIRE0511b!$A11)*('Data - evacuations'!$C$2:$C$1000=FIRE0511b!$A$4)*('Data - evacuations'!$B$2:$B$1000=FIRE0511b!H$6)*('Data - evacuations'!$D$2:$D$1000)))</f>
        <v>36</v>
      </c>
      <c r="I11" s="39">
        <f>IF($A$4="All primary fires",SUMPRODUCT(('Data - evacuations'!$A$2:$A$1000=FIRE0511b!$A11)*('Data - evacuations'!$B$2:$B$1000=FIRE0511b!I$6)*('Data - evacuations'!$D$2:$D$1000)),SUMPRODUCT(('Data - evacuations'!$A$2:$A$1000=FIRE0511b!$A11)*('Data - evacuations'!$C$2:$C$1000=FIRE0511b!$A$4)*('Data - evacuations'!$B$2:$B$1000=FIRE0511b!I$6)*('Data - evacuations'!$D$2:$D$1000)))</f>
        <v>8</v>
      </c>
      <c r="J11" s="45"/>
      <c r="K11" s="45"/>
    </row>
    <row r="12" spans="1:11" ht="15.75" x14ac:dyDescent="0.25">
      <c r="A12" s="51" t="s">
        <v>11</v>
      </c>
      <c r="B12" s="55">
        <f>IF($A$4="All primary fires",SUMPRODUCT(('Data - evacuations'!$A$2:$A$1000=FIRE0511b!$A12)*('Data - evacuations'!$D$2:$D$1000)),SUMPRODUCT(('Data - evacuations'!$A$2:$A$1000=FIRE0511b!$A12)*('Data - evacuations'!$C$2:$C$1000=FIRE0511b!$A$4)*('Data - evacuations'!$D$2:$D$1000)))</f>
        <v>6866</v>
      </c>
      <c r="C12" s="39">
        <f>IF($A$4="All primary fires",SUMPRODUCT(('Data - evacuations'!$A$2:$A$1000=FIRE0511b!$A12)*('Data - evacuations'!$B$2:$B$1000=FIRE0511b!C$6)*('Data - evacuations'!$D$2:$D$1000)),SUMPRODUCT(('Data - evacuations'!$A$2:$A$1000=FIRE0511b!$A12)*('Data - evacuations'!$C$2:$C$1000=FIRE0511b!$A$4)*('Data - evacuations'!$B$2:$B$1000=FIRE0511b!C$6)*('Data - evacuations'!$D$2:$D$1000)))</f>
        <v>6112</v>
      </c>
      <c r="D12" s="39">
        <f>IF($A$4="All primary fires",SUMPRODUCT(('Data - evacuations'!$A$2:$A$1000=FIRE0511b!$A12)*('Data - evacuations'!$B$2:$B$1000=FIRE0511b!D$6)*('Data - evacuations'!$D$2:$D$1000)),SUMPRODUCT(('Data - evacuations'!$A$2:$A$1000=FIRE0511b!$A12)*('Data - evacuations'!$C$2:$C$1000=FIRE0511b!$A$4)*('Data - evacuations'!$B$2:$B$1000=FIRE0511b!D$6)*('Data - evacuations'!$D$2:$D$1000)))</f>
        <v>388</v>
      </c>
      <c r="E12" s="39">
        <f>IF($A$4="All primary fires",SUMPRODUCT(('Data - evacuations'!$A$2:$A$1000=FIRE0511b!$A12)*('Data - evacuations'!$B$2:$B$1000=FIRE0511b!E$6)*('Data - evacuations'!$D$2:$D$1000)),SUMPRODUCT(('Data - evacuations'!$A$2:$A$1000=FIRE0511b!$A12)*('Data - evacuations'!$C$2:$C$1000=FIRE0511b!$A$4)*('Data - evacuations'!$B$2:$B$1000=FIRE0511b!E$6)*('Data - evacuations'!$D$2:$D$1000)))</f>
        <v>201</v>
      </c>
      <c r="F12" s="39">
        <f>IF($A$4="All primary fires",SUMPRODUCT(('Data - evacuations'!$A$2:$A$1000=FIRE0511b!$A12)*('Data - evacuations'!$B$2:$B$1000=FIRE0511b!F$6)*('Data - evacuations'!$D$2:$D$1000)),SUMPRODUCT(('Data - evacuations'!$A$2:$A$1000=FIRE0511b!$A12)*('Data - evacuations'!$C$2:$C$1000=FIRE0511b!$A$4)*('Data - evacuations'!$B$2:$B$1000=FIRE0511b!F$6)*('Data - evacuations'!$D$2:$D$1000)))</f>
        <v>96</v>
      </c>
      <c r="G12" s="39">
        <f>IF($A$4="All primary fires",SUMPRODUCT(('Data - evacuations'!$A$2:$A$1000=FIRE0511b!$A12)*('Data - evacuations'!$B$2:$B$1000=FIRE0511b!G$6)*('Data - evacuations'!$D$2:$D$1000)),SUMPRODUCT(('Data - evacuations'!$A$2:$A$1000=FIRE0511b!$A12)*('Data - evacuations'!$C$2:$C$1000=FIRE0511b!$A$4)*('Data - evacuations'!$B$2:$B$1000=FIRE0511b!G$6)*('Data - evacuations'!$D$2:$D$1000)))</f>
        <v>44</v>
      </c>
      <c r="H12" s="39">
        <f>IF($A$4="All primary fires",SUMPRODUCT(('Data - evacuations'!$A$2:$A$1000=FIRE0511b!$A12)*('Data - evacuations'!$B$2:$B$1000=FIRE0511b!H$6)*('Data - evacuations'!$D$2:$D$1000)),SUMPRODUCT(('Data - evacuations'!$A$2:$A$1000=FIRE0511b!$A12)*('Data - evacuations'!$C$2:$C$1000=FIRE0511b!$A$4)*('Data - evacuations'!$B$2:$B$1000=FIRE0511b!H$6)*('Data - evacuations'!$D$2:$D$1000)))</f>
        <v>24</v>
      </c>
      <c r="I12" s="39">
        <f>IF($A$4="All primary fires",SUMPRODUCT(('Data - evacuations'!$A$2:$A$1000=FIRE0511b!$A12)*('Data - evacuations'!$B$2:$B$1000=FIRE0511b!I$6)*('Data - evacuations'!$D$2:$D$1000)),SUMPRODUCT(('Data - evacuations'!$A$2:$A$1000=FIRE0511b!$A12)*('Data - evacuations'!$C$2:$C$1000=FIRE0511b!$A$4)*('Data - evacuations'!$B$2:$B$1000=FIRE0511b!I$6)*('Data - evacuations'!$D$2:$D$1000)))</f>
        <v>1</v>
      </c>
      <c r="J12" s="45"/>
      <c r="K12" s="45"/>
    </row>
    <row r="13" spans="1:11" ht="15.75" x14ac:dyDescent="0.25">
      <c r="A13" s="52" t="s">
        <v>12</v>
      </c>
      <c r="B13" s="55">
        <f>IF($A$4="All primary fires",SUMPRODUCT(('Data - evacuations'!$A$2:$A$1000=FIRE0511b!$A13)*('Data - evacuations'!$D$2:$D$1000)),SUMPRODUCT(('Data - evacuations'!$A$2:$A$1000=FIRE0511b!$A13)*('Data - evacuations'!$C$2:$C$1000=FIRE0511b!$A$4)*('Data - evacuations'!$D$2:$D$1000)))</f>
        <v>6636</v>
      </c>
      <c r="C13" s="39">
        <f>IF($A$4="All primary fires",SUMPRODUCT(('Data - evacuations'!$A$2:$A$1000=FIRE0511b!$A13)*('Data - evacuations'!$B$2:$B$1000=FIRE0511b!C$6)*('Data - evacuations'!$D$2:$D$1000)),SUMPRODUCT(('Data - evacuations'!$A$2:$A$1000=FIRE0511b!$A13)*('Data - evacuations'!$C$2:$C$1000=FIRE0511b!$A$4)*('Data - evacuations'!$B$2:$B$1000=FIRE0511b!C$6)*('Data - evacuations'!$D$2:$D$1000)))</f>
        <v>5829</v>
      </c>
      <c r="D13" s="39">
        <f>IF($A$4="All primary fires",SUMPRODUCT(('Data - evacuations'!$A$2:$A$1000=FIRE0511b!$A13)*('Data - evacuations'!$B$2:$B$1000=FIRE0511b!D$6)*('Data - evacuations'!$D$2:$D$1000)),SUMPRODUCT(('Data - evacuations'!$A$2:$A$1000=FIRE0511b!$A13)*('Data - evacuations'!$C$2:$C$1000=FIRE0511b!$A$4)*('Data - evacuations'!$B$2:$B$1000=FIRE0511b!D$6)*('Data - evacuations'!$D$2:$D$1000)))</f>
        <v>434</v>
      </c>
      <c r="E13" s="39">
        <f>IF($A$4="All primary fires",SUMPRODUCT(('Data - evacuations'!$A$2:$A$1000=FIRE0511b!$A13)*('Data - evacuations'!$B$2:$B$1000=FIRE0511b!E$6)*('Data - evacuations'!$D$2:$D$1000)),SUMPRODUCT(('Data - evacuations'!$A$2:$A$1000=FIRE0511b!$A13)*('Data - evacuations'!$C$2:$C$1000=FIRE0511b!$A$4)*('Data - evacuations'!$B$2:$B$1000=FIRE0511b!E$6)*('Data - evacuations'!$D$2:$D$1000)))</f>
        <v>182</v>
      </c>
      <c r="F13" s="39">
        <f>IF($A$4="All primary fires",SUMPRODUCT(('Data - evacuations'!$A$2:$A$1000=FIRE0511b!$A13)*('Data - evacuations'!$B$2:$B$1000=FIRE0511b!F$6)*('Data - evacuations'!$D$2:$D$1000)),SUMPRODUCT(('Data - evacuations'!$A$2:$A$1000=FIRE0511b!$A13)*('Data - evacuations'!$C$2:$C$1000=FIRE0511b!$A$4)*('Data - evacuations'!$B$2:$B$1000=FIRE0511b!F$6)*('Data - evacuations'!$D$2:$D$1000)))</f>
        <v>100</v>
      </c>
      <c r="G13" s="39">
        <f>IF($A$4="All primary fires",SUMPRODUCT(('Data - evacuations'!$A$2:$A$1000=FIRE0511b!$A13)*('Data - evacuations'!$B$2:$B$1000=FIRE0511b!G$6)*('Data - evacuations'!$D$2:$D$1000)),SUMPRODUCT(('Data - evacuations'!$A$2:$A$1000=FIRE0511b!$A13)*('Data - evacuations'!$C$2:$C$1000=FIRE0511b!$A$4)*('Data - evacuations'!$B$2:$B$1000=FIRE0511b!G$6)*('Data - evacuations'!$D$2:$D$1000)))</f>
        <v>62</v>
      </c>
      <c r="H13" s="39">
        <f>IF($A$4="All primary fires",SUMPRODUCT(('Data - evacuations'!$A$2:$A$1000=FIRE0511b!$A13)*('Data - evacuations'!$B$2:$B$1000=FIRE0511b!H$6)*('Data - evacuations'!$D$2:$D$1000)),SUMPRODUCT(('Data - evacuations'!$A$2:$A$1000=FIRE0511b!$A13)*('Data - evacuations'!$C$2:$C$1000=FIRE0511b!$A$4)*('Data - evacuations'!$B$2:$B$1000=FIRE0511b!H$6)*('Data - evacuations'!$D$2:$D$1000)))</f>
        <v>25</v>
      </c>
      <c r="I13" s="39">
        <f>IF($A$4="All primary fires",SUMPRODUCT(('Data - evacuations'!$A$2:$A$1000=FIRE0511b!$A13)*('Data - evacuations'!$B$2:$B$1000=FIRE0511b!I$6)*('Data - evacuations'!$D$2:$D$1000)),SUMPRODUCT(('Data - evacuations'!$A$2:$A$1000=FIRE0511b!$A13)*('Data - evacuations'!$C$2:$C$1000=FIRE0511b!$A$4)*('Data - evacuations'!$B$2:$B$1000=FIRE0511b!I$6)*('Data - evacuations'!$D$2:$D$1000)))</f>
        <v>4</v>
      </c>
      <c r="J13" s="45"/>
      <c r="K13" s="45"/>
    </row>
    <row r="14" spans="1:11" ht="15.75" x14ac:dyDescent="0.25">
      <c r="A14" s="52" t="s">
        <v>13</v>
      </c>
      <c r="B14" s="55">
        <f>IF($A$4="All primary fires",SUMPRODUCT(('Data - evacuations'!$A$2:$A$1000=FIRE0511b!$A14)*('Data - evacuations'!$D$2:$D$1000)),SUMPRODUCT(('Data - evacuations'!$A$2:$A$1000=FIRE0511b!$A14)*('Data - evacuations'!$C$2:$C$1000=FIRE0511b!$A$4)*('Data - evacuations'!$D$2:$D$1000)))</f>
        <v>6595</v>
      </c>
      <c r="C14" s="39">
        <f>IF($A$4="All primary fires",SUMPRODUCT(('Data - evacuations'!$A$2:$A$1000=FIRE0511b!$A14)*('Data - evacuations'!$B$2:$B$1000=FIRE0511b!C$6)*('Data - evacuations'!$D$2:$D$1000)),SUMPRODUCT(('Data - evacuations'!$A$2:$A$1000=FIRE0511b!$A14)*('Data - evacuations'!$C$2:$C$1000=FIRE0511b!$A$4)*('Data - evacuations'!$B$2:$B$1000=FIRE0511b!C$6)*('Data - evacuations'!$D$2:$D$1000)))</f>
        <v>5783</v>
      </c>
      <c r="D14" s="39">
        <f>IF($A$4="All primary fires",SUMPRODUCT(('Data - evacuations'!$A$2:$A$1000=FIRE0511b!$A14)*('Data - evacuations'!$B$2:$B$1000=FIRE0511b!D$6)*('Data - evacuations'!$D$2:$D$1000)),SUMPRODUCT(('Data - evacuations'!$A$2:$A$1000=FIRE0511b!$A14)*('Data - evacuations'!$C$2:$C$1000=FIRE0511b!$A$4)*('Data - evacuations'!$B$2:$B$1000=FIRE0511b!D$6)*('Data - evacuations'!$D$2:$D$1000)))</f>
        <v>431</v>
      </c>
      <c r="E14" s="39">
        <f>IF($A$4="All primary fires",SUMPRODUCT(('Data - evacuations'!$A$2:$A$1000=FIRE0511b!$A14)*('Data - evacuations'!$B$2:$B$1000=FIRE0511b!E$6)*('Data - evacuations'!$D$2:$D$1000)),SUMPRODUCT(('Data - evacuations'!$A$2:$A$1000=FIRE0511b!$A14)*('Data - evacuations'!$C$2:$C$1000=FIRE0511b!$A$4)*('Data - evacuations'!$B$2:$B$1000=FIRE0511b!E$6)*('Data - evacuations'!$D$2:$D$1000)))</f>
        <v>200</v>
      </c>
      <c r="F14" s="39">
        <f>IF($A$4="All primary fires",SUMPRODUCT(('Data - evacuations'!$A$2:$A$1000=FIRE0511b!$A14)*('Data - evacuations'!$B$2:$B$1000=FIRE0511b!F$6)*('Data - evacuations'!$D$2:$D$1000)),SUMPRODUCT(('Data - evacuations'!$A$2:$A$1000=FIRE0511b!$A14)*('Data - evacuations'!$C$2:$C$1000=FIRE0511b!$A$4)*('Data - evacuations'!$B$2:$B$1000=FIRE0511b!F$6)*('Data - evacuations'!$D$2:$D$1000)))</f>
        <v>99</v>
      </c>
      <c r="G14" s="39">
        <f>IF($A$4="All primary fires",SUMPRODUCT(('Data - evacuations'!$A$2:$A$1000=FIRE0511b!$A14)*('Data - evacuations'!$B$2:$B$1000=FIRE0511b!G$6)*('Data - evacuations'!$D$2:$D$1000)),SUMPRODUCT(('Data - evacuations'!$A$2:$A$1000=FIRE0511b!$A14)*('Data - evacuations'!$C$2:$C$1000=FIRE0511b!$A$4)*('Data - evacuations'!$B$2:$B$1000=FIRE0511b!G$6)*('Data - evacuations'!$D$2:$D$1000)))</f>
        <v>57</v>
      </c>
      <c r="H14" s="39">
        <f>IF($A$4="All primary fires",SUMPRODUCT(('Data - evacuations'!$A$2:$A$1000=FIRE0511b!$A14)*('Data - evacuations'!$B$2:$B$1000=FIRE0511b!H$6)*('Data - evacuations'!$D$2:$D$1000)),SUMPRODUCT(('Data - evacuations'!$A$2:$A$1000=FIRE0511b!$A14)*('Data - evacuations'!$C$2:$C$1000=FIRE0511b!$A$4)*('Data - evacuations'!$B$2:$B$1000=FIRE0511b!H$6)*('Data - evacuations'!$D$2:$D$1000)))</f>
        <v>20</v>
      </c>
      <c r="I14" s="39">
        <f>IF($A$4="All primary fires",SUMPRODUCT(('Data - evacuations'!$A$2:$A$1000=FIRE0511b!$A14)*('Data - evacuations'!$B$2:$B$1000=FIRE0511b!I$6)*('Data - evacuations'!$D$2:$D$1000)),SUMPRODUCT(('Data - evacuations'!$A$2:$A$1000=FIRE0511b!$A14)*('Data - evacuations'!$C$2:$C$1000=FIRE0511b!$A$4)*('Data - evacuations'!$B$2:$B$1000=FIRE0511b!I$6)*('Data - evacuations'!$D$2:$D$1000)))</f>
        <v>5</v>
      </c>
      <c r="J14" s="55"/>
      <c r="K14" s="45"/>
    </row>
    <row r="15" spans="1:11" s="53" customFormat="1" ht="15.75" x14ac:dyDescent="0.25">
      <c r="A15" s="51" t="s">
        <v>14</v>
      </c>
      <c r="B15" s="55">
        <f>IF($A$4="All primary fires",SUMPRODUCT(('Data - evacuations'!$A$2:$A$1000=FIRE0511b!$A15)*('Data - evacuations'!$D$2:$D$1000)),SUMPRODUCT(('Data - evacuations'!$A$2:$A$1000=FIRE0511b!$A15)*('Data - evacuations'!$C$2:$C$1000=FIRE0511b!$A$4)*('Data - evacuations'!$D$2:$D$1000)))</f>
        <v>6246</v>
      </c>
      <c r="C15" s="39">
        <f>IF($A$4="All primary fires",SUMPRODUCT(('Data - evacuations'!$A$2:$A$1000=FIRE0511b!$A15)*('Data - evacuations'!$B$2:$B$1000=FIRE0511b!C$6)*('Data - evacuations'!$D$2:$D$1000)),SUMPRODUCT(('Data - evacuations'!$A$2:$A$1000=FIRE0511b!$A15)*('Data - evacuations'!$C$2:$C$1000=FIRE0511b!$A$4)*('Data - evacuations'!$B$2:$B$1000=FIRE0511b!C$6)*('Data - evacuations'!$D$2:$D$1000)))</f>
        <v>5461</v>
      </c>
      <c r="D15" s="39">
        <f>IF($A$4="All primary fires",SUMPRODUCT(('Data - evacuations'!$A$2:$A$1000=FIRE0511b!$A15)*('Data - evacuations'!$B$2:$B$1000=FIRE0511b!D$6)*('Data - evacuations'!$D$2:$D$1000)),SUMPRODUCT(('Data - evacuations'!$A$2:$A$1000=FIRE0511b!$A15)*('Data - evacuations'!$C$2:$C$1000=FIRE0511b!$A$4)*('Data - evacuations'!$B$2:$B$1000=FIRE0511b!D$6)*('Data - evacuations'!$D$2:$D$1000)))</f>
        <v>436</v>
      </c>
      <c r="E15" s="39">
        <f>IF($A$4="All primary fires",SUMPRODUCT(('Data - evacuations'!$A$2:$A$1000=FIRE0511b!$A15)*('Data - evacuations'!$B$2:$B$1000=FIRE0511b!E$6)*('Data - evacuations'!$D$2:$D$1000)),SUMPRODUCT(('Data - evacuations'!$A$2:$A$1000=FIRE0511b!$A15)*('Data - evacuations'!$C$2:$C$1000=FIRE0511b!$A$4)*('Data - evacuations'!$B$2:$B$1000=FIRE0511b!E$6)*('Data - evacuations'!$D$2:$D$1000)))</f>
        <v>182</v>
      </c>
      <c r="F15" s="39">
        <f>IF($A$4="All primary fires",SUMPRODUCT(('Data - evacuations'!$A$2:$A$1000=FIRE0511b!$A15)*('Data - evacuations'!$B$2:$B$1000=FIRE0511b!F$6)*('Data - evacuations'!$D$2:$D$1000)),SUMPRODUCT(('Data - evacuations'!$A$2:$A$1000=FIRE0511b!$A15)*('Data - evacuations'!$C$2:$C$1000=FIRE0511b!$A$4)*('Data - evacuations'!$B$2:$B$1000=FIRE0511b!F$6)*('Data - evacuations'!$D$2:$D$1000)))</f>
        <v>87</v>
      </c>
      <c r="G15" s="39">
        <f>IF($A$4="All primary fires",SUMPRODUCT(('Data - evacuations'!$A$2:$A$1000=FIRE0511b!$A15)*('Data - evacuations'!$B$2:$B$1000=FIRE0511b!G$6)*('Data - evacuations'!$D$2:$D$1000)),SUMPRODUCT(('Data - evacuations'!$A$2:$A$1000=FIRE0511b!$A15)*('Data - evacuations'!$C$2:$C$1000=FIRE0511b!$A$4)*('Data - evacuations'!$B$2:$B$1000=FIRE0511b!G$6)*('Data - evacuations'!$D$2:$D$1000)))</f>
        <v>49</v>
      </c>
      <c r="H15" s="39">
        <f>IF($A$4="All primary fires",SUMPRODUCT(('Data - evacuations'!$A$2:$A$1000=FIRE0511b!$A15)*('Data - evacuations'!$B$2:$B$1000=FIRE0511b!H$6)*('Data - evacuations'!$D$2:$D$1000)),SUMPRODUCT(('Data - evacuations'!$A$2:$A$1000=FIRE0511b!$A15)*('Data - evacuations'!$C$2:$C$1000=FIRE0511b!$A$4)*('Data - evacuations'!$B$2:$B$1000=FIRE0511b!H$6)*('Data - evacuations'!$D$2:$D$1000)))</f>
        <v>25</v>
      </c>
      <c r="I15" s="39">
        <f>IF($A$4="All primary fires",SUMPRODUCT(('Data - evacuations'!$A$2:$A$1000=FIRE0511b!$A15)*('Data - evacuations'!$B$2:$B$1000=FIRE0511b!I$6)*('Data - evacuations'!$D$2:$D$1000)),SUMPRODUCT(('Data - evacuations'!$A$2:$A$1000=FIRE0511b!$A15)*('Data - evacuations'!$C$2:$C$1000=FIRE0511b!$A$4)*('Data - evacuations'!$B$2:$B$1000=FIRE0511b!I$6)*('Data - evacuations'!$D$2:$D$1000)))</f>
        <v>6</v>
      </c>
      <c r="J15" s="55"/>
      <c r="K15" s="76"/>
    </row>
    <row r="16" spans="1:11" s="53" customFormat="1" ht="15.75" x14ac:dyDescent="0.25">
      <c r="A16" s="51" t="s">
        <v>33</v>
      </c>
      <c r="B16" s="55">
        <f>IF($A$4="All primary fires",SUMPRODUCT(('Data - evacuations'!$A$2:$A$1000=FIRE0511b!$A16)*('Data - evacuations'!$D$2:$D$1000)),SUMPRODUCT(('Data - evacuations'!$A$2:$A$1000=FIRE0511b!$A16)*('Data - evacuations'!$C$2:$C$1000=FIRE0511b!$A$4)*('Data - evacuations'!$D$2:$D$1000)))</f>
        <v>5650</v>
      </c>
      <c r="C16" s="39">
        <f>IF($A$4="All primary fires",SUMPRODUCT(('Data - evacuations'!$A$2:$A$1000=FIRE0511b!$A16)*('Data - evacuations'!$B$2:$B$1000=FIRE0511b!C$6)*('Data - evacuations'!$D$2:$D$1000)),SUMPRODUCT(('Data - evacuations'!$A$2:$A$1000=FIRE0511b!$A16)*('Data - evacuations'!$C$2:$C$1000=FIRE0511b!$A$4)*('Data - evacuations'!$B$2:$B$1000=FIRE0511b!C$6)*('Data - evacuations'!$D$2:$D$1000)))</f>
        <v>4960</v>
      </c>
      <c r="D16" s="39">
        <f>IF($A$4="All primary fires",SUMPRODUCT(('Data - evacuations'!$A$2:$A$1000=FIRE0511b!$A16)*('Data - evacuations'!$B$2:$B$1000=FIRE0511b!D$6)*('Data - evacuations'!$D$2:$D$1000)),SUMPRODUCT(('Data - evacuations'!$A$2:$A$1000=FIRE0511b!$A16)*('Data - evacuations'!$C$2:$C$1000=FIRE0511b!$A$4)*('Data - evacuations'!$B$2:$B$1000=FIRE0511b!D$6)*('Data - evacuations'!$D$2:$D$1000)))</f>
        <v>343</v>
      </c>
      <c r="E16" s="39">
        <f>IF($A$4="All primary fires",SUMPRODUCT(('Data - evacuations'!$A$2:$A$1000=FIRE0511b!$A16)*('Data - evacuations'!$B$2:$B$1000=FIRE0511b!E$6)*('Data - evacuations'!$D$2:$D$1000)),SUMPRODUCT(('Data - evacuations'!$A$2:$A$1000=FIRE0511b!$A16)*('Data - evacuations'!$C$2:$C$1000=FIRE0511b!$A$4)*('Data - evacuations'!$B$2:$B$1000=FIRE0511b!E$6)*('Data - evacuations'!$D$2:$D$1000)))</f>
        <v>187</v>
      </c>
      <c r="F16" s="39">
        <f>IF($A$4="All primary fires",SUMPRODUCT(('Data - evacuations'!$A$2:$A$1000=FIRE0511b!$A16)*('Data - evacuations'!$B$2:$B$1000=FIRE0511b!F$6)*('Data - evacuations'!$D$2:$D$1000)),SUMPRODUCT(('Data - evacuations'!$A$2:$A$1000=FIRE0511b!$A16)*('Data - evacuations'!$C$2:$C$1000=FIRE0511b!$A$4)*('Data - evacuations'!$B$2:$B$1000=FIRE0511b!F$6)*('Data - evacuations'!$D$2:$D$1000)))</f>
        <v>74</v>
      </c>
      <c r="G16" s="39">
        <f>IF($A$4="All primary fires",SUMPRODUCT(('Data - evacuations'!$A$2:$A$1000=FIRE0511b!$A16)*('Data - evacuations'!$B$2:$B$1000=FIRE0511b!G$6)*('Data - evacuations'!$D$2:$D$1000)),SUMPRODUCT(('Data - evacuations'!$A$2:$A$1000=FIRE0511b!$A16)*('Data - evacuations'!$C$2:$C$1000=FIRE0511b!$A$4)*('Data - evacuations'!$B$2:$B$1000=FIRE0511b!G$6)*('Data - evacuations'!$D$2:$D$1000)))</f>
        <v>48</v>
      </c>
      <c r="H16" s="39">
        <f>IF($A$4="All primary fires",SUMPRODUCT(('Data - evacuations'!$A$2:$A$1000=FIRE0511b!$A16)*('Data - evacuations'!$B$2:$B$1000=FIRE0511b!H$6)*('Data - evacuations'!$D$2:$D$1000)),SUMPRODUCT(('Data - evacuations'!$A$2:$A$1000=FIRE0511b!$A16)*('Data - evacuations'!$C$2:$C$1000=FIRE0511b!$A$4)*('Data - evacuations'!$B$2:$B$1000=FIRE0511b!H$6)*('Data - evacuations'!$D$2:$D$1000)))</f>
        <v>33</v>
      </c>
      <c r="I16" s="39">
        <f>IF($A$4="All primary fires",SUMPRODUCT(('Data - evacuations'!$A$2:$A$1000=FIRE0511b!$A16)*('Data - evacuations'!$B$2:$B$1000=FIRE0511b!I$6)*('Data - evacuations'!$D$2:$D$1000)),SUMPRODUCT(('Data - evacuations'!$A$2:$A$1000=FIRE0511b!$A16)*('Data - evacuations'!$C$2:$C$1000=FIRE0511b!$A$4)*('Data - evacuations'!$B$2:$B$1000=FIRE0511b!I$6)*('Data - evacuations'!$D$2:$D$1000)))</f>
        <v>5</v>
      </c>
      <c r="J16" s="55"/>
      <c r="K16" s="76"/>
    </row>
    <row r="17" spans="1:11" s="53" customFormat="1" ht="15.75" x14ac:dyDescent="0.25">
      <c r="A17" s="51" t="s">
        <v>35</v>
      </c>
      <c r="B17" s="72">
        <f>IF($A$4="All primary fires",SUMPRODUCT(('Data - evacuations'!$A$2:$A$1000=FIRE0511b!$A17)*('Data - evacuations'!$D$2:$D$1000)),SUMPRODUCT(('Data - evacuations'!$A$2:$A$1000=FIRE0511b!$A17)*('Data - evacuations'!$C$2:$C$1000=FIRE0511b!$A$4)*('Data - evacuations'!$D$2:$D$1000)))</f>
        <v>5187</v>
      </c>
      <c r="C17" s="39">
        <f>IF($A$4="All primary fires",SUMPRODUCT(('Data - evacuations'!$A$2:$A$1000=FIRE0511b!$A17)*('Data - evacuations'!$B$2:$B$1000=FIRE0511b!C$6)*('Data - evacuations'!$D$2:$D$1000)),SUMPRODUCT(('Data - evacuations'!$A$2:$A$1000=FIRE0511b!$A17)*('Data - evacuations'!$C$2:$C$1000=FIRE0511b!$A$4)*('Data - evacuations'!$B$2:$B$1000=FIRE0511b!C$6)*('Data - evacuations'!$D$2:$D$1000)))</f>
        <v>4598</v>
      </c>
      <c r="D17" s="39">
        <f>IF($A$4="All primary fires",SUMPRODUCT(('Data - evacuations'!$A$2:$A$1000=FIRE0511b!$A17)*('Data - evacuations'!$B$2:$B$1000=FIRE0511b!D$6)*('Data - evacuations'!$D$2:$D$1000)),SUMPRODUCT(('Data - evacuations'!$A$2:$A$1000=FIRE0511b!$A17)*('Data - evacuations'!$C$2:$C$1000=FIRE0511b!$A$4)*('Data - evacuations'!$B$2:$B$1000=FIRE0511b!D$6)*('Data - evacuations'!$D$2:$D$1000)))</f>
        <v>326</v>
      </c>
      <c r="E17" s="39">
        <f>IF($A$4="All primary fires",SUMPRODUCT(('Data - evacuations'!$A$2:$A$1000=FIRE0511b!$A17)*('Data - evacuations'!$B$2:$B$1000=FIRE0511b!E$6)*('Data - evacuations'!$D$2:$D$1000)),SUMPRODUCT(('Data - evacuations'!$A$2:$A$1000=FIRE0511b!$A17)*('Data - evacuations'!$C$2:$C$1000=FIRE0511b!$A$4)*('Data - evacuations'!$B$2:$B$1000=FIRE0511b!E$6)*('Data - evacuations'!$D$2:$D$1000)))</f>
        <v>125</v>
      </c>
      <c r="F17" s="39">
        <f>IF($A$4="All primary fires",SUMPRODUCT(('Data - evacuations'!$A$2:$A$1000=FIRE0511b!$A17)*('Data - evacuations'!$B$2:$B$1000=FIRE0511b!F$6)*('Data - evacuations'!$D$2:$D$1000)),SUMPRODUCT(('Data - evacuations'!$A$2:$A$1000=FIRE0511b!$A17)*('Data - evacuations'!$C$2:$C$1000=FIRE0511b!$A$4)*('Data - evacuations'!$B$2:$B$1000=FIRE0511b!F$6)*('Data - evacuations'!$D$2:$D$1000)))</f>
        <v>65</v>
      </c>
      <c r="G17" s="39">
        <f>IF($A$4="All primary fires",SUMPRODUCT(('Data - evacuations'!$A$2:$A$1000=FIRE0511b!$A17)*('Data - evacuations'!$B$2:$B$1000=FIRE0511b!G$6)*('Data - evacuations'!$D$2:$D$1000)),SUMPRODUCT(('Data - evacuations'!$A$2:$A$1000=FIRE0511b!$A17)*('Data - evacuations'!$C$2:$C$1000=FIRE0511b!$A$4)*('Data - evacuations'!$B$2:$B$1000=FIRE0511b!G$6)*('Data - evacuations'!$D$2:$D$1000)))</f>
        <v>50</v>
      </c>
      <c r="H17" s="39">
        <f>IF($A$4="All primary fires",SUMPRODUCT(('Data - evacuations'!$A$2:$A$1000=FIRE0511b!$A17)*('Data - evacuations'!$B$2:$B$1000=FIRE0511b!H$6)*('Data - evacuations'!$D$2:$D$1000)),SUMPRODUCT(('Data - evacuations'!$A$2:$A$1000=FIRE0511b!$A17)*('Data - evacuations'!$C$2:$C$1000=FIRE0511b!$A$4)*('Data - evacuations'!$B$2:$B$1000=FIRE0511b!H$6)*('Data - evacuations'!$D$2:$D$1000)))</f>
        <v>16</v>
      </c>
      <c r="I17" s="39">
        <f>IF($A$4="All primary fires",SUMPRODUCT(('Data - evacuations'!$A$2:$A$1000=FIRE0511b!$A17)*('Data - evacuations'!$B$2:$B$1000=FIRE0511b!I$6)*('Data - evacuations'!$D$2:$D$1000)),SUMPRODUCT(('Data - evacuations'!$A$2:$A$1000=FIRE0511b!$A17)*('Data - evacuations'!$C$2:$C$1000=FIRE0511b!$A$4)*('Data - evacuations'!$B$2:$B$1000=FIRE0511b!I$6)*('Data - evacuations'!$D$2:$D$1000)))</f>
        <v>7</v>
      </c>
      <c r="J17" s="55"/>
      <c r="K17" s="76"/>
    </row>
    <row r="18" spans="1:11" s="53" customFormat="1" ht="15.75" x14ac:dyDescent="0.25">
      <c r="A18" s="51" t="s">
        <v>55</v>
      </c>
      <c r="B18" s="72">
        <f>IF($A$4="All primary fires",SUMPRODUCT(('Data - evacuations'!$A$2:$A$1000=FIRE0511b!$A18)*('Data - evacuations'!$D$2:$D$1000)),SUMPRODUCT(('Data - evacuations'!$A$2:$A$1000=FIRE0511b!$A18)*('Data - evacuations'!$C$2:$C$1000=FIRE0511b!$A$4)*('Data - evacuations'!$D$2:$D$1000)))</f>
        <v>4059</v>
      </c>
      <c r="C18" s="39">
        <f>IF($A$4="All primary fires",SUMPRODUCT(('Data - evacuations'!$A$2:$A$1000=FIRE0511b!$A18)*('Data - evacuations'!$B$2:$B$1000=FIRE0511b!C$6)*('Data - evacuations'!$D$2:$D$1000)),SUMPRODUCT(('Data - evacuations'!$A$2:$A$1000=FIRE0511b!$A18)*('Data - evacuations'!$C$2:$C$1000=FIRE0511b!$A$4)*('Data - evacuations'!$B$2:$B$1000=FIRE0511b!C$6)*('Data - evacuations'!$D$2:$D$1000)))</f>
        <v>3702</v>
      </c>
      <c r="D18" s="39">
        <f>IF($A$4="All primary fires",SUMPRODUCT(('Data - evacuations'!$A$2:$A$1000=FIRE0511b!$A18)*('Data - evacuations'!$B$2:$B$1000=FIRE0511b!D$6)*('Data - evacuations'!$D$2:$D$1000)),SUMPRODUCT(('Data - evacuations'!$A$2:$A$1000=FIRE0511b!$A18)*('Data - evacuations'!$C$2:$C$1000=FIRE0511b!$A$4)*('Data - evacuations'!$B$2:$B$1000=FIRE0511b!D$6)*('Data - evacuations'!$D$2:$D$1000)))</f>
        <v>233</v>
      </c>
      <c r="E18" s="39">
        <f>IF($A$4="All primary fires",SUMPRODUCT(('Data - evacuations'!$A$2:$A$1000=FIRE0511b!$A18)*('Data - evacuations'!$B$2:$B$1000=FIRE0511b!E$6)*('Data - evacuations'!$D$2:$D$1000)),SUMPRODUCT(('Data - evacuations'!$A$2:$A$1000=FIRE0511b!$A18)*('Data - evacuations'!$C$2:$C$1000=FIRE0511b!$A$4)*('Data - evacuations'!$B$2:$B$1000=FIRE0511b!E$6)*('Data - evacuations'!$D$2:$D$1000)))</f>
        <v>77</v>
      </c>
      <c r="F18" s="39">
        <f>IF($A$4="All primary fires",SUMPRODUCT(('Data - evacuations'!$A$2:$A$1000=FIRE0511b!$A18)*('Data - evacuations'!$B$2:$B$1000=FIRE0511b!F$6)*('Data - evacuations'!$D$2:$D$1000)),SUMPRODUCT(('Data - evacuations'!$A$2:$A$1000=FIRE0511b!$A18)*('Data - evacuations'!$C$2:$C$1000=FIRE0511b!$A$4)*('Data - evacuations'!$B$2:$B$1000=FIRE0511b!F$6)*('Data - evacuations'!$D$2:$D$1000)))</f>
        <v>28</v>
      </c>
      <c r="G18" s="39">
        <f>IF($A$4="All primary fires",SUMPRODUCT(('Data - evacuations'!$A$2:$A$1000=FIRE0511b!$A18)*('Data - evacuations'!$B$2:$B$1000=FIRE0511b!G$6)*('Data - evacuations'!$D$2:$D$1000)),SUMPRODUCT(('Data - evacuations'!$A$2:$A$1000=FIRE0511b!$A18)*('Data - evacuations'!$C$2:$C$1000=FIRE0511b!$A$4)*('Data - evacuations'!$B$2:$B$1000=FIRE0511b!G$6)*('Data - evacuations'!$D$2:$D$1000)))</f>
        <v>17</v>
      </c>
      <c r="H18" s="39">
        <f>IF($A$4="All primary fires",SUMPRODUCT(('Data - evacuations'!$A$2:$A$1000=FIRE0511b!$A18)*('Data - evacuations'!$B$2:$B$1000=FIRE0511b!H$6)*('Data - evacuations'!$D$2:$D$1000)),SUMPRODUCT(('Data - evacuations'!$A$2:$A$1000=FIRE0511b!$A18)*('Data - evacuations'!$C$2:$C$1000=FIRE0511b!$A$4)*('Data - evacuations'!$B$2:$B$1000=FIRE0511b!H$6)*('Data - evacuations'!$D$2:$D$1000)))</f>
        <v>2</v>
      </c>
      <c r="I18" s="39">
        <f>IF($A$4="All primary fires",SUMPRODUCT(('Data - evacuations'!$A$2:$A$1000=FIRE0511b!$A18)*('Data - evacuations'!$B$2:$B$1000=FIRE0511b!I$6)*('Data - evacuations'!$D$2:$D$1000)),SUMPRODUCT(('Data - evacuations'!$A$2:$A$1000=FIRE0511b!$A18)*('Data - evacuations'!$C$2:$C$1000=FIRE0511b!$A$4)*('Data - evacuations'!$B$2:$B$1000=FIRE0511b!I$6)*('Data - evacuations'!$D$2:$D$1000)))</f>
        <v>0</v>
      </c>
      <c r="J18" s="55"/>
      <c r="K18" s="76"/>
    </row>
    <row r="19" spans="1:11" s="53" customFormat="1" ht="15.75" x14ac:dyDescent="0.25">
      <c r="A19" s="51" t="s">
        <v>69</v>
      </c>
      <c r="B19" s="72">
        <f>IF($A$4="All primary fires",SUMPRODUCT(('Data - evacuations'!$A$2:$A$1000=FIRE0511b!$A19)*('Data - evacuations'!$D$2:$D$1000)),SUMPRODUCT(('Data - evacuations'!$A$2:$A$1000=FIRE0511b!$A19)*('Data - evacuations'!$C$2:$C$1000=FIRE0511b!$A$4)*('Data - evacuations'!$D$2:$D$1000)))</f>
        <v>4366</v>
      </c>
      <c r="C19" s="39">
        <f>IF($A$4="All primary fires",SUMPRODUCT(('Data - evacuations'!$A$2:$A$1000=FIRE0511b!$A19)*('Data - evacuations'!$B$2:$B$1000=FIRE0511b!C$6)*('Data - evacuations'!$D$2:$D$1000)),SUMPRODUCT(('Data - evacuations'!$A$2:$A$1000=FIRE0511b!$A19)*('Data - evacuations'!$C$2:$C$1000=FIRE0511b!$A$4)*('Data - evacuations'!$B$2:$B$1000=FIRE0511b!C$6)*('Data - evacuations'!$D$2:$D$1000)))</f>
        <v>3857</v>
      </c>
      <c r="D19" s="39">
        <f>IF($A$4="All primary fires",SUMPRODUCT(('Data - evacuations'!$A$2:$A$1000=FIRE0511b!$A19)*('Data - evacuations'!$B$2:$B$1000=FIRE0511b!D$6)*('Data - evacuations'!$D$2:$D$1000)),SUMPRODUCT(('Data - evacuations'!$A$2:$A$1000=FIRE0511b!$A19)*('Data - evacuations'!$C$2:$C$1000=FIRE0511b!$A$4)*('Data - evacuations'!$B$2:$B$1000=FIRE0511b!D$6)*('Data - evacuations'!$D$2:$D$1000)))</f>
        <v>300</v>
      </c>
      <c r="E19" s="39">
        <f>IF($A$4="All primary fires",SUMPRODUCT(('Data - evacuations'!$A$2:$A$1000=FIRE0511b!$A19)*('Data - evacuations'!$B$2:$B$1000=FIRE0511b!E$6)*('Data - evacuations'!$D$2:$D$1000)),SUMPRODUCT(('Data - evacuations'!$A$2:$A$1000=FIRE0511b!$A19)*('Data - evacuations'!$C$2:$C$1000=FIRE0511b!$A$4)*('Data - evacuations'!$B$2:$B$1000=FIRE0511b!E$6)*('Data - evacuations'!$D$2:$D$1000)))</f>
        <v>118</v>
      </c>
      <c r="F19" s="39">
        <f>IF($A$4="All primary fires",SUMPRODUCT(('Data - evacuations'!$A$2:$A$1000=FIRE0511b!$A19)*('Data - evacuations'!$B$2:$B$1000=FIRE0511b!F$6)*('Data - evacuations'!$D$2:$D$1000)),SUMPRODUCT(('Data - evacuations'!$A$2:$A$1000=FIRE0511b!$A19)*('Data - evacuations'!$C$2:$C$1000=FIRE0511b!$A$4)*('Data - evacuations'!$B$2:$B$1000=FIRE0511b!F$6)*('Data - evacuations'!$D$2:$D$1000)))</f>
        <v>62</v>
      </c>
      <c r="G19" s="39">
        <f>IF($A$4="All primary fires",SUMPRODUCT(('Data - evacuations'!$A$2:$A$1000=FIRE0511b!$A19)*('Data - evacuations'!$B$2:$B$1000=FIRE0511b!G$6)*('Data - evacuations'!$D$2:$D$1000)),SUMPRODUCT(('Data - evacuations'!$A$2:$A$1000=FIRE0511b!$A19)*('Data - evacuations'!$C$2:$C$1000=FIRE0511b!$A$4)*('Data - evacuations'!$B$2:$B$1000=FIRE0511b!G$6)*('Data - evacuations'!$D$2:$D$1000)))</f>
        <v>17</v>
      </c>
      <c r="H19" s="39">
        <f>IF($A$4="All primary fires",SUMPRODUCT(('Data - evacuations'!$A$2:$A$1000=FIRE0511b!$A19)*('Data - evacuations'!$B$2:$B$1000=FIRE0511b!H$6)*('Data - evacuations'!$D$2:$D$1000)),SUMPRODUCT(('Data - evacuations'!$A$2:$A$1000=FIRE0511b!$A19)*('Data - evacuations'!$C$2:$C$1000=FIRE0511b!$A$4)*('Data - evacuations'!$B$2:$B$1000=FIRE0511b!H$6)*('Data - evacuations'!$D$2:$D$1000)))</f>
        <v>9</v>
      </c>
      <c r="I19" s="39">
        <f>IF($A$4="All primary fires",SUMPRODUCT(('Data - evacuations'!$A$2:$A$1000=FIRE0511b!$A19)*('Data - evacuations'!$B$2:$B$1000=FIRE0511b!I$6)*('Data - evacuations'!$D$2:$D$1000)),SUMPRODUCT(('Data - evacuations'!$A$2:$A$1000=FIRE0511b!$A19)*('Data - evacuations'!$C$2:$C$1000=FIRE0511b!$A$4)*('Data - evacuations'!$B$2:$B$1000=FIRE0511b!I$6)*('Data - evacuations'!$D$2:$D$1000)))</f>
        <v>3</v>
      </c>
      <c r="J19" s="55"/>
      <c r="K19" s="76"/>
    </row>
    <row r="20" spans="1:11" s="53" customFormat="1" ht="15.75" x14ac:dyDescent="0.25">
      <c r="A20" s="51" t="s">
        <v>70</v>
      </c>
      <c r="B20" s="72">
        <f>IF($A$4="All primary fires",SUMPRODUCT(('Data - evacuations'!$A$2:$A$1000=FIRE0511b!$A20)*('Data - evacuations'!$D$2:$D$1000)),SUMPRODUCT(('Data - evacuations'!$A$2:$A$1000=FIRE0511b!$A20)*('Data - evacuations'!$C$2:$C$1000=FIRE0511b!$A$4)*('Data - evacuations'!$D$2:$D$1000)))</f>
        <v>4346</v>
      </c>
      <c r="C20" s="39">
        <f>IF($A$4="All primary fires",SUMPRODUCT(('Data - evacuations'!$A$2:$A$1000=FIRE0511b!$A20)*('Data - evacuations'!$B$2:$B$1000=FIRE0511b!C$6)*('Data - evacuations'!$D$2:$D$1000)),SUMPRODUCT(('Data - evacuations'!$A$2:$A$1000=FIRE0511b!$A20)*('Data - evacuations'!$C$2:$C$1000=FIRE0511b!$A$4)*('Data - evacuations'!$B$2:$B$1000=FIRE0511b!C$6)*('Data - evacuations'!$D$2:$D$1000)))</f>
        <v>3791</v>
      </c>
      <c r="D20" s="39">
        <f>IF($A$4="All primary fires",SUMPRODUCT(('Data - evacuations'!$A$2:$A$1000=FIRE0511b!$A20)*('Data - evacuations'!$B$2:$B$1000=FIRE0511b!D$6)*('Data - evacuations'!$D$2:$D$1000)),SUMPRODUCT(('Data - evacuations'!$A$2:$A$1000=FIRE0511b!$A20)*('Data - evacuations'!$C$2:$C$1000=FIRE0511b!$A$4)*('Data - evacuations'!$B$2:$B$1000=FIRE0511b!D$6)*('Data - evacuations'!$D$2:$D$1000)))</f>
        <v>337</v>
      </c>
      <c r="E20" s="39">
        <f>IF($A$4="All primary fires",SUMPRODUCT(('Data - evacuations'!$A$2:$A$1000=FIRE0511b!$A20)*('Data - evacuations'!$B$2:$B$1000=FIRE0511b!E$6)*('Data - evacuations'!$D$2:$D$1000)),SUMPRODUCT(('Data - evacuations'!$A$2:$A$1000=FIRE0511b!$A20)*('Data - evacuations'!$C$2:$C$1000=FIRE0511b!$A$4)*('Data - evacuations'!$B$2:$B$1000=FIRE0511b!E$6)*('Data - evacuations'!$D$2:$D$1000)))</f>
        <v>115</v>
      </c>
      <c r="F20" s="39">
        <f>IF($A$4="All primary fires",SUMPRODUCT(('Data - evacuations'!$A$2:$A$1000=FIRE0511b!$A20)*('Data - evacuations'!$B$2:$B$1000=FIRE0511b!F$6)*('Data - evacuations'!$D$2:$D$1000)),SUMPRODUCT(('Data - evacuations'!$A$2:$A$1000=FIRE0511b!$A20)*('Data - evacuations'!$C$2:$C$1000=FIRE0511b!$A$4)*('Data - evacuations'!$B$2:$B$1000=FIRE0511b!F$6)*('Data - evacuations'!$D$2:$D$1000)))</f>
        <v>57</v>
      </c>
      <c r="G20" s="39">
        <f>IF($A$4="All primary fires",SUMPRODUCT(('Data - evacuations'!$A$2:$A$1000=FIRE0511b!$A20)*('Data - evacuations'!$B$2:$B$1000=FIRE0511b!G$6)*('Data - evacuations'!$D$2:$D$1000)),SUMPRODUCT(('Data - evacuations'!$A$2:$A$1000=FIRE0511b!$A20)*('Data - evacuations'!$C$2:$C$1000=FIRE0511b!$A$4)*('Data - evacuations'!$B$2:$B$1000=FIRE0511b!G$6)*('Data - evacuations'!$D$2:$D$1000)))</f>
        <v>32</v>
      </c>
      <c r="H20" s="39">
        <f>IF($A$4="All primary fires",SUMPRODUCT(('Data - evacuations'!$A$2:$A$1000=FIRE0511b!$A20)*('Data - evacuations'!$B$2:$B$1000=FIRE0511b!H$6)*('Data - evacuations'!$D$2:$D$1000)),SUMPRODUCT(('Data - evacuations'!$A$2:$A$1000=FIRE0511b!$A20)*('Data - evacuations'!$C$2:$C$1000=FIRE0511b!$A$4)*('Data - evacuations'!$B$2:$B$1000=FIRE0511b!H$6)*('Data - evacuations'!$D$2:$D$1000)))</f>
        <v>13</v>
      </c>
      <c r="I20" s="39">
        <f>IF($A$4="All primary fires",SUMPRODUCT(('Data - evacuations'!$A$2:$A$1000=FIRE0511b!$A20)*('Data - evacuations'!$B$2:$B$1000=FIRE0511b!I$6)*('Data - evacuations'!$D$2:$D$1000)),SUMPRODUCT(('Data - evacuations'!$A$2:$A$1000=FIRE0511b!$A20)*('Data - evacuations'!$C$2:$C$1000=FIRE0511b!$A$4)*('Data - evacuations'!$B$2:$B$1000=FIRE0511b!I$6)*('Data - evacuations'!$D$2:$D$1000)))</f>
        <v>1</v>
      </c>
      <c r="J20" s="55"/>
      <c r="K20" s="76"/>
    </row>
    <row r="21" spans="1:11" s="53" customFormat="1" ht="15.75" x14ac:dyDescent="0.25">
      <c r="A21" s="51" t="s">
        <v>71</v>
      </c>
      <c r="B21" s="72" cm="1">
        <f t="array" ref="B21">IF($A$4="All primary fires",SUMPRODUCT(('Data - evacuations'!$A$2:$A$1000=FIRE0511b!$A21)*('Data - evacuations'!$D$2:$D$1000)),SUMPRODUCT(('Data - evacuations'!$A$2:$A$1000=FIRE0511b!$A21)*('Data - evacuations'!$C$2:$C$1000=FIRE0511b!$A$4)*('Data - evacuations'!$D$2:$D$1000)))</f>
        <v>4165</v>
      </c>
      <c r="C21" s="39" cm="1">
        <f t="array" ref="C21">IF($A$4="All primary fires",SUMPRODUCT(('Data - evacuations'!$A$2:$A$1000=FIRE0511b!$A21)*('Data - evacuations'!$B$2:$B$1000=FIRE0511b!C$6)*('Data - evacuations'!$D$2:$D$1000)),SUMPRODUCT(('Data - evacuations'!$A$2:$A$1000=FIRE0511b!$A21)*('Data - evacuations'!$C$2:$C$1000=FIRE0511b!$A$4)*('Data - evacuations'!$B$2:$B$1000=FIRE0511b!C$6)*('Data - evacuations'!$D$2:$D$1000)))</f>
        <v>3641</v>
      </c>
      <c r="D21" s="39">
        <f>IF($A$4="All primary fires",SUMPRODUCT(('Data - evacuations'!$A$2:$A$1000=FIRE0511b!$A21)*('Data - evacuations'!$B$2:$B$1000=FIRE0511b!D$6)*('Data - evacuations'!$D$2:$D$1000)),SUMPRODUCT(('Data - evacuations'!$A$2:$A$1000=FIRE0511b!$A21)*('Data - evacuations'!$C$2:$C$1000=FIRE0511b!$A$4)*('Data - evacuations'!$B$2:$B$1000=FIRE0511b!D$6)*('Data - evacuations'!$D$2:$D$1000)))</f>
        <v>301</v>
      </c>
      <c r="E21" s="39">
        <f>IF($A$4="All primary fires",SUMPRODUCT(('Data - evacuations'!$A$2:$A$1000=FIRE0511b!$A21)*('Data - evacuations'!$B$2:$B$1000=FIRE0511b!E$6)*('Data - evacuations'!$D$2:$D$1000)),SUMPRODUCT(('Data - evacuations'!$A$2:$A$1000=FIRE0511b!$A21)*('Data - evacuations'!$C$2:$C$1000=FIRE0511b!$A$4)*('Data - evacuations'!$B$2:$B$1000=FIRE0511b!E$6)*('Data - evacuations'!$D$2:$D$1000)))</f>
        <v>131</v>
      </c>
      <c r="F21" s="39">
        <f>IF($A$4="All primary fires",SUMPRODUCT(('Data - evacuations'!$A$2:$A$1000=FIRE0511b!$A21)*('Data - evacuations'!$B$2:$B$1000=FIRE0511b!F$6)*('Data - evacuations'!$D$2:$D$1000)),SUMPRODUCT(('Data - evacuations'!$A$2:$A$1000=FIRE0511b!$A21)*('Data - evacuations'!$C$2:$C$1000=FIRE0511b!$A$4)*('Data - evacuations'!$B$2:$B$1000=FIRE0511b!F$6)*('Data - evacuations'!$D$2:$D$1000)))</f>
        <v>47</v>
      </c>
      <c r="G21" s="39">
        <f>IF($A$4="All primary fires",SUMPRODUCT(('Data - evacuations'!$A$2:$A$1000=FIRE0511b!$A21)*('Data - evacuations'!$B$2:$B$1000=FIRE0511b!G$6)*('Data - evacuations'!$D$2:$D$1000)),SUMPRODUCT(('Data - evacuations'!$A$2:$A$1000=FIRE0511b!$A21)*('Data - evacuations'!$C$2:$C$1000=FIRE0511b!$A$4)*('Data - evacuations'!$B$2:$B$1000=FIRE0511b!G$6)*('Data - evacuations'!$D$2:$D$1000)))</f>
        <v>29</v>
      </c>
      <c r="H21" s="39">
        <f>IF($A$4="All primary fires",SUMPRODUCT(('Data - evacuations'!$A$2:$A$1000=FIRE0511b!$A21)*('Data - evacuations'!$B$2:$B$1000=FIRE0511b!H$6)*('Data - evacuations'!$D$2:$D$1000)),SUMPRODUCT(('Data - evacuations'!$A$2:$A$1000=FIRE0511b!$A21)*('Data - evacuations'!$C$2:$C$1000=FIRE0511b!$A$4)*('Data - evacuations'!$B$2:$B$1000=FIRE0511b!H$6)*('Data - evacuations'!$D$2:$D$1000)))</f>
        <v>11</v>
      </c>
      <c r="I21" s="39">
        <f>IF($A$4="All primary fires",SUMPRODUCT(('Data - evacuations'!$A$2:$A$1000=FIRE0511b!$A21)*('Data - evacuations'!$B$2:$B$1000=FIRE0511b!I$6)*('Data - evacuations'!$D$2:$D$1000)),SUMPRODUCT(('Data - evacuations'!$A$2:$A$1000=FIRE0511b!$A21)*('Data - evacuations'!$C$2:$C$1000=FIRE0511b!$A$4)*('Data - evacuations'!$B$2:$B$1000=FIRE0511b!I$6)*('Data - evacuations'!$D$2:$D$1000)))</f>
        <v>5</v>
      </c>
      <c r="J21" s="55"/>
      <c r="K21" s="76"/>
    </row>
    <row r="22" spans="1:11" s="53" customFormat="1" ht="16.5" thickBot="1" x14ac:dyDescent="0.3">
      <c r="A22" s="54" t="s">
        <v>92</v>
      </c>
      <c r="B22" s="73" cm="1">
        <f t="array" ref="B22">IF($A$4="All primary fires",SUMPRODUCT(('Data - evacuations'!$A$2:$A$1000=FIRE0511b!$A22)*('Data - evacuations'!$D$2:$D$1000)),SUMPRODUCT(('Data - evacuations'!$A$2:$A$1000=FIRE0511b!$A22)*('Data - evacuations'!$C$2:$C$1000=FIRE0511b!$A$4)*('Data - evacuations'!$D$2:$D$1000)))</f>
        <v>4112</v>
      </c>
      <c r="C22" s="41" cm="1">
        <f t="array" ref="C22">IF($A$4="All primary fires",SUMPRODUCT(('Data - evacuations'!$A$2:$A$1000=FIRE0511b!$A22)*('Data - evacuations'!$B$2:$B$1000=FIRE0511b!C$6)*('Data - evacuations'!$D$2:$D$1000)),SUMPRODUCT(('Data - evacuations'!$A$2:$A$1000=FIRE0511b!$A22)*('Data - evacuations'!$C$2:$C$1000=FIRE0511b!$A$4)*('Data - evacuations'!$B$2:$B$1000=FIRE0511b!C$6)*('Data - evacuations'!$D$2:$D$1000)))</f>
        <v>3591</v>
      </c>
      <c r="D22" s="41">
        <f>IF($A$4="All primary fires",SUMPRODUCT(('Data - evacuations'!$A$2:$A$1000=FIRE0511b!$A22)*('Data - evacuations'!$B$2:$B$1000=FIRE0511b!D$6)*('Data - evacuations'!$D$2:$D$1000)),SUMPRODUCT(('Data - evacuations'!$A$2:$A$1000=FIRE0511b!$A22)*('Data - evacuations'!$C$2:$C$1000=FIRE0511b!$A$4)*('Data - evacuations'!$B$2:$B$1000=FIRE0511b!D$6)*('Data - evacuations'!$D$2:$D$1000)))</f>
        <v>283</v>
      </c>
      <c r="E22" s="41">
        <f>IF($A$4="All primary fires",SUMPRODUCT(('Data - evacuations'!$A$2:$A$1000=FIRE0511b!$A22)*('Data - evacuations'!$B$2:$B$1000=FIRE0511b!E$6)*('Data - evacuations'!$D$2:$D$1000)),SUMPRODUCT(('Data - evacuations'!$A$2:$A$1000=FIRE0511b!$A22)*('Data - evacuations'!$C$2:$C$1000=FIRE0511b!$A$4)*('Data - evacuations'!$B$2:$B$1000=FIRE0511b!E$6)*('Data - evacuations'!$D$2:$D$1000)))</f>
        <v>118</v>
      </c>
      <c r="F22" s="41">
        <f>IF($A$4="All primary fires",SUMPRODUCT(('Data - evacuations'!$A$2:$A$1000=FIRE0511b!$A22)*('Data - evacuations'!$B$2:$B$1000=FIRE0511b!F$6)*('Data - evacuations'!$D$2:$D$1000)),SUMPRODUCT(('Data - evacuations'!$A$2:$A$1000=FIRE0511b!$A22)*('Data - evacuations'!$C$2:$C$1000=FIRE0511b!$A$4)*('Data - evacuations'!$B$2:$B$1000=FIRE0511b!F$6)*('Data - evacuations'!$D$2:$D$1000)))</f>
        <v>65</v>
      </c>
      <c r="G22" s="41">
        <f>IF($A$4="All primary fires",SUMPRODUCT(('Data - evacuations'!$A$2:$A$1000=FIRE0511b!$A22)*('Data - evacuations'!$B$2:$B$1000=FIRE0511b!G$6)*('Data - evacuations'!$D$2:$D$1000)),SUMPRODUCT(('Data - evacuations'!$A$2:$A$1000=FIRE0511b!$A22)*('Data - evacuations'!$C$2:$C$1000=FIRE0511b!$A$4)*('Data - evacuations'!$B$2:$B$1000=FIRE0511b!G$6)*('Data - evacuations'!$D$2:$D$1000)))</f>
        <v>31</v>
      </c>
      <c r="H22" s="41">
        <f>IF($A$4="All primary fires",SUMPRODUCT(('Data - evacuations'!$A$2:$A$1000=FIRE0511b!$A22)*('Data - evacuations'!$B$2:$B$1000=FIRE0511b!H$6)*('Data - evacuations'!$D$2:$D$1000)),SUMPRODUCT(('Data - evacuations'!$A$2:$A$1000=FIRE0511b!$A22)*('Data - evacuations'!$C$2:$C$1000=FIRE0511b!$A$4)*('Data - evacuations'!$B$2:$B$1000=FIRE0511b!H$6)*('Data - evacuations'!$D$2:$D$1000)))</f>
        <v>20</v>
      </c>
      <c r="I22" s="41">
        <f>IF($A$4="All primary fires",SUMPRODUCT(('Data - evacuations'!$A$2:$A$1000=FIRE0511b!$A22)*('Data - evacuations'!$B$2:$B$1000=FIRE0511b!I$6)*('Data - evacuations'!$D$2:$D$1000)),SUMPRODUCT(('Data - evacuations'!$A$2:$A$1000=FIRE0511b!$A22)*('Data - evacuations'!$C$2:$C$1000=FIRE0511b!$A$4)*('Data - evacuations'!$B$2:$B$1000=FIRE0511b!I$6)*('Data - evacuations'!$D$2:$D$1000)))</f>
        <v>4</v>
      </c>
      <c r="J22" s="55"/>
      <c r="K22" s="76"/>
    </row>
    <row r="23" spans="1:11" s="53" customFormat="1" ht="24.95" customHeight="1" x14ac:dyDescent="0.25">
      <c r="A23" s="43" t="s">
        <v>34</v>
      </c>
      <c r="B23" s="72"/>
      <c r="C23" s="39"/>
      <c r="D23" s="39"/>
      <c r="E23" s="39"/>
      <c r="F23" s="39"/>
      <c r="G23" s="39"/>
      <c r="H23" s="39"/>
      <c r="I23" s="39"/>
      <c r="J23" s="55"/>
      <c r="K23" s="76"/>
    </row>
    <row r="24" spans="1:11" s="53" customFormat="1" ht="15.75" x14ac:dyDescent="0.25">
      <c r="A24" s="76" t="s">
        <v>62</v>
      </c>
      <c r="B24" s="72"/>
      <c r="C24" s="39"/>
      <c r="D24" s="39"/>
      <c r="E24" s="39"/>
      <c r="F24" s="39"/>
      <c r="G24" s="39"/>
      <c r="H24" s="39"/>
      <c r="I24" s="39"/>
      <c r="J24" s="55"/>
      <c r="K24" s="76"/>
    </row>
    <row r="25" spans="1:11" s="53" customFormat="1" ht="15.75" x14ac:dyDescent="0.25">
      <c r="A25" s="76" t="s">
        <v>63</v>
      </c>
      <c r="B25" s="72"/>
      <c r="C25" s="39"/>
      <c r="D25" s="39"/>
      <c r="E25" s="39"/>
      <c r="F25" s="39"/>
      <c r="G25" s="39"/>
      <c r="H25" s="39"/>
      <c r="I25" s="39"/>
      <c r="J25" s="55"/>
      <c r="K25" s="76"/>
    </row>
    <row r="26" spans="1:11" s="55" customFormat="1" ht="31.5" customHeight="1" x14ac:dyDescent="0.25">
      <c r="A26" s="55" t="s">
        <v>107</v>
      </c>
    </row>
    <row r="27" spans="1:11" s="56" customFormat="1" x14ac:dyDescent="0.25">
      <c r="A27" s="56" t="s">
        <v>108</v>
      </c>
    </row>
    <row r="28" spans="1:11" s="56" customFormat="1" x14ac:dyDescent="0.25">
      <c r="A28" s="56" t="s">
        <v>109</v>
      </c>
    </row>
    <row r="29" spans="1:11" ht="27" customHeight="1" x14ac:dyDescent="0.25">
      <c r="A29" s="55" t="s">
        <v>25</v>
      </c>
      <c r="B29" s="45"/>
      <c r="C29" s="45"/>
      <c r="D29" s="45"/>
      <c r="E29" s="45"/>
      <c r="F29" s="45"/>
      <c r="G29" s="57"/>
      <c r="H29" s="45"/>
      <c r="I29" s="57"/>
      <c r="J29" s="57"/>
      <c r="K29" s="45"/>
    </row>
    <row r="30" spans="1:11" x14ac:dyDescent="0.2">
      <c r="A30" s="45" t="s">
        <v>74</v>
      </c>
      <c r="B30" s="58"/>
      <c r="C30" s="58"/>
      <c r="D30" s="58"/>
      <c r="E30" s="58"/>
      <c r="F30" s="58"/>
      <c r="G30" s="58"/>
      <c r="H30" s="58"/>
      <c r="I30" s="58"/>
      <c r="J30" s="45"/>
      <c r="K30" s="45"/>
    </row>
    <row r="31" spans="1:11" x14ac:dyDescent="0.2">
      <c r="A31" s="45" t="s">
        <v>75</v>
      </c>
      <c r="B31" s="58"/>
      <c r="C31" s="58"/>
      <c r="D31" s="58"/>
      <c r="E31" s="58"/>
      <c r="F31" s="58"/>
      <c r="G31" s="58"/>
      <c r="H31" s="58"/>
      <c r="I31" s="58"/>
      <c r="J31" s="45"/>
      <c r="K31" s="45"/>
    </row>
    <row r="32" spans="1:11" ht="24.95" customHeight="1" x14ac:dyDescent="0.2">
      <c r="A32" s="45" t="str">
        <f>_xlfn.CONCAT("The data in this table are consistent with records that reached the IRS by ",config!B3,".")</f>
        <v>The data in this table are consistent with records that reached the IRS by 1 May 2025.</v>
      </c>
      <c r="B32" s="43"/>
      <c r="C32" s="43"/>
      <c r="D32" s="43"/>
      <c r="E32" s="43"/>
      <c r="F32" s="43"/>
      <c r="G32" s="43"/>
      <c r="H32" s="43"/>
      <c r="I32" s="43"/>
      <c r="J32" s="45"/>
      <c r="K32" s="45"/>
    </row>
    <row r="33" spans="1:11" ht="24.95" customHeight="1" x14ac:dyDescent="0.2">
      <c r="A33" s="45" t="s">
        <v>26</v>
      </c>
      <c r="B33" s="59"/>
      <c r="C33" s="59"/>
      <c r="D33" s="59"/>
      <c r="E33" s="59"/>
      <c r="F33" s="59"/>
      <c r="G33" s="59"/>
      <c r="H33" s="59"/>
      <c r="I33" s="59"/>
      <c r="J33" s="45"/>
      <c r="K33" s="45"/>
    </row>
    <row r="34" spans="1:11" x14ac:dyDescent="0.2">
      <c r="A34" s="59" t="s">
        <v>27</v>
      </c>
      <c r="B34" s="43"/>
      <c r="C34" s="43"/>
      <c r="D34" s="43"/>
      <c r="E34" s="43"/>
      <c r="F34" s="43"/>
      <c r="G34" s="43"/>
      <c r="H34" s="43"/>
      <c r="I34" s="43"/>
      <c r="J34" s="45"/>
      <c r="K34" s="45"/>
    </row>
    <row r="35" spans="1:11" ht="24.95" customHeight="1" x14ac:dyDescent="0.2">
      <c r="A35" s="59" t="s">
        <v>73</v>
      </c>
      <c r="B35" s="45"/>
      <c r="C35" s="45"/>
      <c r="D35" s="45"/>
      <c r="E35" s="59"/>
      <c r="F35" s="45"/>
      <c r="G35" s="59"/>
      <c r="H35" s="59"/>
      <c r="I35" s="60"/>
      <c r="J35" s="45"/>
      <c r="K35" s="45"/>
    </row>
    <row r="36" spans="1:11" ht="24.95" customHeight="1" x14ac:dyDescent="0.2">
      <c r="A36" s="45" t="s">
        <v>99</v>
      </c>
      <c r="B36" s="59"/>
      <c r="C36" s="59"/>
      <c r="D36" s="45"/>
      <c r="E36" s="45"/>
      <c r="F36" s="45"/>
      <c r="G36" s="43"/>
      <c r="H36" s="43"/>
      <c r="I36" s="60"/>
      <c r="J36" s="45"/>
      <c r="K36" s="45"/>
    </row>
    <row r="37" spans="1:11" x14ac:dyDescent="0.2">
      <c r="A37" s="61" t="s">
        <v>100</v>
      </c>
      <c r="B37" s="45"/>
      <c r="C37" s="45"/>
      <c r="D37" s="45"/>
      <c r="E37" s="45"/>
      <c r="F37" s="45"/>
      <c r="G37" s="45"/>
      <c r="H37" s="45"/>
      <c r="I37" s="45"/>
      <c r="J37" s="45"/>
      <c r="K37" s="45"/>
    </row>
    <row r="38" spans="1:11" x14ac:dyDescent="0.2">
      <c r="A38" s="62" t="s">
        <v>64</v>
      </c>
      <c r="B38" s="45"/>
      <c r="C38" s="45"/>
      <c r="D38" s="45"/>
      <c r="E38" s="45"/>
      <c r="F38" s="45"/>
      <c r="G38" s="45"/>
      <c r="H38" s="45"/>
      <c r="I38" s="45"/>
      <c r="J38" s="45"/>
      <c r="K38" s="45" t="s">
        <v>28</v>
      </c>
    </row>
    <row r="39" spans="1:11" x14ac:dyDescent="0.2">
      <c r="A39" s="45"/>
      <c r="B39" s="45"/>
      <c r="C39" s="45"/>
      <c r="D39" s="45"/>
      <c r="E39" s="45"/>
      <c r="F39" s="45"/>
      <c r="G39" s="45"/>
      <c r="H39" s="45"/>
      <c r="I39" s="45"/>
      <c r="J39" s="45"/>
      <c r="K39" s="45" t="s">
        <v>3</v>
      </c>
    </row>
    <row r="40" spans="1:11" x14ac:dyDescent="0.2">
      <c r="A40" s="45"/>
      <c r="B40" s="45"/>
      <c r="C40" s="45"/>
      <c r="D40" s="45"/>
      <c r="E40" s="45"/>
      <c r="F40" s="45"/>
      <c r="G40" s="45"/>
      <c r="H40" s="45"/>
      <c r="I40" s="45"/>
      <c r="J40" s="45"/>
      <c r="K40" s="45" t="s">
        <v>5</v>
      </c>
    </row>
    <row r="41" spans="1:11" x14ac:dyDescent="0.2">
      <c r="A41" s="45"/>
      <c r="B41" s="45"/>
      <c r="C41" s="45"/>
      <c r="D41" s="45"/>
      <c r="E41" s="45"/>
      <c r="F41" s="45"/>
      <c r="G41" s="45"/>
      <c r="H41" s="45"/>
      <c r="I41" s="45"/>
      <c r="J41" s="45"/>
      <c r="K41" s="45" t="s">
        <v>6</v>
      </c>
    </row>
    <row r="42" spans="1:11" x14ac:dyDescent="0.2">
      <c r="A42" s="45"/>
      <c r="B42" s="45"/>
      <c r="C42" s="45"/>
      <c r="D42" s="45"/>
      <c r="E42" s="45"/>
      <c r="F42" s="45"/>
      <c r="G42" s="45"/>
      <c r="H42" s="45"/>
      <c r="I42" s="45"/>
      <c r="J42" s="45"/>
      <c r="K42" s="45" t="s">
        <v>29</v>
      </c>
    </row>
  </sheetData>
  <phoneticPr fontId="16" type="noConversion"/>
  <dataValidations count="1">
    <dataValidation type="list" allowBlank="1" showInputMessage="1" showErrorMessage="1" sqref="A4" xr:uid="{00000000-0002-0000-0200-000000000000}">
      <formula1>$K$38:$K$42</formula1>
    </dataValidation>
  </dataValidations>
  <hyperlinks>
    <hyperlink ref="A34" r:id="rId1" xr:uid="{D89273BC-2F77-45FC-934B-26EB10FCC0C8}"/>
    <hyperlink ref="A35" r:id="rId2" display="The statistics in this table are National Statistics." xr:uid="{67E7B83F-B61E-4B43-AD84-0F9A776402F8}"/>
    <hyperlink ref="A37" r:id="rId3" display="Please email us at firestatistics@communities.gov.uk" xr:uid="{075CAA79-C419-41D2-9F34-62E37D00C1D5}"/>
  </hyperlinks>
  <pageMargins left="0.70866141732283472" right="0.70866141732283472" top="0.74803149606299213" bottom="0.74803149606299213" header="0.31496062992125984" footer="0.31496062992125984"/>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00B12-86AD-434C-8525-C34002B5A05C}">
  <sheetPr codeName="Sheet11">
    <tabColor rgb="FFFF0000"/>
  </sheetPr>
  <dimension ref="A1:I82"/>
  <sheetViews>
    <sheetView zoomScaleNormal="100" workbookViewId="0"/>
  </sheetViews>
  <sheetFormatPr defaultRowHeight="15" x14ac:dyDescent="0.2"/>
  <cols>
    <col min="1" max="1" width="27.5703125" style="15" bestFit="1" customWidth="1"/>
    <col min="2" max="2" width="16.5703125" style="15" bestFit="1" customWidth="1"/>
    <col min="3" max="4" width="8.42578125" style="15" bestFit="1" customWidth="1"/>
    <col min="5" max="5" width="9" style="15" bestFit="1" customWidth="1"/>
    <col min="6" max="6" width="10" style="15" bestFit="1" customWidth="1"/>
    <col min="7" max="7" width="11.5703125" style="15" bestFit="1" customWidth="1"/>
    <col min="8" max="8" width="10.5703125" style="15" bestFit="1" customWidth="1"/>
    <col min="9" max="9" width="11.5703125" style="15" bestFit="1" customWidth="1"/>
    <col min="10" max="10" width="11.28515625" style="15" bestFit="1" customWidth="1"/>
    <col min="11" max="16384" width="9.140625" style="15"/>
  </cols>
  <sheetData>
    <row r="1" spans="1:9" ht="15.75" x14ac:dyDescent="0.25">
      <c r="A1" s="63" t="s">
        <v>89</v>
      </c>
      <c r="B1" s="64">
        <f>COUNTIF(2:1048576,"FALSE")</f>
        <v>0</v>
      </c>
      <c r="C1" s="64"/>
      <c r="D1" s="64"/>
    </row>
    <row r="3" spans="1:9" x14ac:dyDescent="0.2">
      <c r="A3" s="65" t="s">
        <v>95</v>
      </c>
      <c r="B3" s="65" t="s">
        <v>93</v>
      </c>
    </row>
    <row r="4" spans="1:9" x14ac:dyDescent="0.2">
      <c r="A4" s="65" t="s">
        <v>90</v>
      </c>
      <c r="B4" s="15" t="s">
        <v>32</v>
      </c>
      <c r="C4" s="15" t="s">
        <v>17</v>
      </c>
      <c r="D4" s="15" t="s">
        <v>15</v>
      </c>
      <c r="E4" s="15" t="s">
        <v>16</v>
      </c>
      <c r="F4" s="15" t="s">
        <v>18</v>
      </c>
      <c r="G4" s="15" t="s">
        <v>19</v>
      </c>
      <c r="H4" s="15" t="s">
        <v>20</v>
      </c>
      <c r="I4" s="15" t="s">
        <v>91</v>
      </c>
    </row>
    <row r="5" spans="1:9" x14ac:dyDescent="0.2">
      <c r="A5" s="66" t="s">
        <v>7</v>
      </c>
      <c r="B5" s="15">
        <v>7805</v>
      </c>
      <c r="C5" s="15">
        <v>538</v>
      </c>
      <c r="D5" s="15">
        <v>250</v>
      </c>
      <c r="E5" s="15">
        <v>124</v>
      </c>
      <c r="F5" s="15">
        <v>91</v>
      </c>
      <c r="G5" s="15">
        <v>32</v>
      </c>
      <c r="H5" s="15">
        <v>4</v>
      </c>
      <c r="I5" s="15">
        <v>8844</v>
      </c>
    </row>
    <row r="6" spans="1:9" x14ac:dyDescent="0.2">
      <c r="A6" s="66" t="s">
        <v>8</v>
      </c>
      <c r="B6" s="15">
        <v>7354</v>
      </c>
      <c r="C6" s="15">
        <v>523</v>
      </c>
      <c r="D6" s="15">
        <v>261</v>
      </c>
      <c r="E6" s="15">
        <v>100</v>
      </c>
      <c r="F6" s="15">
        <v>81</v>
      </c>
      <c r="G6" s="15">
        <v>30</v>
      </c>
      <c r="H6" s="15">
        <v>4</v>
      </c>
      <c r="I6" s="15">
        <v>8353</v>
      </c>
    </row>
    <row r="7" spans="1:9" x14ac:dyDescent="0.2">
      <c r="A7" s="66" t="s">
        <v>9</v>
      </c>
      <c r="B7" s="15">
        <v>6469</v>
      </c>
      <c r="C7" s="15">
        <v>482</v>
      </c>
      <c r="D7" s="15">
        <v>214</v>
      </c>
      <c r="E7" s="15">
        <v>80</v>
      </c>
      <c r="F7" s="15">
        <v>66</v>
      </c>
      <c r="G7" s="15">
        <v>19</v>
      </c>
      <c r="H7" s="15">
        <v>3</v>
      </c>
      <c r="I7" s="15">
        <v>7333</v>
      </c>
    </row>
    <row r="8" spans="1:9" x14ac:dyDescent="0.2">
      <c r="A8" s="66" t="s">
        <v>10</v>
      </c>
      <c r="B8" s="15">
        <v>6219</v>
      </c>
      <c r="C8" s="15">
        <v>471</v>
      </c>
      <c r="D8" s="15">
        <v>196</v>
      </c>
      <c r="E8" s="15">
        <v>109</v>
      </c>
      <c r="F8" s="15">
        <v>57</v>
      </c>
      <c r="G8" s="15">
        <v>36</v>
      </c>
      <c r="H8" s="15">
        <v>8</v>
      </c>
      <c r="I8" s="15">
        <v>7096</v>
      </c>
    </row>
    <row r="9" spans="1:9" x14ac:dyDescent="0.2">
      <c r="A9" s="66" t="s">
        <v>11</v>
      </c>
      <c r="B9" s="15">
        <v>6112</v>
      </c>
      <c r="C9" s="15">
        <v>388</v>
      </c>
      <c r="D9" s="15">
        <v>201</v>
      </c>
      <c r="E9" s="15">
        <v>96</v>
      </c>
      <c r="F9" s="15">
        <v>44</v>
      </c>
      <c r="G9" s="15">
        <v>24</v>
      </c>
      <c r="H9" s="15">
        <v>1</v>
      </c>
      <c r="I9" s="15">
        <v>6866</v>
      </c>
    </row>
    <row r="10" spans="1:9" x14ac:dyDescent="0.2">
      <c r="A10" s="66" t="s">
        <v>12</v>
      </c>
      <c r="B10" s="15">
        <v>5829</v>
      </c>
      <c r="C10" s="15">
        <v>434</v>
      </c>
      <c r="D10" s="15">
        <v>182</v>
      </c>
      <c r="E10" s="15">
        <v>100</v>
      </c>
      <c r="F10" s="15">
        <v>62</v>
      </c>
      <c r="G10" s="15">
        <v>25</v>
      </c>
      <c r="H10" s="15">
        <v>4</v>
      </c>
      <c r="I10" s="15">
        <v>6636</v>
      </c>
    </row>
    <row r="11" spans="1:9" x14ac:dyDescent="0.2">
      <c r="A11" s="66" t="s">
        <v>13</v>
      </c>
      <c r="B11" s="15">
        <v>5783</v>
      </c>
      <c r="C11" s="15">
        <v>431</v>
      </c>
      <c r="D11" s="15">
        <v>200</v>
      </c>
      <c r="E11" s="15">
        <v>99</v>
      </c>
      <c r="F11" s="15">
        <v>57</v>
      </c>
      <c r="G11" s="15">
        <v>20</v>
      </c>
      <c r="H11" s="15">
        <v>5</v>
      </c>
      <c r="I11" s="15">
        <v>6595</v>
      </c>
    </row>
    <row r="12" spans="1:9" x14ac:dyDescent="0.2">
      <c r="A12" s="66" t="s">
        <v>14</v>
      </c>
      <c r="B12" s="15">
        <v>5461</v>
      </c>
      <c r="C12" s="15">
        <v>436</v>
      </c>
      <c r="D12" s="15">
        <v>182</v>
      </c>
      <c r="E12" s="15">
        <v>87</v>
      </c>
      <c r="F12" s="15">
        <v>49</v>
      </c>
      <c r="G12" s="15">
        <v>25</v>
      </c>
      <c r="H12" s="15">
        <v>6</v>
      </c>
      <c r="I12" s="15">
        <v>6246</v>
      </c>
    </row>
    <row r="13" spans="1:9" x14ac:dyDescent="0.2">
      <c r="A13" s="66" t="s">
        <v>33</v>
      </c>
      <c r="B13" s="15">
        <v>4960</v>
      </c>
      <c r="C13" s="15">
        <v>343</v>
      </c>
      <c r="D13" s="15">
        <v>187</v>
      </c>
      <c r="E13" s="15">
        <v>74</v>
      </c>
      <c r="F13" s="15">
        <v>48</v>
      </c>
      <c r="G13" s="15">
        <v>33</v>
      </c>
      <c r="H13" s="15">
        <v>5</v>
      </c>
      <c r="I13" s="15">
        <v>5650</v>
      </c>
    </row>
    <row r="14" spans="1:9" x14ac:dyDescent="0.2">
      <c r="A14" s="66" t="s">
        <v>35</v>
      </c>
      <c r="B14" s="15">
        <v>4598</v>
      </c>
      <c r="C14" s="15">
        <v>326</v>
      </c>
      <c r="D14" s="15">
        <v>125</v>
      </c>
      <c r="E14" s="15">
        <v>65</v>
      </c>
      <c r="F14" s="15">
        <v>50</v>
      </c>
      <c r="G14" s="15">
        <v>16</v>
      </c>
      <c r="H14" s="15">
        <v>7</v>
      </c>
      <c r="I14" s="15">
        <v>5187</v>
      </c>
    </row>
    <row r="15" spans="1:9" x14ac:dyDescent="0.2">
      <c r="A15" s="66" t="s">
        <v>55</v>
      </c>
      <c r="B15" s="15">
        <v>3702</v>
      </c>
      <c r="C15" s="15">
        <v>233</v>
      </c>
      <c r="D15" s="15">
        <v>77</v>
      </c>
      <c r="E15" s="15">
        <v>28</v>
      </c>
      <c r="F15" s="15">
        <v>17</v>
      </c>
      <c r="G15" s="15">
        <v>2</v>
      </c>
      <c r="I15" s="15">
        <v>4059</v>
      </c>
    </row>
    <row r="16" spans="1:9" x14ac:dyDescent="0.2">
      <c r="A16" s="66" t="s">
        <v>69</v>
      </c>
      <c r="B16" s="15">
        <v>3857</v>
      </c>
      <c r="C16" s="15">
        <v>300</v>
      </c>
      <c r="D16" s="15">
        <v>118</v>
      </c>
      <c r="E16" s="15">
        <v>62</v>
      </c>
      <c r="F16" s="15">
        <v>17</v>
      </c>
      <c r="G16" s="15">
        <v>9</v>
      </c>
      <c r="H16" s="15">
        <v>3</v>
      </c>
      <c r="I16" s="15">
        <v>4366</v>
      </c>
    </row>
    <row r="17" spans="1:9" x14ac:dyDescent="0.2">
      <c r="A17" s="66" t="s">
        <v>70</v>
      </c>
      <c r="B17" s="15">
        <v>3791</v>
      </c>
      <c r="C17" s="15">
        <v>337</v>
      </c>
      <c r="D17" s="15">
        <v>115</v>
      </c>
      <c r="E17" s="15">
        <v>57</v>
      </c>
      <c r="F17" s="15">
        <v>32</v>
      </c>
      <c r="G17" s="15">
        <v>13</v>
      </c>
      <c r="H17" s="15">
        <v>1</v>
      </c>
      <c r="I17" s="15">
        <v>4346</v>
      </c>
    </row>
    <row r="18" spans="1:9" x14ac:dyDescent="0.2">
      <c r="A18" s="66" t="s">
        <v>71</v>
      </c>
      <c r="B18" s="15">
        <v>3641</v>
      </c>
      <c r="C18" s="15">
        <v>301</v>
      </c>
      <c r="D18" s="15">
        <v>131</v>
      </c>
      <c r="E18" s="15">
        <v>47</v>
      </c>
      <c r="F18" s="15">
        <v>29</v>
      </c>
      <c r="G18" s="15">
        <v>11</v>
      </c>
      <c r="H18" s="15">
        <v>5</v>
      </c>
      <c r="I18" s="15">
        <v>4165</v>
      </c>
    </row>
    <row r="19" spans="1:9" x14ac:dyDescent="0.2">
      <c r="A19" s="66" t="s">
        <v>92</v>
      </c>
      <c r="B19" s="15">
        <v>3591</v>
      </c>
      <c r="C19" s="15">
        <v>283</v>
      </c>
      <c r="D19" s="15">
        <v>118</v>
      </c>
      <c r="E19" s="15">
        <v>65</v>
      </c>
      <c r="F19" s="15">
        <v>31</v>
      </c>
      <c r="G19" s="15">
        <v>20</v>
      </c>
      <c r="H19" s="15">
        <v>4</v>
      </c>
      <c r="I19" s="15">
        <v>4112</v>
      </c>
    </row>
    <row r="20" spans="1:9" x14ac:dyDescent="0.2">
      <c r="A20" s="66" t="s">
        <v>91</v>
      </c>
      <c r="B20" s="15">
        <v>79172</v>
      </c>
      <c r="C20" s="15">
        <v>5826</v>
      </c>
      <c r="D20" s="15">
        <v>2557</v>
      </c>
      <c r="E20" s="15">
        <v>1193</v>
      </c>
      <c r="F20" s="15">
        <v>731</v>
      </c>
      <c r="G20" s="15">
        <v>315</v>
      </c>
      <c r="H20" s="15">
        <v>60</v>
      </c>
      <c r="I20" s="15">
        <v>89854</v>
      </c>
    </row>
    <row r="23" spans="1:9" x14ac:dyDescent="0.2">
      <c r="A23" s="35" t="s">
        <v>0</v>
      </c>
      <c r="B23" s="15" t="s">
        <v>32</v>
      </c>
      <c r="C23" s="15" t="s">
        <v>17</v>
      </c>
      <c r="D23" s="15" t="s">
        <v>15</v>
      </c>
      <c r="E23" s="15" t="s">
        <v>16</v>
      </c>
      <c r="F23" s="15" t="s">
        <v>18</v>
      </c>
      <c r="G23" s="15" t="s">
        <v>19</v>
      </c>
      <c r="H23" s="15" t="s">
        <v>20</v>
      </c>
    </row>
    <row r="24" spans="1:9" x14ac:dyDescent="0.2">
      <c r="A24" s="15" t="s">
        <v>7</v>
      </c>
      <c r="B24" s="15" cm="1">
        <f t="array" ref="B24:H38">B5:H19</f>
        <v>7805</v>
      </c>
      <c r="C24" s="15">
        <v>538</v>
      </c>
      <c r="D24" s="15">
        <v>250</v>
      </c>
      <c r="E24" s="15">
        <v>124</v>
      </c>
      <c r="F24" s="15">
        <v>91</v>
      </c>
      <c r="G24" s="15">
        <v>32</v>
      </c>
      <c r="H24" s="15">
        <v>4</v>
      </c>
    </row>
    <row r="25" spans="1:9" x14ac:dyDescent="0.2">
      <c r="A25" s="15" t="s">
        <v>8</v>
      </c>
      <c r="B25" s="15">
        <v>7354</v>
      </c>
      <c r="C25" s="15">
        <v>523</v>
      </c>
      <c r="D25" s="15">
        <v>261</v>
      </c>
      <c r="E25" s="15">
        <v>100</v>
      </c>
      <c r="F25" s="15">
        <v>81</v>
      </c>
      <c r="G25" s="15">
        <v>30</v>
      </c>
      <c r="H25" s="15">
        <v>4</v>
      </c>
    </row>
    <row r="26" spans="1:9" x14ac:dyDescent="0.2">
      <c r="A26" s="15" t="s">
        <v>9</v>
      </c>
      <c r="B26" s="15">
        <v>6469</v>
      </c>
      <c r="C26" s="15">
        <v>482</v>
      </c>
      <c r="D26" s="15">
        <v>214</v>
      </c>
      <c r="E26" s="15">
        <v>80</v>
      </c>
      <c r="F26" s="15">
        <v>66</v>
      </c>
      <c r="G26" s="15">
        <v>19</v>
      </c>
      <c r="H26" s="15">
        <v>3</v>
      </c>
    </row>
    <row r="27" spans="1:9" x14ac:dyDescent="0.2">
      <c r="A27" s="15" t="s">
        <v>10</v>
      </c>
      <c r="B27" s="15">
        <v>6219</v>
      </c>
      <c r="C27" s="15">
        <v>471</v>
      </c>
      <c r="D27" s="15">
        <v>196</v>
      </c>
      <c r="E27" s="15">
        <v>109</v>
      </c>
      <c r="F27" s="15">
        <v>57</v>
      </c>
      <c r="G27" s="15">
        <v>36</v>
      </c>
      <c r="H27" s="15">
        <v>8</v>
      </c>
    </row>
    <row r="28" spans="1:9" x14ac:dyDescent="0.2">
      <c r="A28" s="15" t="s">
        <v>11</v>
      </c>
      <c r="B28" s="15">
        <v>6112</v>
      </c>
      <c r="C28" s="15">
        <v>388</v>
      </c>
      <c r="D28" s="15">
        <v>201</v>
      </c>
      <c r="E28" s="15">
        <v>96</v>
      </c>
      <c r="F28" s="15">
        <v>44</v>
      </c>
      <c r="G28" s="15">
        <v>24</v>
      </c>
      <c r="H28" s="15">
        <v>1</v>
      </c>
    </row>
    <row r="29" spans="1:9" x14ac:dyDescent="0.2">
      <c r="A29" s="15" t="s">
        <v>12</v>
      </c>
      <c r="B29" s="15">
        <v>5829</v>
      </c>
      <c r="C29" s="15">
        <v>434</v>
      </c>
      <c r="D29" s="15">
        <v>182</v>
      </c>
      <c r="E29" s="15">
        <v>100</v>
      </c>
      <c r="F29" s="15">
        <v>62</v>
      </c>
      <c r="G29" s="15">
        <v>25</v>
      </c>
      <c r="H29" s="15">
        <v>4</v>
      </c>
    </row>
    <row r="30" spans="1:9" x14ac:dyDescent="0.2">
      <c r="A30" s="15" t="s">
        <v>13</v>
      </c>
      <c r="B30" s="15">
        <v>5783</v>
      </c>
      <c r="C30" s="15">
        <v>431</v>
      </c>
      <c r="D30" s="15">
        <v>200</v>
      </c>
      <c r="E30" s="15">
        <v>99</v>
      </c>
      <c r="F30" s="15">
        <v>57</v>
      </c>
      <c r="G30" s="15">
        <v>20</v>
      </c>
      <c r="H30" s="15">
        <v>5</v>
      </c>
    </row>
    <row r="31" spans="1:9" x14ac:dyDescent="0.2">
      <c r="A31" s="15" t="s">
        <v>14</v>
      </c>
      <c r="B31" s="15">
        <v>5461</v>
      </c>
      <c r="C31" s="15">
        <v>436</v>
      </c>
      <c r="D31" s="15">
        <v>182</v>
      </c>
      <c r="E31" s="15">
        <v>87</v>
      </c>
      <c r="F31" s="15">
        <v>49</v>
      </c>
      <c r="G31" s="15">
        <v>25</v>
      </c>
      <c r="H31" s="15">
        <v>6</v>
      </c>
    </row>
    <row r="32" spans="1:9" x14ac:dyDescent="0.2">
      <c r="A32" s="15" t="s">
        <v>33</v>
      </c>
      <c r="B32" s="15">
        <v>4960</v>
      </c>
      <c r="C32" s="15">
        <v>343</v>
      </c>
      <c r="D32" s="15">
        <v>187</v>
      </c>
      <c r="E32" s="15">
        <v>74</v>
      </c>
      <c r="F32" s="15">
        <v>48</v>
      </c>
      <c r="G32" s="15">
        <v>33</v>
      </c>
      <c r="H32" s="15">
        <v>5</v>
      </c>
    </row>
    <row r="33" spans="1:9" x14ac:dyDescent="0.2">
      <c r="A33" s="15" t="s">
        <v>35</v>
      </c>
      <c r="B33" s="15">
        <v>4598</v>
      </c>
      <c r="C33" s="15">
        <v>326</v>
      </c>
      <c r="D33" s="15">
        <v>125</v>
      </c>
      <c r="E33" s="15">
        <v>65</v>
      </c>
      <c r="F33" s="15">
        <v>50</v>
      </c>
      <c r="G33" s="15">
        <v>16</v>
      </c>
      <c r="H33" s="15">
        <v>7</v>
      </c>
    </row>
    <row r="34" spans="1:9" x14ac:dyDescent="0.2">
      <c r="A34" s="15" t="s">
        <v>55</v>
      </c>
      <c r="B34" s="15">
        <v>3702</v>
      </c>
      <c r="C34" s="15">
        <v>233</v>
      </c>
      <c r="D34" s="15">
        <v>77</v>
      </c>
      <c r="E34" s="15">
        <v>28</v>
      </c>
      <c r="F34" s="15">
        <v>17</v>
      </c>
      <c r="G34" s="15">
        <v>2</v>
      </c>
      <c r="H34" s="15">
        <v>0</v>
      </c>
    </row>
    <row r="35" spans="1:9" x14ac:dyDescent="0.2">
      <c r="A35" s="15" t="s">
        <v>69</v>
      </c>
      <c r="B35" s="15">
        <v>3857</v>
      </c>
      <c r="C35" s="15">
        <v>300</v>
      </c>
      <c r="D35" s="15">
        <v>118</v>
      </c>
      <c r="E35" s="15">
        <v>62</v>
      </c>
      <c r="F35" s="15">
        <v>17</v>
      </c>
      <c r="G35" s="15">
        <v>9</v>
      </c>
      <c r="H35" s="15">
        <v>3</v>
      </c>
    </row>
    <row r="36" spans="1:9" x14ac:dyDescent="0.2">
      <c r="A36" s="15" t="s">
        <v>70</v>
      </c>
      <c r="B36" s="15">
        <v>3791</v>
      </c>
      <c r="C36" s="15">
        <v>337</v>
      </c>
      <c r="D36" s="15">
        <v>115</v>
      </c>
      <c r="E36" s="15">
        <v>57</v>
      </c>
      <c r="F36" s="15">
        <v>32</v>
      </c>
      <c r="G36" s="15">
        <v>13</v>
      </c>
      <c r="H36" s="15">
        <v>1</v>
      </c>
    </row>
    <row r="37" spans="1:9" x14ac:dyDescent="0.2">
      <c r="A37" s="15" t="s">
        <v>71</v>
      </c>
      <c r="B37" s="15">
        <v>3641</v>
      </c>
      <c r="C37" s="15">
        <v>301</v>
      </c>
      <c r="D37" s="15">
        <v>131</v>
      </c>
      <c r="E37" s="15">
        <v>47</v>
      </c>
      <c r="F37" s="15">
        <v>29</v>
      </c>
      <c r="G37" s="15">
        <v>11</v>
      </c>
      <c r="H37" s="15">
        <v>5</v>
      </c>
    </row>
    <row r="38" spans="1:9" x14ac:dyDescent="0.2">
      <c r="A38" s="15" t="s">
        <v>92</v>
      </c>
      <c r="B38" s="15">
        <v>3591</v>
      </c>
      <c r="C38" s="15">
        <v>283</v>
      </c>
      <c r="D38" s="15">
        <v>118</v>
      </c>
      <c r="E38" s="15">
        <v>65</v>
      </c>
      <c r="F38" s="15">
        <v>31</v>
      </c>
      <c r="G38" s="15">
        <v>20</v>
      </c>
      <c r="H38" s="15">
        <v>4</v>
      </c>
    </row>
    <row r="43" spans="1:9" ht="15.75" thickBot="1" x14ac:dyDescent="0.25"/>
    <row r="44" spans="1:9" ht="30.75" thickBot="1" x14ac:dyDescent="0.25">
      <c r="A44" s="68" t="s">
        <v>21</v>
      </c>
      <c r="B44" s="49" t="s">
        <v>32</v>
      </c>
      <c r="C44" s="49" t="s">
        <v>17</v>
      </c>
      <c r="D44" s="49" t="s">
        <v>15</v>
      </c>
      <c r="E44" s="49" t="s">
        <v>16</v>
      </c>
      <c r="F44" s="69" t="s">
        <v>18</v>
      </c>
      <c r="G44" s="69" t="s">
        <v>19</v>
      </c>
      <c r="H44" s="69" t="s">
        <v>20</v>
      </c>
      <c r="I44" s="70" t="s">
        <v>22</v>
      </c>
    </row>
    <row r="45" spans="1:9" x14ac:dyDescent="0.2">
      <c r="A45" s="15" t="s">
        <v>7</v>
      </c>
      <c r="B45" s="15">
        <f>INDEX(FIRE0511b!$A$3:$J$31,MATCH($A45,FIRE0511b!$A$3:$A$31,0),MATCH(B$44,FIRE0511b!$A$6:$J$6,0))</f>
        <v>7805</v>
      </c>
      <c r="C45" s="15">
        <f>INDEX(FIRE0511b!$A$3:$J$31,MATCH($A45,FIRE0511b!$A$3:$A$31,0),MATCH(C$44,FIRE0511b!$A$6:$J$6,0))</f>
        <v>538</v>
      </c>
      <c r="D45" s="15">
        <f>INDEX(FIRE0511b!$A$3:$J$31,MATCH($A45,FIRE0511b!$A$3:$A$31,0),MATCH(D$44,FIRE0511b!$A$6:$J$6,0))</f>
        <v>250</v>
      </c>
      <c r="E45" s="15">
        <f>INDEX(FIRE0511b!$A$3:$J$31,MATCH($A45,FIRE0511b!$A$3:$A$31,0),MATCH(E$44,FIRE0511b!$A$6:$J$6,0))</f>
        <v>124</v>
      </c>
      <c r="F45" s="15">
        <f>INDEX(FIRE0511b!$A$3:$J$31,MATCH($A45,FIRE0511b!$A$3:$A$31,0),MATCH(F$44,FIRE0511b!$A$6:$J$6,0))</f>
        <v>91</v>
      </c>
      <c r="G45" s="15">
        <f>INDEX(FIRE0511b!$A$3:$J$31,MATCH($A45,FIRE0511b!$A$3:$A$31,0),MATCH(G$44,FIRE0511b!$A$6:$J$6,0))</f>
        <v>32</v>
      </c>
      <c r="H45" s="15">
        <f>INDEX(FIRE0511b!$A$3:$J$31,MATCH($A45,FIRE0511b!$A$3:$A$31,0),MATCH(H$44,FIRE0511b!$A$6:$J$6,0))</f>
        <v>4</v>
      </c>
      <c r="I45" s="15">
        <f>SUM(B45:H45)</f>
        <v>8844</v>
      </c>
    </row>
    <row r="46" spans="1:9" x14ac:dyDescent="0.2">
      <c r="A46" s="15" t="s">
        <v>8</v>
      </c>
      <c r="B46" s="15">
        <f>INDEX(FIRE0511b!$A$3:$J$31,MATCH($A46,FIRE0511b!$A$3:$A$31,0),MATCH(B$44,FIRE0511b!$A$6:$J$6,0))</f>
        <v>7354</v>
      </c>
      <c r="C46" s="15">
        <f>INDEX(FIRE0511b!$A$3:$J$31,MATCH($A46,FIRE0511b!$A$3:$A$31,0),MATCH(C$44,FIRE0511b!$A$6:$J$6,0))</f>
        <v>523</v>
      </c>
      <c r="D46" s="15">
        <f>INDEX(FIRE0511b!$A$3:$J$31,MATCH($A46,FIRE0511b!$A$3:$A$31,0),MATCH(D$44,FIRE0511b!$A$6:$J$6,0))</f>
        <v>261</v>
      </c>
      <c r="E46" s="15">
        <f>INDEX(FIRE0511b!$A$3:$J$31,MATCH($A46,FIRE0511b!$A$3:$A$31,0),MATCH(E$44,FIRE0511b!$A$6:$J$6,0))</f>
        <v>100</v>
      </c>
      <c r="F46" s="15">
        <f>INDEX(FIRE0511b!$A$3:$J$31,MATCH($A46,FIRE0511b!$A$3:$A$31,0),MATCH(F$44,FIRE0511b!$A$6:$J$6,0))</f>
        <v>81</v>
      </c>
      <c r="G46" s="15">
        <f>INDEX(FIRE0511b!$A$3:$J$31,MATCH($A46,FIRE0511b!$A$3:$A$31,0),MATCH(G$44,FIRE0511b!$A$6:$J$6,0))</f>
        <v>30</v>
      </c>
      <c r="H46" s="15">
        <f>INDEX(FIRE0511b!$A$3:$J$31,MATCH($A46,FIRE0511b!$A$3:$A$31,0),MATCH(H$44,FIRE0511b!$A$6:$J$6,0))</f>
        <v>4</v>
      </c>
      <c r="I46" s="15">
        <f t="shared" ref="I46:I59" si="0">SUM(B46:H46)</f>
        <v>8353</v>
      </c>
    </row>
    <row r="47" spans="1:9" x14ac:dyDescent="0.2">
      <c r="A47" s="15" t="s">
        <v>9</v>
      </c>
      <c r="B47" s="15">
        <f>INDEX(FIRE0511b!$A$3:$J$31,MATCH($A47,FIRE0511b!$A$3:$A$31,0),MATCH(B$44,FIRE0511b!$A$6:$J$6,0))</f>
        <v>6469</v>
      </c>
      <c r="C47" s="15">
        <f>INDEX(FIRE0511b!$A$3:$J$31,MATCH($A47,FIRE0511b!$A$3:$A$31,0),MATCH(C$44,FIRE0511b!$A$6:$J$6,0))</f>
        <v>482</v>
      </c>
      <c r="D47" s="15">
        <f>INDEX(FIRE0511b!$A$3:$J$31,MATCH($A47,FIRE0511b!$A$3:$A$31,0),MATCH(D$44,FIRE0511b!$A$6:$J$6,0))</f>
        <v>214</v>
      </c>
      <c r="E47" s="15">
        <f>INDEX(FIRE0511b!$A$3:$J$31,MATCH($A47,FIRE0511b!$A$3:$A$31,0),MATCH(E$44,FIRE0511b!$A$6:$J$6,0))</f>
        <v>80</v>
      </c>
      <c r="F47" s="15">
        <f>INDEX(FIRE0511b!$A$3:$J$31,MATCH($A47,FIRE0511b!$A$3:$A$31,0),MATCH(F$44,FIRE0511b!$A$6:$J$6,0))</f>
        <v>66</v>
      </c>
      <c r="G47" s="15">
        <f>INDEX(FIRE0511b!$A$3:$J$31,MATCH($A47,FIRE0511b!$A$3:$A$31,0),MATCH(G$44,FIRE0511b!$A$6:$J$6,0))</f>
        <v>19</v>
      </c>
      <c r="H47" s="15">
        <f>INDEX(FIRE0511b!$A$3:$J$31,MATCH($A47,FIRE0511b!$A$3:$A$31,0),MATCH(H$44,FIRE0511b!$A$6:$J$6,0))</f>
        <v>3</v>
      </c>
      <c r="I47" s="15">
        <f t="shared" si="0"/>
        <v>7333</v>
      </c>
    </row>
    <row r="48" spans="1:9" x14ac:dyDescent="0.2">
      <c r="A48" s="15" t="s">
        <v>10</v>
      </c>
      <c r="B48" s="15">
        <f>INDEX(FIRE0511b!$A$3:$J$31,MATCH($A48,FIRE0511b!$A$3:$A$31,0),MATCH(B$44,FIRE0511b!$A$6:$J$6,0))</f>
        <v>6219</v>
      </c>
      <c r="C48" s="15">
        <f>INDEX(FIRE0511b!$A$3:$J$31,MATCH($A48,FIRE0511b!$A$3:$A$31,0),MATCH(C$44,FIRE0511b!$A$6:$J$6,0))</f>
        <v>471</v>
      </c>
      <c r="D48" s="15">
        <f>INDEX(FIRE0511b!$A$3:$J$31,MATCH($A48,FIRE0511b!$A$3:$A$31,0),MATCH(D$44,FIRE0511b!$A$6:$J$6,0))</f>
        <v>196</v>
      </c>
      <c r="E48" s="15">
        <f>INDEX(FIRE0511b!$A$3:$J$31,MATCH($A48,FIRE0511b!$A$3:$A$31,0),MATCH(E$44,FIRE0511b!$A$6:$J$6,0))</f>
        <v>109</v>
      </c>
      <c r="F48" s="15">
        <f>INDEX(FIRE0511b!$A$3:$J$31,MATCH($A48,FIRE0511b!$A$3:$A$31,0),MATCH(F$44,FIRE0511b!$A$6:$J$6,0))</f>
        <v>57</v>
      </c>
      <c r="G48" s="15">
        <f>INDEX(FIRE0511b!$A$3:$J$31,MATCH($A48,FIRE0511b!$A$3:$A$31,0),MATCH(G$44,FIRE0511b!$A$6:$J$6,0))</f>
        <v>36</v>
      </c>
      <c r="H48" s="15">
        <f>INDEX(FIRE0511b!$A$3:$J$31,MATCH($A48,FIRE0511b!$A$3:$A$31,0),MATCH(H$44,FIRE0511b!$A$6:$J$6,0))</f>
        <v>8</v>
      </c>
      <c r="I48" s="15">
        <f t="shared" si="0"/>
        <v>7096</v>
      </c>
    </row>
    <row r="49" spans="1:9" x14ac:dyDescent="0.2">
      <c r="A49" s="15" t="s">
        <v>11</v>
      </c>
      <c r="B49" s="15">
        <f>INDEX(FIRE0511b!$A$3:$J$31,MATCH($A49,FIRE0511b!$A$3:$A$31,0),MATCH(B$44,FIRE0511b!$A$6:$J$6,0))</f>
        <v>6112</v>
      </c>
      <c r="C49" s="15">
        <f>INDEX(FIRE0511b!$A$3:$J$31,MATCH($A49,FIRE0511b!$A$3:$A$31,0),MATCH(C$44,FIRE0511b!$A$6:$J$6,0))</f>
        <v>388</v>
      </c>
      <c r="D49" s="15">
        <f>INDEX(FIRE0511b!$A$3:$J$31,MATCH($A49,FIRE0511b!$A$3:$A$31,0),MATCH(D$44,FIRE0511b!$A$6:$J$6,0))</f>
        <v>201</v>
      </c>
      <c r="E49" s="15">
        <f>INDEX(FIRE0511b!$A$3:$J$31,MATCH($A49,FIRE0511b!$A$3:$A$31,0),MATCH(E$44,FIRE0511b!$A$6:$J$6,0))</f>
        <v>96</v>
      </c>
      <c r="F49" s="15">
        <f>INDEX(FIRE0511b!$A$3:$J$31,MATCH($A49,FIRE0511b!$A$3:$A$31,0),MATCH(F$44,FIRE0511b!$A$6:$J$6,0))</f>
        <v>44</v>
      </c>
      <c r="G49" s="15">
        <f>INDEX(FIRE0511b!$A$3:$J$31,MATCH($A49,FIRE0511b!$A$3:$A$31,0),MATCH(G$44,FIRE0511b!$A$6:$J$6,0))</f>
        <v>24</v>
      </c>
      <c r="H49" s="15">
        <f>INDEX(FIRE0511b!$A$3:$J$31,MATCH($A49,FIRE0511b!$A$3:$A$31,0),MATCH(H$44,FIRE0511b!$A$6:$J$6,0))</f>
        <v>1</v>
      </c>
      <c r="I49" s="15">
        <f t="shared" si="0"/>
        <v>6866</v>
      </c>
    </row>
    <row r="50" spans="1:9" x14ac:dyDescent="0.2">
      <c r="A50" s="15" t="s">
        <v>12</v>
      </c>
      <c r="B50" s="15">
        <f>INDEX(FIRE0511b!$A$3:$J$31,MATCH($A50,FIRE0511b!$A$3:$A$31,0),MATCH(B$44,FIRE0511b!$A$6:$J$6,0))</f>
        <v>5829</v>
      </c>
      <c r="C50" s="15">
        <f>INDEX(FIRE0511b!$A$3:$J$31,MATCH($A50,FIRE0511b!$A$3:$A$31,0),MATCH(C$44,FIRE0511b!$A$6:$J$6,0))</f>
        <v>434</v>
      </c>
      <c r="D50" s="15">
        <f>INDEX(FIRE0511b!$A$3:$J$31,MATCH($A50,FIRE0511b!$A$3:$A$31,0),MATCH(D$44,FIRE0511b!$A$6:$J$6,0))</f>
        <v>182</v>
      </c>
      <c r="E50" s="15">
        <f>INDEX(FIRE0511b!$A$3:$J$31,MATCH($A50,FIRE0511b!$A$3:$A$31,0),MATCH(E$44,FIRE0511b!$A$6:$J$6,0))</f>
        <v>100</v>
      </c>
      <c r="F50" s="15">
        <f>INDEX(FIRE0511b!$A$3:$J$31,MATCH($A50,FIRE0511b!$A$3:$A$31,0),MATCH(F$44,FIRE0511b!$A$6:$J$6,0))</f>
        <v>62</v>
      </c>
      <c r="G50" s="15">
        <f>INDEX(FIRE0511b!$A$3:$J$31,MATCH($A50,FIRE0511b!$A$3:$A$31,0),MATCH(G$44,FIRE0511b!$A$6:$J$6,0))</f>
        <v>25</v>
      </c>
      <c r="H50" s="15">
        <f>INDEX(FIRE0511b!$A$3:$J$31,MATCH($A50,FIRE0511b!$A$3:$A$31,0),MATCH(H$44,FIRE0511b!$A$6:$J$6,0))</f>
        <v>4</v>
      </c>
      <c r="I50" s="15">
        <f t="shared" si="0"/>
        <v>6636</v>
      </c>
    </row>
    <row r="51" spans="1:9" x14ac:dyDescent="0.2">
      <c r="A51" s="15" t="s">
        <v>13</v>
      </c>
      <c r="B51" s="15">
        <f>INDEX(FIRE0511b!$A$3:$J$31,MATCH($A51,FIRE0511b!$A$3:$A$31,0),MATCH(B$44,FIRE0511b!$A$6:$J$6,0))</f>
        <v>5783</v>
      </c>
      <c r="C51" s="15">
        <f>INDEX(FIRE0511b!$A$3:$J$31,MATCH($A51,FIRE0511b!$A$3:$A$31,0),MATCH(C$44,FIRE0511b!$A$6:$J$6,0))</f>
        <v>431</v>
      </c>
      <c r="D51" s="15">
        <f>INDEX(FIRE0511b!$A$3:$J$31,MATCH($A51,FIRE0511b!$A$3:$A$31,0),MATCH(D$44,FIRE0511b!$A$6:$J$6,0))</f>
        <v>200</v>
      </c>
      <c r="E51" s="15">
        <f>INDEX(FIRE0511b!$A$3:$J$31,MATCH($A51,FIRE0511b!$A$3:$A$31,0),MATCH(E$44,FIRE0511b!$A$6:$J$6,0))</f>
        <v>99</v>
      </c>
      <c r="F51" s="15">
        <f>INDEX(FIRE0511b!$A$3:$J$31,MATCH($A51,FIRE0511b!$A$3:$A$31,0),MATCH(F$44,FIRE0511b!$A$6:$J$6,0))</f>
        <v>57</v>
      </c>
      <c r="G51" s="15">
        <f>INDEX(FIRE0511b!$A$3:$J$31,MATCH($A51,FIRE0511b!$A$3:$A$31,0),MATCH(G$44,FIRE0511b!$A$6:$J$6,0))</f>
        <v>20</v>
      </c>
      <c r="H51" s="15">
        <f>INDEX(FIRE0511b!$A$3:$J$31,MATCH($A51,FIRE0511b!$A$3:$A$31,0),MATCH(H$44,FIRE0511b!$A$6:$J$6,0))</f>
        <v>5</v>
      </c>
      <c r="I51" s="15">
        <f t="shared" si="0"/>
        <v>6595</v>
      </c>
    </row>
    <row r="52" spans="1:9" x14ac:dyDescent="0.2">
      <c r="A52" s="15" t="s">
        <v>14</v>
      </c>
      <c r="B52" s="15">
        <f>INDEX(FIRE0511b!$A$3:$J$31,MATCH($A52,FIRE0511b!$A$3:$A$31,0),MATCH(B$44,FIRE0511b!$A$6:$J$6,0))</f>
        <v>5461</v>
      </c>
      <c r="C52" s="15">
        <f>INDEX(FIRE0511b!$A$3:$J$31,MATCH($A52,FIRE0511b!$A$3:$A$31,0),MATCH(C$44,FIRE0511b!$A$6:$J$6,0))</f>
        <v>436</v>
      </c>
      <c r="D52" s="15">
        <f>INDEX(FIRE0511b!$A$3:$J$31,MATCH($A52,FIRE0511b!$A$3:$A$31,0),MATCH(D$44,FIRE0511b!$A$6:$J$6,0))</f>
        <v>182</v>
      </c>
      <c r="E52" s="15">
        <f>INDEX(FIRE0511b!$A$3:$J$31,MATCH($A52,FIRE0511b!$A$3:$A$31,0),MATCH(E$44,FIRE0511b!$A$6:$J$6,0))</f>
        <v>87</v>
      </c>
      <c r="F52" s="15">
        <f>INDEX(FIRE0511b!$A$3:$J$31,MATCH($A52,FIRE0511b!$A$3:$A$31,0),MATCH(F$44,FIRE0511b!$A$6:$J$6,0))</f>
        <v>49</v>
      </c>
      <c r="G52" s="15">
        <f>INDEX(FIRE0511b!$A$3:$J$31,MATCH($A52,FIRE0511b!$A$3:$A$31,0),MATCH(G$44,FIRE0511b!$A$6:$J$6,0))</f>
        <v>25</v>
      </c>
      <c r="H52" s="15">
        <f>INDEX(FIRE0511b!$A$3:$J$31,MATCH($A52,FIRE0511b!$A$3:$A$31,0),MATCH(H$44,FIRE0511b!$A$6:$J$6,0))</f>
        <v>6</v>
      </c>
      <c r="I52" s="15">
        <f t="shared" si="0"/>
        <v>6246</v>
      </c>
    </row>
    <row r="53" spans="1:9" x14ac:dyDescent="0.2">
      <c r="A53" s="15" t="s">
        <v>33</v>
      </c>
      <c r="B53" s="15">
        <f>INDEX(FIRE0511b!$A$3:$J$31,MATCH($A53,FIRE0511b!$A$3:$A$31,0),MATCH(B$44,FIRE0511b!$A$6:$J$6,0))</f>
        <v>4960</v>
      </c>
      <c r="C53" s="15">
        <f>INDEX(FIRE0511b!$A$3:$J$31,MATCH($A53,FIRE0511b!$A$3:$A$31,0),MATCH(C$44,FIRE0511b!$A$6:$J$6,0))</f>
        <v>343</v>
      </c>
      <c r="D53" s="15">
        <f>INDEX(FIRE0511b!$A$3:$J$31,MATCH($A53,FIRE0511b!$A$3:$A$31,0),MATCH(D$44,FIRE0511b!$A$6:$J$6,0))</f>
        <v>187</v>
      </c>
      <c r="E53" s="15">
        <f>INDEX(FIRE0511b!$A$3:$J$31,MATCH($A53,FIRE0511b!$A$3:$A$31,0),MATCH(E$44,FIRE0511b!$A$6:$J$6,0))</f>
        <v>74</v>
      </c>
      <c r="F53" s="15">
        <f>INDEX(FIRE0511b!$A$3:$J$31,MATCH($A53,FIRE0511b!$A$3:$A$31,0),MATCH(F$44,FIRE0511b!$A$6:$J$6,0))</f>
        <v>48</v>
      </c>
      <c r="G53" s="15">
        <f>INDEX(FIRE0511b!$A$3:$J$31,MATCH($A53,FIRE0511b!$A$3:$A$31,0),MATCH(G$44,FIRE0511b!$A$6:$J$6,0))</f>
        <v>33</v>
      </c>
      <c r="H53" s="15">
        <f>INDEX(FIRE0511b!$A$3:$J$31,MATCH($A53,FIRE0511b!$A$3:$A$31,0),MATCH(H$44,FIRE0511b!$A$6:$J$6,0))</f>
        <v>5</v>
      </c>
      <c r="I53" s="15">
        <f t="shared" si="0"/>
        <v>5650</v>
      </c>
    </row>
    <row r="54" spans="1:9" x14ac:dyDescent="0.2">
      <c r="A54" s="15" t="s">
        <v>35</v>
      </c>
      <c r="B54" s="15">
        <f>INDEX(FIRE0511b!$A$3:$J$31,MATCH($A54,FIRE0511b!$A$3:$A$31,0),MATCH(B$44,FIRE0511b!$A$6:$J$6,0))</f>
        <v>4598</v>
      </c>
      <c r="C54" s="15">
        <f>INDEX(FIRE0511b!$A$3:$J$31,MATCH($A54,FIRE0511b!$A$3:$A$31,0),MATCH(C$44,FIRE0511b!$A$6:$J$6,0))</f>
        <v>326</v>
      </c>
      <c r="D54" s="15">
        <f>INDEX(FIRE0511b!$A$3:$J$31,MATCH($A54,FIRE0511b!$A$3:$A$31,0),MATCH(D$44,FIRE0511b!$A$6:$J$6,0))</f>
        <v>125</v>
      </c>
      <c r="E54" s="15">
        <f>INDEX(FIRE0511b!$A$3:$J$31,MATCH($A54,FIRE0511b!$A$3:$A$31,0),MATCH(E$44,FIRE0511b!$A$6:$J$6,0))</f>
        <v>65</v>
      </c>
      <c r="F54" s="15">
        <f>INDEX(FIRE0511b!$A$3:$J$31,MATCH($A54,FIRE0511b!$A$3:$A$31,0),MATCH(F$44,FIRE0511b!$A$6:$J$6,0))</f>
        <v>50</v>
      </c>
      <c r="G54" s="15">
        <f>INDEX(FIRE0511b!$A$3:$J$31,MATCH($A54,FIRE0511b!$A$3:$A$31,0),MATCH(G$44,FIRE0511b!$A$6:$J$6,0))</f>
        <v>16</v>
      </c>
      <c r="H54" s="15">
        <f>INDEX(FIRE0511b!$A$3:$J$31,MATCH($A54,FIRE0511b!$A$3:$A$31,0),MATCH(H$44,FIRE0511b!$A$6:$J$6,0))</f>
        <v>7</v>
      </c>
      <c r="I54" s="15">
        <f t="shared" si="0"/>
        <v>5187</v>
      </c>
    </row>
    <row r="55" spans="1:9" x14ac:dyDescent="0.2">
      <c r="A55" s="15" t="s">
        <v>55</v>
      </c>
      <c r="B55" s="15">
        <f>INDEX(FIRE0511b!$A$3:$J$31,MATCH($A55,FIRE0511b!$A$3:$A$31,0),MATCH(B$44,FIRE0511b!$A$6:$J$6,0))</f>
        <v>3702</v>
      </c>
      <c r="C55" s="15">
        <f>INDEX(FIRE0511b!$A$3:$J$31,MATCH($A55,FIRE0511b!$A$3:$A$31,0),MATCH(C$44,FIRE0511b!$A$6:$J$6,0))</f>
        <v>233</v>
      </c>
      <c r="D55" s="15">
        <f>INDEX(FIRE0511b!$A$3:$J$31,MATCH($A55,FIRE0511b!$A$3:$A$31,0),MATCH(D$44,FIRE0511b!$A$6:$J$6,0))</f>
        <v>77</v>
      </c>
      <c r="E55" s="15">
        <f>INDEX(FIRE0511b!$A$3:$J$31,MATCH($A55,FIRE0511b!$A$3:$A$31,0),MATCH(E$44,FIRE0511b!$A$6:$J$6,0))</f>
        <v>28</v>
      </c>
      <c r="F55" s="15">
        <f>INDEX(FIRE0511b!$A$3:$J$31,MATCH($A55,FIRE0511b!$A$3:$A$31,0),MATCH(F$44,FIRE0511b!$A$6:$J$6,0))</f>
        <v>17</v>
      </c>
      <c r="G55" s="15">
        <f>INDEX(FIRE0511b!$A$3:$J$31,MATCH($A55,FIRE0511b!$A$3:$A$31,0),MATCH(G$44,FIRE0511b!$A$6:$J$6,0))</f>
        <v>2</v>
      </c>
      <c r="H55" s="15">
        <f>INDEX(FIRE0511b!$A$3:$J$31,MATCH($A55,FIRE0511b!$A$3:$A$31,0),MATCH(H$44,FIRE0511b!$A$6:$J$6,0))</f>
        <v>0</v>
      </c>
      <c r="I55" s="15">
        <f t="shared" si="0"/>
        <v>4059</v>
      </c>
    </row>
    <row r="56" spans="1:9" x14ac:dyDescent="0.2">
      <c r="A56" s="15" t="s">
        <v>69</v>
      </c>
      <c r="B56" s="15">
        <f>INDEX(FIRE0511b!$A$3:$J$31,MATCH($A56,FIRE0511b!$A$3:$A$31,0),MATCH(B$44,FIRE0511b!$A$6:$J$6,0))</f>
        <v>3857</v>
      </c>
      <c r="C56" s="15">
        <f>INDEX(FIRE0511b!$A$3:$J$31,MATCH($A56,FIRE0511b!$A$3:$A$31,0),MATCH(C$44,FIRE0511b!$A$6:$J$6,0))</f>
        <v>300</v>
      </c>
      <c r="D56" s="15">
        <f>INDEX(FIRE0511b!$A$3:$J$31,MATCH($A56,FIRE0511b!$A$3:$A$31,0),MATCH(D$44,FIRE0511b!$A$6:$J$6,0))</f>
        <v>118</v>
      </c>
      <c r="E56" s="15">
        <f>INDEX(FIRE0511b!$A$3:$J$31,MATCH($A56,FIRE0511b!$A$3:$A$31,0),MATCH(E$44,FIRE0511b!$A$6:$J$6,0))</f>
        <v>62</v>
      </c>
      <c r="F56" s="15">
        <f>INDEX(FIRE0511b!$A$3:$J$31,MATCH($A56,FIRE0511b!$A$3:$A$31,0),MATCH(F$44,FIRE0511b!$A$6:$J$6,0))</f>
        <v>17</v>
      </c>
      <c r="G56" s="15">
        <f>INDEX(FIRE0511b!$A$3:$J$31,MATCH($A56,FIRE0511b!$A$3:$A$31,0),MATCH(G$44,FIRE0511b!$A$6:$J$6,0))</f>
        <v>9</v>
      </c>
      <c r="H56" s="15">
        <f>INDEX(FIRE0511b!$A$3:$J$31,MATCH($A56,FIRE0511b!$A$3:$A$31,0),MATCH(H$44,FIRE0511b!$A$6:$J$6,0))</f>
        <v>3</v>
      </c>
      <c r="I56" s="15">
        <f t="shared" si="0"/>
        <v>4366</v>
      </c>
    </row>
    <row r="57" spans="1:9" x14ac:dyDescent="0.2">
      <c r="A57" s="15" t="s">
        <v>70</v>
      </c>
      <c r="B57" s="15">
        <f>INDEX(FIRE0511b!$A$3:$J$31,MATCH($A57,FIRE0511b!$A$3:$A$31,0),MATCH(B$44,FIRE0511b!$A$6:$J$6,0))</f>
        <v>3791</v>
      </c>
      <c r="C57" s="15">
        <f>INDEX(FIRE0511b!$A$3:$J$31,MATCH($A57,FIRE0511b!$A$3:$A$31,0),MATCH(C$44,FIRE0511b!$A$6:$J$6,0))</f>
        <v>337</v>
      </c>
      <c r="D57" s="15">
        <f>INDEX(FIRE0511b!$A$3:$J$31,MATCH($A57,FIRE0511b!$A$3:$A$31,0),MATCH(D$44,FIRE0511b!$A$6:$J$6,0))</f>
        <v>115</v>
      </c>
      <c r="E57" s="15">
        <f>INDEX(FIRE0511b!$A$3:$J$31,MATCH($A57,FIRE0511b!$A$3:$A$31,0),MATCH(E$44,FIRE0511b!$A$6:$J$6,0))</f>
        <v>57</v>
      </c>
      <c r="F57" s="15">
        <f>INDEX(FIRE0511b!$A$3:$J$31,MATCH($A57,FIRE0511b!$A$3:$A$31,0),MATCH(F$44,FIRE0511b!$A$6:$J$6,0))</f>
        <v>32</v>
      </c>
      <c r="G57" s="15">
        <f>INDEX(FIRE0511b!$A$3:$J$31,MATCH($A57,FIRE0511b!$A$3:$A$31,0),MATCH(G$44,FIRE0511b!$A$6:$J$6,0))</f>
        <v>13</v>
      </c>
      <c r="H57" s="15">
        <f>INDEX(FIRE0511b!$A$3:$J$31,MATCH($A57,FIRE0511b!$A$3:$A$31,0),MATCH(H$44,FIRE0511b!$A$6:$J$6,0))</f>
        <v>1</v>
      </c>
      <c r="I57" s="15">
        <f t="shared" si="0"/>
        <v>4346</v>
      </c>
    </row>
    <row r="58" spans="1:9" x14ac:dyDescent="0.2">
      <c r="A58" s="15" t="s">
        <v>71</v>
      </c>
      <c r="B58" s="15">
        <f>INDEX(FIRE0511b!$A$3:$J$31,MATCH($A58,FIRE0511b!$A$3:$A$31,0),MATCH(B$44,FIRE0511b!$A$6:$J$6,0))</f>
        <v>3641</v>
      </c>
      <c r="C58" s="15">
        <f>INDEX(FIRE0511b!$A$3:$J$31,MATCH($A58,FIRE0511b!$A$3:$A$31,0),MATCH(C$44,FIRE0511b!$A$6:$J$6,0))</f>
        <v>301</v>
      </c>
      <c r="D58" s="15">
        <f>INDEX(FIRE0511b!$A$3:$J$31,MATCH($A58,FIRE0511b!$A$3:$A$31,0),MATCH(D$44,FIRE0511b!$A$6:$J$6,0))</f>
        <v>131</v>
      </c>
      <c r="E58" s="15">
        <f>INDEX(FIRE0511b!$A$3:$J$31,MATCH($A58,FIRE0511b!$A$3:$A$31,0),MATCH(E$44,FIRE0511b!$A$6:$J$6,0))</f>
        <v>47</v>
      </c>
      <c r="F58" s="15">
        <f>INDEX(FIRE0511b!$A$3:$J$31,MATCH($A58,FIRE0511b!$A$3:$A$31,0),MATCH(F$44,FIRE0511b!$A$6:$J$6,0))</f>
        <v>29</v>
      </c>
      <c r="G58" s="15">
        <f>INDEX(FIRE0511b!$A$3:$J$31,MATCH($A58,FIRE0511b!$A$3:$A$31,0),MATCH(G$44,FIRE0511b!$A$6:$J$6,0))</f>
        <v>11</v>
      </c>
      <c r="H58" s="15">
        <f>INDEX(FIRE0511b!$A$3:$J$31,MATCH($A58,FIRE0511b!$A$3:$A$31,0),MATCH(H$44,FIRE0511b!$A$6:$J$6,0))</f>
        <v>5</v>
      </c>
      <c r="I58" s="15">
        <f t="shared" si="0"/>
        <v>4165</v>
      </c>
    </row>
    <row r="59" spans="1:9" x14ac:dyDescent="0.2">
      <c r="A59" s="15" t="s">
        <v>92</v>
      </c>
      <c r="B59" s="15">
        <f>INDEX(FIRE0511b!$A$3:$J$31,MATCH($A59,FIRE0511b!$A$3:$A$31,0),MATCH(B$44,FIRE0511b!$A$6:$J$6,0))</f>
        <v>3591</v>
      </c>
      <c r="C59" s="15">
        <f>INDEX(FIRE0511b!$A$3:$J$31,MATCH($A59,FIRE0511b!$A$3:$A$31,0),MATCH(C$44,FIRE0511b!$A$6:$J$6,0))</f>
        <v>283</v>
      </c>
      <c r="D59" s="15">
        <f>INDEX(FIRE0511b!$A$3:$J$31,MATCH($A59,FIRE0511b!$A$3:$A$31,0),MATCH(D$44,FIRE0511b!$A$6:$J$6,0))</f>
        <v>118</v>
      </c>
      <c r="E59" s="15">
        <f>INDEX(FIRE0511b!$A$3:$J$31,MATCH($A59,FIRE0511b!$A$3:$A$31,0),MATCH(E$44,FIRE0511b!$A$6:$J$6,0))</f>
        <v>65</v>
      </c>
      <c r="F59" s="15">
        <f>INDEX(FIRE0511b!$A$3:$J$31,MATCH($A59,FIRE0511b!$A$3:$A$31,0),MATCH(F$44,FIRE0511b!$A$6:$J$6,0))</f>
        <v>31</v>
      </c>
      <c r="G59" s="15">
        <f>INDEX(FIRE0511b!$A$3:$J$31,MATCH($A59,FIRE0511b!$A$3:$A$31,0),MATCH(G$44,FIRE0511b!$A$6:$J$6,0))</f>
        <v>20</v>
      </c>
      <c r="H59" s="15">
        <f>INDEX(FIRE0511b!$A$3:$J$31,MATCH($A59,FIRE0511b!$A$3:$A$31,0),MATCH(H$44,FIRE0511b!$A$6:$J$6,0))</f>
        <v>4</v>
      </c>
      <c r="I59" s="15">
        <f t="shared" si="0"/>
        <v>4112</v>
      </c>
    </row>
    <row r="61" spans="1:9" x14ac:dyDescent="0.2">
      <c r="A61" s="15" t="s">
        <v>102</v>
      </c>
      <c r="B61" s="71">
        <f>B59/B58-1</f>
        <v>-1.3732491073880748E-2</v>
      </c>
      <c r="C61" s="71">
        <f t="shared" ref="C61:I61" si="1">C59/C58-1</f>
        <v>-5.980066445182719E-2</v>
      </c>
      <c r="D61" s="71">
        <f t="shared" si="1"/>
        <v>-9.92366412213741E-2</v>
      </c>
      <c r="E61" s="71">
        <f t="shared" si="1"/>
        <v>0.38297872340425543</v>
      </c>
      <c r="F61" s="71">
        <f t="shared" si="1"/>
        <v>6.8965517241379226E-2</v>
      </c>
      <c r="G61" s="71">
        <f t="shared" si="1"/>
        <v>0.81818181818181812</v>
      </c>
      <c r="H61" s="71">
        <f t="shared" si="1"/>
        <v>-0.19999999999999996</v>
      </c>
      <c r="I61" s="71">
        <f t="shared" si="1"/>
        <v>-1.2725090036014408E-2</v>
      </c>
    </row>
    <row r="62" spans="1:9" x14ac:dyDescent="0.2">
      <c r="A62" s="15" t="s">
        <v>103</v>
      </c>
      <c r="B62" s="71">
        <f>B59/B54-1</f>
        <v>-0.21900826446280997</v>
      </c>
      <c r="C62" s="71">
        <f t="shared" ref="C62:F62" si="2">C59/C54-1</f>
        <v>-0.13190184049079756</v>
      </c>
      <c r="D62" s="71">
        <f t="shared" si="2"/>
        <v>-5.600000000000005E-2</v>
      </c>
      <c r="E62" s="71">
        <f t="shared" si="2"/>
        <v>0</v>
      </c>
      <c r="F62" s="71">
        <f t="shared" si="2"/>
        <v>-0.38</v>
      </c>
      <c r="G62" s="71">
        <f t="shared" ref="G62:I62" si="3">G59/G54-1</f>
        <v>0.25</v>
      </c>
      <c r="H62" s="71">
        <f t="shared" si="3"/>
        <v>-0.4285714285714286</v>
      </c>
      <c r="I62" s="71">
        <f t="shared" si="3"/>
        <v>-0.20724889145941783</v>
      </c>
    </row>
    <row r="63" spans="1:9" x14ac:dyDescent="0.2">
      <c r="A63" s="15" t="s">
        <v>104</v>
      </c>
      <c r="B63" s="71">
        <f>B59/B49-1</f>
        <v>-0.41246727748691103</v>
      </c>
      <c r="C63" s="71">
        <f t="shared" ref="C63:F63" si="4">C59/C49-1</f>
        <v>-0.27061855670103097</v>
      </c>
      <c r="D63" s="71">
        <f t="shared" si="4"/>
        <v>-0.41293532338308458</v>
      </c>
      <c r="E63" s="71">
        <f t="shared" si="4"/>
        <v>-0.32291666666666663</v>
      </c>
      <c r="F63" s="71">
        <f t="shared" si="4"/>
        <v>-0.29545454545454541</v>
      </c>
      <c r="G63" s="71">
        <f t="shared" ref="G63:I63" si="5">G59/G49-1</f>
        <v>-0.16666666666666663</v>
      </c>
      <c r="H63" s="71">
        <f t="shared" si="5"/>
        <v>3</v>
      </c>
      <c r="I63" s="71">
        <f t="shared" si="5"/>
        <v>-0.40110690358287215</v>
      </c>
    </row>
    <row r="67" spans="1:8" x14ac:dyDescent="0.2">
      <c r="A67" s="15" t="s">
        <v>0</v>
      </c>
    </row>
    <row r="68" spans="1:8" x14ac:dyDescent="0.2">
      <c r="A68" s="15" t="s">
        <v>7</v>
      </c>
      <c r="B68" s="15" t="b">
        <f>IF(B45=B24,TRUE)</f>
        <v>1</v>
      </c>
      <c r="C68" s="15" t="b">
        <f t="shared" ref="C68:H68" si="6">IF(C45=C24,TRUE)</f>
        <v>1</v>
      </c>
      <c r="D68" s="15" t="b">
        <f t="shared" si="6"/>
        <v>1</v>
      </c>
      <c r="E68" s="15" t="b">
        <f t="shared" si="6"/>
        <v>1</v>
      </c>
      <c r="F68" s="15" t="b">
        <f t="shared" si="6"/>
        <v>1</v>
      </c>
      <c r="G68" s="15" t="b">
        <f t="shared" si="6"/>
        <v>1</v>
      </c>
      <c r="H68" s="15" t="b">
        <f t="shared" si="6"/>
        <v>1</v>
      </c>
    </row>
    <row r="69" spans="1:8" x14ac:dyDescent="0.2">
      <c r="A69" s="15" t="s">
        <v>8</v>
      </c>
      <c r="B69" s="15" t="b">
        <f t="shared" ref="B69:H69" si="7">IF(B46=B25,TRUE)</f>
        <v>1</v>
      </c>
      <c r="C69" s="15" t="b">
        <f t="shared" si="7"/>
        <v>1</v>
      </c>
      <c r="D69" s="15" t="b">
        <f t="shared" si="7"/>
        <v>1</v>
      </c>
      <c r="E69" s="15" t="b">
        <f t="shared" si="7"/>
        <v>1</v>
      </c>
      <c r="F69" s="15" t="b">
        <f t="shared" si="7"/>
        <v>1</v>
      </c>
      <c r="G69" s="15" t="b">
        <f t="shared" si="7"/>
        <v>1</v>
      </c>
      <c r="H69" s="15" t="b">
        <f t="shared" si="7"/>
        <v>1</v>
      </c>
    </row>
    <row r="70" spans="1:8" x14ac:dyDescent="0.2">
      <c r="A70" s="15" t="s">
        <v>9</v>
      </c>
      <c r="B70" s="15" t="b">
        <f t="shared" ref="B70:H70" si="8">IF(B47=B26,TRUE)</f>
        <v>1</v>
      </c>
      <c r="C70" s="15" t="b">
        <f t="shared" si="8"/>
        <v>1</v>
      </c>
      <c r="D70" s="15" t="b">
        <f t="shared" si="8"/>
        <v>1</v>
      </c>
      <c r="E70" s="15" t="b">
        <f t="shared" si="8"/>
        <v>1</v>
      </c>
      <c r="F70" s="15" t="b">
        <f t="shared" si="8"/>
        <v>1</v>
      </c>
      <c r="G70" s="15" t="b">
        <f t="shared" si="8"/>
        <v>1</v>
      </c>
      <c r="H70" s="15" t="b">
        <f t="shared" si="8"/>
        <v>1</v>
      </c>
    </row>
    <row r="71" spans="1:8" x14ac:dyDescent="0.2">
      <c r="A71" s="15" t="s">
        <v>10</v>
      </c>
      <c r="B71" s="15" t="b">
        <f t="shared" ref="B71:H71" si="9">IF(B48=B27,TRUE)</f>
        <v>1</v>
      </c>
      <c r="C71" s="15" t="b">
        <f t="shared" si="9"/>
        <v>1</v>
      </c>
      <c r="D71" s="15" t="b">
        <f t="shared" si="9"/>
        <v>1</v>
      </c>
      <c r="E71" s="15" t="b">
        <f t="shared" si="9"/>
        <v>1</v>
      </c>
      <c r="F71" s="15" t="b">
        <f t="shared" si="9"/>
        <v>1</v>
      </c>
      <c r="G71" s="15" t="b">
        <f t="shared" si="9"/>
        <v>1</v>
      </c>
      <c r="H71" s="15" t="b">
        <f t="shared" si="9"/>
        <v>1</v>
      </c>
    </row>
    <row r="72" spans="1:8" x14ac:dyDescent="0.2">
      <c r="A72" s="15" t="s">
        <v>11</v>
      </c>
      <c r="B72" s="15" t="b">
        <f t="shared" ref="B72:H72" si="10">IF(B49=B28,TRUE)</f>
        <v>1</v>
      </c>
      <c r="C72" s="15" t="b">
        <f t="shared" si="10"/>
        <v>1</v>
      </c>
      <c r="D72" s="15" t="b">
        <f t="shared" si="10"/>
        <v>1</v>
      </c>
      <c r="E72" s="15" t="b">
        <f t="shared" si="10"/>
        <v>1</v>
      </c>
      <c r="F72" s="15" t="b">
        <f t="shared" si="10"/>
        <v>1</v>
      </c>
      <c r="G72" s="15" t="b">
        <f t="shared" si="10"/>
        <v>1</v>
      </c>
      <c r="H72" s="15" t="b">
        <f t="shared" si="10"/>
        <v>1</v>
      </c>
    </row>
    <row r="73" spans="1:8" x14ac:dyDescent="0.2">
      <c r="A73" s="15" t="s">
        <v>12</v>
      </c>
      <c r="B73" s="15" t="b">
        <f t="shared" ref="B73:H73" si="11">IF(B50=B29,TRUE)</f>
        <v>1</v>
      </c>
      <c r="C73" s="15" t="b">
        <f t="shared" si="11"/>
        <v>1</v>
      </c>
      <c r="D73" s="15" t="b">
        <f t="shared" si="11"/>
        <v>1</v>
      </c>
      <c r="E73" s="15" t="b">
        <f t="shared" si="11"/>
        <v>1</v>
      </c>
      <c r="F73" s="15" t="b">
        <f t="shared" si="11"/>
        <v>1</v>
      </c>
      <c r="G73" s="15" t="b">
        <f t="shared" si="11"/>
        <v>1</v>
      </c>
      <c r="H73" s="15" t="b">
        <f t="shared" si="11"/>
        <v>1</v>
      </c>
    </row>
    <row r="74" spans="1:8" x14ac:dyDescent="0.2">
      <c r="A74" s="15" t="s">
        <v>13</v>
      </c>
      <c r="B74" s="15" t="b">
        <f t="shared" ref="B74:H74" si="12">IF(B51=B30,TRUE)</f>
        <v>1</v>
      </c>
      <c r="C74" s="15" t="b">
        <f t="shared" si="12"/>
        <v>1</v>
      </c>
      <c r="D74" s="15" t="b">
        <f t="shared" si="12"/>
        <v>1</v>
      </c>
      <c r="E74" s="15" t="b">
        <f t="shared" si="12"/>
        <v>1</v>
      </c>
      <c r="F74" s="15" t="b">
        <f t="shared" si="12"/>
        <v>1</v>
      </c>
      <c r="G74" s="15" t="b">
        <f t="shared" si="12"/>
        <v>1</v>
      </c>
      <c r="H74" s="15" t="b">
        <f t="shared" si="12"/>
        <v>1</v>
      </c>
    </row>
    <row r="75" spans="1:8" x14ac:dyDescent="0.2">
      <c r="A75" s="15" t="s">
        <v>14</v>
      </c>
      <c r="B75" s="15" t="b">
        <f t="shared" ref="B75:H75" si="13">IF(B52=B31,TRUE)</f>
        <v>1</v>
      </c>
      <c r="C75" s="15" t="b">
        <f t="shared" si="13"/>
        <v>1</v>
      </c>
      <c r="D75" s="15" t="b">
        <f t="shared" si="13"/>
        <v>1</v>
      </c>
      <c r="E75" s="15" t="b">
        <f t="shared" si="13"/>
        <v>1</v>
      </c>
      <c r="F75" s="15" t="b">
        <f t="shared" si="13"/>
        <v>1</v>
      </c>
      <c r="G75" s="15" t="b">
        <f t="shared" si="13"/>
        <v>1</v>
      </c>
      <c r="H75" s="15" t="b">
        <f t="shared" si="13"/>
        <v>1</v>
      </c>
    </row>
    <row r="76" spans="1:8" x14ac:dyDescent="0.2">
      <c r="A76" s="15" t="s">
        <v>33</v>
      </c>
      <c r="B76" s="15" t="b">
        <f t="shared" ref="B76:H76" si="14">IF(B53=B32,TRUE)</f>
        <v>1</v>
      </c>
      <c r="C76" s="15" t="b">
        <f t="shared" si="14"/>
        <v>1</v>
      </c>
      <c r="D76" s="15" t="b">
        <f t="shared" si="14"/>
        <v>1</v>
      </c>
      <c r="E76" s="15" t="b">
        <f t="shared" si="14"/>
        <v>1</v>
      </c>
      <c r="F76" s="15" t="b">
        <f t="shared" si="14"/>
        <v>1</v>
      </c>
      <c r="G76" s="15" t="b">
        <f t="shared" si="14"/>
        <v>1</v>
      </c>
      <c r="H76" s="15" t="b">
        <f t="shared" si="14"/>
        <v>1</v>
      </c>
    </row>
    <row r="77" spans="1:8" x14ac:dyDescent="0.2">
      <c r="A77" s="15" t="s">
        <v>35</v>
      </c>
      <c r="B77" s="15" t="b">
        <f t="shared" ref="B77:H77" si="15">IF(B54=B33,TRUE)</f>
        <v>1</v>
      </c>
      <c r="C77" s="15" t="b">
        <f t="shared" si="15"/>
        <v>1</v>
      </c>
      <c r="D77" s="15" t="b">
        <f t="shared" si="15"/>
        <v>1</v>
      </c>
      <c r="E77" s="15" t="b">
        <f t="shared" si="15"/>
        <v>1</v>
      </c>
      <c r="F77" s="15" t="b">
        <f t="shared" si="15"/>
        <v>1</v>
      </c>
      <c r="G77" s="15" t="b">
        <f t="shared" si="15"/>
        <v>1</v>
      </c>
      <c r="H77" s="15" t="b">
        <f t="shared" si="15"/>
        <v>1</v>
      </c>
    </row>
    <row r="78" spans="1:8" x14ac:dyDescent="0.2">
      <c r="A78" s="15" t="s">
        <v>55</v>
      </c>
      <c r="B78" s="15" t="b">
        <f t="shared" ref="B78:H78" si="16">IF(B55=B34,TRUE)</f>
        <v>1</v>
      </c>
      <c r="C78" s="15" t="b">
        <f t="shared" si="16"/>
        <v>1</v>
      </c>
      <c r="D78" s="15" t="b">
        <f t="shared" si="16"/>
        <v>1</v>
      </c>
      <c r="E78" s="15" t="b">
        <f t="shared" si="16"/>
        <v>1</v>
      </c>
      <c r="F78" s="15" t="b">
        <f t="shared" si="16"/>
        <v>1</v>
      </c>
      <c r="G78" s="15" t="b">
        <f t="shared" si="16"/>
        <v>1</v>
      </c>
      <c r="H78" s="15" t="b">
        <f t="shared" si="16"/>
        <v>1</v>
      </c>
    </row>
    <row r="79" spans="1:8" x14ac:dyDescent="0.2">
      <c r="A79" s="15" t="s">
        <v>69</v>
      </c>
      <c r="B79" s="15" t="b">
        <f t="shared" ref="B79:H79" si="17">IF(B56=B35,TRUE)</f>
        <v>1</v>
      </c>
      <c r="C79" s="15" t="b">
        <f t="shared" si="17"/>
        <v>1</v>
      </c>
      <c r="D79" s="15" t="b">
        <f t="shared" si="17"/>
        <v>1</v>
      </c>
      <c r="E79" s="15" t="b">
        <f t="shared" si="17"/>
        <v>1</v>
      </c>
      <c r="F79" s="15" t="b">
        <f t="shared" si="17"/>
        <v>1</v>
      </c>
      <c r="G79" s="15" t="b">
        <f t="shared" si="17"/>
        <v>1</v>
      </c>
      <c r="H79" s="15" t="b">
        <f t="shared" si="17"/>
        <v>1</v>
      </c>
    </row>
    <row r="80" spans="1:8" x14ac:dyDescent="0.2">
      <c r="A80" s="15" t="s">
        <v>70</v>
      </c>
      <c r="B80" s="15" t="b">
        <f t="shared" ref="B80:H80" si="18">IF(B57=B36,TRUE)</f>
        <v>1</v>
      </c>
      <c r="C80" s="15" t="b">
        <f t="shared" si="18"/>
        <v>1</v>
      </c>
      <c r="D80" s="15" t="b">
        <f t="shared" si="18"/>
        <v>1</v>
      </c>
      <c r="E80" s="15" t="b">
        <f t="shared" si="18"/>
        <v>1</v>
      </c>
      <c r="F80" s="15" t="b">
        <f t="shared" si="18"/>
        <v>1</v>
      </c>
      <c r="G80" s="15" t="b">
        <f t="shared" si="18"/>
        <v>1</v>
      </c>
      <c r="H80" s="15" t="b">
        <f t="shared" si="18"/>
        <v>1</v>
      </c>
    </row>
    <row r="81" spans="1:8" x14ac:dyDescent="0.2">
      <c r="A81" s="15" t="s">
        <v>71</v>
      </c>
      <c r="B81" s="15" t="b">
        <f t="shared" ref="B81:H81" si="19">IF(B58=B37,TRUE)</f>
        <v>1</v>
      </c>
      <c r="C81" s="15" t="b">
        <f t="shared" si="19"/>
        <v>1</v>
      </c>
      <c r="D81" s="15" t="b">
        <f t="shared" si="19"/>
        <v>1</v>
      </c>
      <c r="E81" s="15" t="b">
        <f t="shared" si="19"/>
        <v>1</v>
      </c>
      <c r="F81" s="15" t="b">
        <f t="shared" si="19"/>
        <v>1</v>
      </c>
      <c r="G81" s="15" t="b">
        <f t="shared" si="19"/>
        <v>1</v>
      </c>
      <c r="H81" s="15" t="b">
        <f t="shared" si="19"/>
        <v>1</v>
      </c>
    </row>
    <row r="82" spans="1:8" x14ac:dyDescent="0.2">
      <c r="A82" s="15" t="s">
        <v>92</v>
      </c>
      <c r="B82" s="15" t="b">
        <f t="shared" ref="B82:H82" si="20">IF(B59=B38,TRUE)</f>
        <v>1</v>
      </c>
      <c r="C82" s="15" t="b">
        <f t="shared" si="20"/>
        <v>1</v>
      </c>
      <c r="D82" s="15" t="b">
        <f t="shared" si="20"/>
        <v>1</v>
      </c>
      <c r="E82" s="15" t="b">
        <f t="shared" si="20"/>
        <v>1</v>
      </c>
      <c r="F82" s="15" t="b">
        <f t="shared" si="20"/>
        <v>1</v>
      </c>
      <c r="G82" s="15" t="b">
        <f t="shared" si="20"/>
        <v>1</v>
      </c>
      <c r="H82" s="15" t="b">
        <f t="shared" si="20"/>
        <v>1</v>
      </c>
    </row>
  </sheetData>
  <conditionalFormatting sqref="B68:I82">
    <cfRule type="cellIs" dxfId="0" priority="1" operator="equal">
      <formula>TRUE</formula>
    </cfRule>
  </conditionalFormatting>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3FD06-F79C-48A9-A7D1-E958D620378C}">
  <sheetPr codeName="Sheet2">
    <tabColor rgb="FFFF0000"/>
  </sheetPr>
  <dimension ref="A1:B9"/>
  <sheetViews>
    <sheetView zoomScaleNormal="100" workbookViewId="0">
      <selection activeCell="B1" sqref="B1"/>
    </sheetView>
  </sheetViews>
  <sheetFormatPr defaultRowHeight="15" x14ac:dyDescent="0.2"/>
  <cols>
    <col min="1" max="1" width="25.140625" style="15" bestFit="1" customWidth="1"/>
    <col min="2" max="2" width="14.5703125" style="15" bestFit="1" customWidth="1"/>
    <col min="3" max="16384" width="9.140625" style="15"/>
  </cols>
  <sheetData>
    <row r="1" spans="1:2" ht="15.75" x14ac:dyDescent="0.25">
      <c r="A1" s="14" t="s">
        <v>76</v>
      </c>
      <c r="B1" s="15" t="s">
        <v>106</v>
      </c>
    </row>
    <row r="2" spans="1:2" x14ac:dyDescent="0.2">
      <c r="A2" s="15" t="s">
        <v>77</v>
      </c>
      <c r="B2" s="15" t="s">
        <v>101</v>
      </c>
    </row>
    <row r="3" spans="1:2" x14ac:dyDescent="0.2">
      <c r="A3" s="15" t="s">
        <v>78</v>
      </c>
      <c r="B3" s="15" t="s">
        <v>96</v>
      </c>
    </row>
    <row r="4" spans="1:2" x14ac:dyDescent="0.2">
      <c r="A4" s="15" t="s">
        <v>79</v>
      </c>
      <c r="B4" s="15" t="s">
        <v>97</v>
      </c>
    </row>
    <row r="5" spans="1:2" x14ac:dyDescent="0.2">
      <c r="A5" s="15" t="s">
        <v>80</v>
      </c>
      <c r="B5" s="15" t="s">
        <v>81</v>
      </c>
    </row>
    <row r="6" spans="1:2" x14ac:dyDescent="0.2">
      <c r="A6" s="15" t="s">
        <v>82</v>
      </c>
      <c r="B6" s="15">
        <v>2025</v>
      </c>
    </row>
    <row r="7" spans="1:2" x14ac:dyDescent="0.2">
      <c r="A7" s="15" t="s">
        <v>83</v>
      </c>
      <c r="B7" s="15" t="s">
        <v>98</v>
      </c>
    </row>
    <row r="8" spans="1:2" x14ac:dyDescent="0.2">
      <c r="A8" s="15" t="s">
        <v>84</v>
      </c>
      <c r="B8" s="15">
        <v>2024</v>
      </c>
    </row>
    <row r="9" spans="1:2" x14ac:dyDescent="0.2">
      <c r="A9" s="15" t="s">
        <v>85</v>
      </c>
      <c r="B9" s="15" t="s">
        <v>92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885E4-963B-4697-AEA7-8EF6B1D7C9AF}">
  <sheetPr codeName="Sheet3"/>
  <dimension ref="A1:F25"/>
  <sheetViews>
    <sheetView zoomScaleNormal="100" workbookViewId="0"/>
  </sheetViews>
  <sheetFormatPr defaultColWidth="9.42578125" defaultRowHeight="15" x14ac:dyDescent="0.2"/>
  <cols>
    <col min="1" max="1" width="24.5703125" style="28" customWidth="1"/>
    <col min="2" max="2" width="91.85546875" style="33" customWidth="1"/>
    <col min="3" max="3" width="74.85546875" style="33" bestFit="1" customWidth="1"/>
    <col min="4" max="4" width="25" style="28" customWidth="1"/>
    <col min="5" max="5" width="25.28515625" style="28" customWidth="1"/>
    <col min="6" max="6" width="9.42578125" style="28" customWidth="1"/>
    <col min="7" max="16384" width="9.42578125" style="28"/>
  </cols>
  <sheetData>
    <row r="1" spans="1:6" s="17" customFormat="1" ht="15.6" customHeight="1" x14ac:dyDescent="0.25">
      <c r="A1" s="16" t="s">
        <v>36</v>
      </c>
      <c r="D1" s="18"/>
      <c r="E1" s="18"/>
    </row>
    <row r="2" spans="1:6" s="22" customFormat="1" ht="21.6" customHeight="1" x14ac:dyDescent="0.25">
      <c r="A2" s="19" t="str">
        <f>_xlfn.CONCAT("Publication Date: ",config!B1)</f>
        <v>Publication Date: 14 August 2025</v>
      </c>
      <c r="B2" s="20"/>
      <c r="C2" s="20"/>
      <c r="D2" s="21"/>
      <c r="E2" s="21"/>
      <c r="F2" s="20"/>
    </row>
    <row r="3" spans="1:6" s="23" customFormat="1" ht="18" customHeight="1" x14ac:dyDescent="0.2">
      <c r="A3" s="23" t="s">
        <v>39</v>
      </c>
      <c r="D3" s="24"/>
      <c r="E3" s="24"/>
    </row>
    <row r="4" spans="1:6" s="23" customFormat="1" ht="18" customHeight="1" x14ac:dyDescent="0.2">
      <c r="A4" s="25" t="s">
        <v>40</v>
      </c>
      <c r="D4" s="24"/>
      <c r="E4" s="24"/>
    </row>
    <row r="5" spans="1:6" ht="57.75" customHeight="1" x14ac:dyDescent="0.25">
      <c r="A5" s="26" t="s">
        <v>41</v>
      </c>
      <c r="B5" s="26" t="s">
        <v>42</v>
      </c>
      <c r="C5" s="26" t="s">
        <v>57</v>
      </c>
      <c r="D5" s="26" t="s">
        <v>43</v>
      </c>
      <c r="E5" s="27" t="s">
        <v>72</v>
      </c>
    </row>
    <row r="6" spans="1:6" ht="30.95" customHeight="1" x14ac:dyDescent="0.2">
      <c r="A6" s="29" t="s">
        <v>46</v>
      </c>
      <c r="B6" s="30" t="s">
        <v>50</v>
      </c>
      <c r="C6" s="30" t="s">
        <v>58</v>
      </c>
      <c r="D6" s="31" t="str">
        <f>_xlfn.CONCAT("2009/10 to ", config!$B$9)</f>
        <v>2009/10 to 2024/25</v>
      </c>
      <c r="E6" s="32" t="s">
        <v>44</v>
      </c>
    </row>
    <row r="7" spans="1:6" ht="30.95" customHeight="1" x14ac:dyDescent="0.2">
      <c r="A7" s="29" t="s">
        <v>48</v>
      </c>
      <c r="B7" s="30" t="s">
        <v>52</v>
      </c>
      <c r="C7" s="30" t="s">
        <v>61</v>
      </c>
      <c r="D7" s="31" t="str">
        <f>_xlfn.CONCAT("2010/11 to ", config!$B$9)</f>
        <v>2010/11 to 2024/25</v>
      </c>
      <c r="E7" s="32" t="s">
        <v>44</v>
      </c>
    </row>
    <row r="8" spans="1:6" ht="30.95" customHeight="1" x14ac:dyDescent="0.2">
      <c r="A8" s="29" t="s">
        <v>47</v>
      </c>
      <c r="B8" s="30" t="s">
        <v>51</v>
      </c>
      <c r="C8" s="30" t="s">
        <v>59</v>
      </c>
      <c r="D8" s="31" t="str">
        <f>_xlfn.CONCAT("2009/10 to ", config!$B$9)</f>
        <v>2009/10 to 2024/25</v>
      </c>
      <c r="E8" s="32" t="s">
        <v>44</v>
      </c>
    </row>
    <row r="9" spans="1:6" ht="30.95" customHeight="1" x14ac:dyDescent="0.2">
      <c r="A9" s="29" t="s">
        <v>49</v>
      </c>
      <c r="B9" s="30" t="s">
        <v>53</v>
      </c>
      <c r="C9" s="30" t="s">
        <v>60</v>
      </c>
      <c r="D9" s="31" t="str">
        <f>_xlfn.CONCAT("2010/11 to ", config!$B$9)</f>
        <v>2010/11 to 2024/25</v>
      </c>
      <c r="E9" s="32" t="s">
        <v>44</v>
      </c>
    </row>
    <row r="10" spans="1:6" x14ac:dyDescent="0.2">
      <c r="D10" s="34"/>
    </row>
    <row r="11" spans="1:6" x14ac:dyDescent="0.2">
      <c r="D11" s="34"/>
    </row>
    <row r="12" spans="1:6" x14ac:dyDescent="0.2">
      <c r="D12" s="34"/>
    </row>
    <row r="13" spans="1:6" x14ac:dyDescent="0.2">
      <c r="D13" s="34"/>
    </row>
    <row r="14" spans="1:6" x14ac:dyDescent="0.2">
      <c r="D14" s="34"/>
    </row>
    <row r="15" spans="1:6" x14ac:dyDescent="0.2">
      <c r="D15" s="34"/>
    </row>
    <row r="16" spans="1:6" x14ac:dyDescent="0.2">
      <c r="D16" s="34"/>
    </row>
    <row r="17" spans="4:4" x14ac:dyDescent="0.2">
      <c r="D17" s="34"/>
    </row>
    <row r="18" spans="4:4" x14ac:dyDescent="0.2">
      <c r="D18" s="34"/>
    </row>
    <row r="19" spans="4:4" x14ac:dyDescent="0.2">
      <c r="D19" s="34"/>
    </row>
    <row r="20" spans="4:4" x14ac:dyDescent="0.2">
      <c r="D20" s="34"/>
    </row>
    <row r="21" spans="4:4" x14ac:dyDescent="0.2">
      <c r="D21" s="34"/>
    </row>
    <row r="22" spans="4:4" x14ac:dyDescent="0.2">
      <c r="D22" s="34"/>
    </row>
    <row r="23" spans="4:4" x14ac:dyDescent="0.2">
      <c r="D23" s="34"/>
    </row>
    <row r="24" spans="4:4" x14ac:dyDescent="0.2">
      <c r="D24" s="34"/>
    </row>
    <row r="25" spans="4:4" x14ac:dyDescent="0.2">
      <c r="D25" s="34"/>
    </row>
  </sheetData>
  <hyperlinks>
    <hyperlink ref="A4" location="Cover_sheet!A1" display="Cover sheet" xr:uid="{E1D66B6A-FC5A-40F1-980C-BEAAFD3EA2E7}"/>
    <hyperlink ref="A6" location="FIRE0511a!A1" display="FIRE05011a" xr:uid="{4E5E5097-BEAB-4F01-BFBE-478B350D41A6}"/>
    <hyperlink ref="A7" location="'Data - rescues'!A1" display="Data_rescues" xr:uid="{0027F20D-5E44-4D66-BAD2-204FE15E6138}"/>
    <hyperlink ref="A8" location="FIRE0511b!A1" display="FIRE05011b" xr:uid="{0F607D4A-9AF2-490E-8EF6-03E94FB478BE}"/>
    <hyperlink ref="A9" location="'Data - evacuations'!A1" display="Data_evacuations" xr:uid="{0B4BF838-C3E1-49BA-A3EA-2806A1535238}"/>
  </hyperlinks>
  <pageMargins left="0.31496062992126012" right="0.31496062992126012" top="0.74803149606299213" bottom="0.74803149606299213" header="0.31496062992126012" footer="0.31496062992126012"/>
  <pageSetup paperSize="0" scale="90" fitToWidth="0" fitToHeight="0" orientation="landscape" horizontalDpi="0" verticalDpi="0" copie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89"/>
  <sheetViews>
    <sheetView zoomScaleNormal="100" workbookViewId="0"/>
  </sheetViews>
  <sheetFormatPr defaultColWidth="9.140625" defaultRowHeight="15" x14ac:dyDescent="0.2"/>
  <cols>
    <col min="1" max="1" width="16.140625" style="35" bestFit="1" customWidth="1"/>
    <col min="2" max="2" width="21.5703125" style="35" bestFit="1" customWidth="1"/>
    <col min="3" max="3" width="9.5703125" style="35" bestFit="1" customWidth="1"/>
    <col min="4" max="16384" width="9.140625" style="35"/>
  </cols>
  <sheetData>
    <row r="1" spans="1:3" x14ac:dyDescent="0.2">
      <c r="A1" s="15" t="s">
        <v>0</v>
      </c>
      <c r="B1" s="15" t="s">
        <v>65</v>
      </c>
      <c r="C1" s="15" t="s">
        <v>66</v>
      </c>
    </row>
    <row r="2" spans="1:3" x14ac:dyDescent="0.2">
      <c r="A2" s="15" t="s">
        <v>7</v>
      </c>
      <c r="B2" s="15" t="s">
        <v>3</v>
      </c>
      <c r="C2" s="15">
        <v>3580</v>
      </c>
    </row>
    <row r="3" spans="1:3" x14ac:dyDescent="0.2">
      <c r="A3" s="15" t="s">
        <v>7</v>
      </c>
      <c r="B3" s="15" t="s">
        <v>23</v>
      </c>
      <c r="C3" s="15">
        <v>430</v>
      </c>
    </row>
    <row r="4" spans="1:3" x14ac:dyDescent="0.2">
      <c r="A4" s="15" t="s">
        <v>7</v>
      </c>
      <c r="B4" s="15" t="s">
        <v>4</v>
      </c>
      <c r="C4" s="15">
        <v>50</v>
      </c>
    </row>
    <row r="5" spans="1:3" x14ac:dyDescent="0.2">
      <c r="A5" s="15" t="s">
        <v>7</v>
      </c>
      <c r="B5" s="15" t="s">
        <v>24</v>
      </c>
      <c r="C5" s="15">
        <v>104</v>
      </c>
    </row>
    <row r="6" spans="1:3" x14ac:dyDescent="0.2">
      <c r="A6" s="15" t="s">
        <v>8</v>
      </c>
      <c r="B6" s="15" t="s">
        <v>3</v>
      </c>
      <c r="C6" s="15">
        <v>3307</v>
      </c>
    </row>
    <row r="7" spans="1:3" x14ac:dyDescent="0.2">
      <c r="A7" s="15" t="s">
        <v>8</v>
      </c>
      <c r="B7" s="15" t="s">
        <v>23</v>
      </c>
      <c r="C7" s="15">
        <v>437</v>
      </c>
    </row>
    <row r="8" spans="1:3" x14ac:dyDescent="0.2">
      <c r="A8" s="15" t="s">
        <v>8</v>
      </c>
      <c r="B8" s="15" t="s">
        <v>4</v>
      </c>
      <c r="C8" s="15">
        <v>50</v>
      </c>
    </row>
    <row r="9" spans="1:3" x14ac:dyDescent="0.2">
      <c r="A9" s="15" t="s">
        <v>8</v>
      </c>
      <c r="B9" s="15" t="s">
        <v>24</v>
      </c>
      <c r="C9" s="15">
        <v>121</v>
      </c>
    </row>
    <row r="10" spans="1:3" x14ac:dyDescent="0.2">
      <c r="A10" s="15" t="s">
        <v>9</v>
      </c>
      <c r="B10" s="15" t="s">
        <v>3</v>
      </c>
      <c r="C10" s="15">
        <v>2991</v>
      </c>
    </row>
    <row r="11" spans="1:3" x14ac:dyDescent="0.2">
      <c r="A11" s="15" t="s">
        <v>9</v>
      </c>
      <c r="B11" s="15" t="s">
        <v>23</v>
      </c>
      <c r="C11" s="15">
        <v>327</v>
      </c>
    </row>
    <row r="12" spans="1:3" x14ac:dyDescent="0.2">
      <c r="A12" s="15" t="s">
        <v>9</v>
      </c>
      <c r="B12" s="15" t="s">
        <v>4</v>
      </c>
      <c r="C12" s="15">
        <v>49</v>
      </c>
    </row>
    <row r="13" spans="1:3" x14ac:dyDescent="0.2">
      <c r="A13" s="15" t="s">
        <v>9</v>
      </c>
      <c r="B13" s="15" t="s">
        <v>24</v>
      </c>
      <c r="C13" s="15">
        <v>99</v>
      </c>
    </row>
    <row r="14" spans="1:3" x14ac:dyDescent="0.2">
      <c r="A14" s="15" t="s">
        <v>10</v>
      </c>
      <c r="B14" s="15" t="s">
        <v>3</v>
      </c>
      <c r="C14" s="15">
        <v>2720</v>
      </c>
    </row>
    <row r="15" spans="1:3" x14ac:dyDescent="0.2">
      <c r="A15" s="15" t="s">
        <v>10</v>
      </c>
      <c r="B15" s="15" t="s">
        <v>23</v>
      </c>
      <c r="C15" s="15">
        <v>402</v>
      </c>
    </row>
    <row r="16" spans="1:3" x14ac:dyDescent="0.2">
      <c r="A16" s="15" t="s">
        <v>10</v>
      </c>
      <c r="B16" s="15" t="s">
        <v>4</v>
      </c>
      <c r="C16" s="15">
        <v>73</v>
      </c>
    </row>
    <row r="17" spans="1:3" x14ac:dyDescent="0.2">
      <c r="A17" s="15" t="s">
        <v>10</v>
      </c>
      <c r="B17" s="15" t="s">
        <v>24</v>
      </c>
      <c r="C17" s="15">
        <v>113</v>
      </c>
    </row>
    <row r="18" spans="1:3" x14ac:dyDescent="0.2">
      <c r="A18" s="15" t="s">
        <v>11</v>
      </c>
      <c r="B18" s="15" t="s">
        <v>3</v>
      </c>
      <c r="C18" s="15">
        <v>2614</v>
      </c>
    </row>
    <row r="19" spans="1:3" x14ac:dyDescent="0.2">
      <c r="A19" s="15" t="s">
        <v>11</v>
      </c>
      <c r="B19" s="15" t="s">
        <v>23</v>
      </c>
      <c r="C19" s="15">
        <v>400</v>
      </c>
    </row>
    <row r="20" spans="1:3" x14ac:dyDescent="0.2">
      <c r="A20" s="15" t="s">
        <v>11</v>
      </c>
      <c r="B20" s="15" t="s">
        <v>4</v>
      </c>
      <c r="C20" s="15">
        <v>31</v>
      </c>
    </row>
    <row r="21" spans="1:3" x14ac:dyDescent="0.2">
      <c r="A21" s="15" t="s">
        <v>11</v>
      </c>
      <c r="B21" s="15" t="s">
        <v>24</v>
      </c>
      <c r="C21" s="15">
        <v>140</v>
      </c>
    </row>
    <row r="22" spans="1:3" x14ac:dyDescent="0.2">
      <c r="A22" s="15" t="s">
        <v>12</v>
      </c>
      <c r="B22" s="15" t="s">
        <v>3</v>
      </c>
      <c r="C22" s="15">
        <v>2563</v>
      </c>
    </row>
    <row r="23" spans="1:3" x14ac:dyDescent="0.2">
      <c r="A23" s="15" t="s">
        <v>12</v>
      </c>
      <c r="B23" s="15" t="s">
        <v>23</v>
      </c>
      <c r="C23" s="15">
        <v>565</v>
      </c>
    </row>
    <row r="24" spans="1:3" x14ac:dyDescent="0.2">
      <c r="A24" s="15" t="s">
        <v>12</v>
      </c>
      <c r="B24" s="15" t="s">
        <v>4</v>
      </c>
      <c r="C24" s="15">
        <v>39</v>
      </c>
    </row>
    <row r="25" spans="1:3" x14ac:dyDescent="0.2">
      <c r="A25" s="15" t="s">
        <v>12</v>
      </c>
      <c r="B25" s="15" t="s">
        <v>24</v>
      </c>
      <c r="C25" s="15">
        <v>129</v>
      </c>
    </row>
    <row r="26" spans="1:3" x14ac:dyDescent="0.2">
      <c r="A26" s="15" t="s">
        <v>13</v>
      </c>
      <c r="B26" s="15" t="s">
        <v>3</v>
      </c>
      <c r="C26" s="15">
        <v>2429</v>
      </c>
    </row>
    <row r="27" spans="1:3" x14ac:dyDescent="0.2">
      <c r="A27" s="15" t="s">
        <v>13</v>
      </c>
      <c r="B27" s="15" t="s">
        <v>23</v>
      </c>
      <c r="C27" s="15">
        <v>618</v>
      </c>
    </row>
    <row r="28" spans="1:3" x14ac:dyDescent="0.2">
      <c r="A28" s="15" t="s">
        <v>13</v>
      </c>
      <c r="B28" s="15" t="s">
        <v>4</v>
      </c>
      <c r="C28" s="15">
        <v>36</v>
      </c>
    </row>
    <row r="29" spans="1:3" x14ac:dyDescent="0.2">
      <c r="A29" s="15" t="s">
        <v>13</v>
      </c>
      <c r="B29" s="15" t="s">
        <v>24</v>
      </c>
      <c r="C29" s="15">
        <v>127</v>
      </c>
    </row>
    <row r="30" spans="1:3" x14ac:dyDescent="0.2">
      <c r="A30" s="15" t="s">
        <v>14</v>
      </c>
      <c r="B30" s="15" t="s">
        <v>3</v>
      </c>
      <c r="C30" s="15">
        <v>2454</v>
      </c>
    </row>
    <row r="31" spans="1:3" x14ac:dyDescent="0.2">
      <c r="A31" s="15" t="s">
        <v>14</v>
      </c>
      <c r="B31" s="15" t="s">
        <v>23</v>
      </c>
      <c r="C31" s="15">
        <v>512</v>
      </c>
    </row>
    <row r="32" spans="1:3" x14ac:dyDescent="0.2">
      <c r="A32" s="15" t="s">
        <v>14</v>
      </c>
      <c r="B32" s="15" t="s">
        <v>4</v>
      </c>
      <c r="C32" s="15">
        <v>45</v>
      </c>
    </row>
    <row r="33" spans="1:3" x14ac:dyDescent="0.2">
      <c r="A33" s="15" t="s">
        <v>14</v>
      </c>
      <c r="B33" s="15" t="s">
        <v>24</v>
      </c>
      <c r="C33" s="15">
        <v>114</v>
      </c>
    </row>
    <row r="34" spans="1:3" x14ac:dyDescent="0.2">
      <c r="A34" s="15" t="s">
        <v>33</v>
      </c>
      <c r="B34" s="15" t="s">
        <v>3</v>
      </c>
      <c r="C34" s="15">
        <v>2357</v>
      </c>
    </row>
    <row r="35" spans="1:3" x14ac:dyDescent="0.2">
      <c r="A35" s="15" t="s">
        <v>33</v>
      </c>
      <c r="B35" s="15" t="s">
        <v>23</v>
      </c>
      <c r="C35" s="15">
        <v>448</v>
      </c>
    </row>
    <row r="36" spans="1:3" x14ac:dyDescent="0.2">
      <c r="A36" s="15" t="s">
        <v>33</v>
      </c>
      <c r="B36" s="15" t="s">
        <v>4</v>
      </c>
      <c r="C36" s="15">
        <v>54</v>
      </c>
    </row>
    <row r="37" spans="1:3" x14ac:dyDescent="0.2">
      <c r="A37" s="15" t="s">
        <v>33</v>
      </c>
      <c r="B37" s="15" t="s">
        <v>24</v>
      </c>
      <c r="C37" s="15">
        <v>129</v>
      </c>
    </row>
    <row r="38" spans="1:3" x14ac:dyDescent="0.2">
      <c r="A38" s="15" t="s">
        <v>35</v>
      </c>
      <c r="B38" s="15" t="s">
        <v>3</v>
      </c>
      <c r="C38" s="15">
        <v>2336</v>
      </c>
    </row>
    <row r="39" spans="1:3" x14ac:dyDescent="0.2">
      <c r="A39" s="15" t="s">
        <v>35</v>
      </c>
      <c r="B39" s="15" t="s">
        <v>23</v>
      </c>
      <c r="C39" s="15">
        <v>487</v>
      </c>
    </row>
    <row r="40" spans="1:3" x14ac:dyDescent="0.2">
      <c r="A40" s="15" t="s">
        <v>35</v>
      </c>
      <c r="B40" s="15" t="s">
        <v>4</v>
      </c>
      <c r="C40" s="15">
        <v>56</v>
      </c>
    </row>
    <row r="41" spans="1:3" x14ac:dyDescent="0.2">
      <c r="A41" s="15" t="s">
        <v>35</v>
      </c>
      <c r="B41" s="15" t="s">
        <v>24</v>
      </c>
      <c r="C41" s="15">
        <v>136</v>
      </c>
    </row>
    <row r="42" spans="1:3" x14ac:dyDescent="0.2">
      <c r="A42" s="15" t="s">
        <v>55</v>
      </c>
      <c r="B42" s="15" t="s">
        <v>3</v>
      </c>
      <c r="C42" s="15">
        <v>2289</v>
      </c>
    </row>
    <row r="43" spans="1:3" x14ac:dyDescent="0.2">
      <c r="A43" s="15" t="s">
        <v>55</v>
      </c>
      <c r="B43" s="15" t="s">
        <v>23</v>
      </c>
      <c r="C43" s="15">
        <v>334</v>
      </c>
    </row>
    <row r="44" spans="1:3" x14ac:dyDescent="0.2">
      <c r="A44" s="15" t="s">
        <v>55</v>
      </c>
      <c r="B44" s="15" t="s">
        <v>4</v>
      </c>
      <c r="C44" s="15">
        <v>31</v>
      </c>
    </row>
    <row r="45" spans="1:3" x14ac:dyDescent="0.2">
      <c r="A45" s="15" t="s">
        <v>55</v>
      </c>
      <c r="B45" s="15" t="s">
        <v>24</v>
      </c>
      <c r="C45" s="15">
        <v>102</v>
      </c>
    </row>
    <row r="46" spans="1:3" x14ac:dyDescent="0.2">
      <c r="A46" s="15" t="s">
        <v>69</v>
      </c>
      <c r="B46" s="15" t="s">
        <v>3</v>
      </c>
      <c r="C46" s="15">
        <v>2196</v>
      </c>
    </row>
    <row r="47" spans="1:3" x14ac:dyDescent="0.2">
      <c r="A47" s="15" t="s">
        <v>69</v>
      </c>
      <c r="B47" s="15" t="s">
        <v>23</v>
      </c>
      <c r="C47" s="15">
        <v>429</v>
      </c>
    </row>
    <row r="48" spans="1:3" x14ac:dyDescent="0.2">
      <c r="A48" s="15" t="s">
        <v>69</v>
      </c>
      <c r="B48" s="15" t="s">
        <v>4</v>
      </c>
      <c r="C48" s="15">
        <v>41</v>
      </c>
    </row>
    <row r="49" spans="1:3" x14ac:dyDescent="0.2">
      <c r="A49" s="15" t="s">
        <v>69</v>
      </c>
      <c r="B49" s="15" t="s">
        <v>24</v>
      </c>
      <c r="C49" s="15">
        <v>129</v>
      </c>
    </row>
    <row r="50" spans="1:3" x14ac:dyDescent="0.2">
      <c r="A50" s="15" t="s">
        <v>70</v>
      </c>
      <c r="B50" s="15" t="s">
        <v>3</v>
      </c>
      <c r="C50" s="15">
        <v>2183</v>
      </c>
    </row>
    <row r="51" spans="1:3" x14ac:dyDescent="0.2">
      <c r="A51" s="15" t="s">
        <v>70</v>
      </c>
      <c r="B51" s="15" t="s">
        <v>23</v>
      </c>
      <c r="C51" s="15">
        <v>415</v>
      </c>
    </row>
    <row r="52" spans="1:3" x14ac:dyDescent="0.2">
      <c r="A52" s="15" t="s">
        <v>70</v>
      </c>
      <c r="B52" s="15" t="s">
        <v>4</v>
      </c>
      <c r="C52" s="15">
        <v>52</v>
      </c>
    </row>
    <row r="53" spans="1:3" x14ac:dyDescent="0.2">
      <c r="A53" s="15" t="s">
        <v>70</v>
      </c>
      <c r="B53" s="15" t="s">
        <v>24</v>
      </c>
      <c r="C53" s="15">
        <v>128</v>
      </c>
    </row>
    <row r="54" spans="1:3" x14ac:dyDescent="0.2">
      <c r="A54" s="15" t="s">
        <v>71</v>
      </c>
      <c r="B54" s="15" t="s">
        <v>3</v>
      </c>
      <c r="C54" s="15">
        <v>2151</v>
      </c>
    </row>
    <row r="55" spans="1:3" x14ac:dyDescent="0.2">
      <c r="A55" s="15" t="s">
        <v>71</v>
      </c>
      <c r="B55" s="15" t="s">
        <v>23</v>
      </c>
      <c r="C55" s="15">
        <v>525</v>
      </c>
    </row>
    <row r="56" spans="1:3" x14ac:dyDescent="0.2">
      <c r="A56" s="15" t="s">
        <v>71</v>
      </c>
      <c r="B56" s="15" t="s">
        <v>4</v>
      </c>
      <c r="C56" s="15">
        <v>43</v>
      </c>
    </row>
    <row r="57" spans="1:3" x14ac:dyDescent="0.2">
      <c r="A57" s="15" t="s">
        <v>71</v>
      </c>
      <c r="B57" s="15" t="s">
        <v>24</v>
      </c>
      <c r="C57" s="15">
        <v>129</v>
      </c>
    </row>
    <row r="58" spans="1:3" x14ac:dyDescent="0.2">
      <c r="A58" s="15" t="s">
        <v>92</v>
      </c>
      <c r="B58" s="15" t="s">
        <v>3</v>
      </c>
      <c r="C58" s="15">
        <v>2119</v>
      </c>
    </row>
    <row r="59" spans="1:3" x14ac:dyDescent="0.2">
      <c r="A59" s="15" t="s">
        <v>92</v>
      </c>
      <c r="B59" s="15" t="s">
        <v>23</v>
      </c>
      <c r="C59" s="15">
        <v>649</v>
      </c>
    </row>
    <row r="60" spans="1:3" x14ac:dyDescent="0.2">
      <c r="A60" s="15" t="s">
        <v>92</v>
      </c>
      <c r="B60" s="15" t="s">
        <v>4</v>
      </c>
      <c r="C60" s="15">
        <v>59</v>
      </c>
    </row>
    <row r="61" spans="1:3" x14ac:dyDescent="0.2">
      <c r="A61" s="15" t="s">
        <v>92</v>
      </c>
      <c r="B61" s="15" t="s">
        <v>24</v>
      </c>
      <c r="C61" s="15">
        <v>131</v>
      </c>
    </row>
    <row r="62" spans="1:3" x14ac:dyDescent="0.2">
      <c r="A62" s="36"/>
      <c r="B62" s="36"/>
      <c r="C62" s="36"/>
    </row>
    <row r="63" spans="1:3" x14ac:dyDescent="0.2">
      <c r="A63" s="36"/>
      <c r="B63" s="36"/>
      <c r="C63" s="36"/>
    </row>
    <row r="64" spans="1:3" x14ac:dyDescent="0.2">
      <c r="A64" s="36"/>
      <c r="B64" s="36"/>
      <c r="C64" s="36"/>
    </row>
    <row r="65" spans="1:3" x14ac:dyDescent="0.2">
      <c r="A65" s="36"/>
      <c r="B65" s="36"/>
      <c r="C65" s="36"/>
    </row>
    <row r="66" spans="1:3" x14ac:dyDescent="0.2">
      <c r="A66" s="36"/>
      <c r="B66" s="36"/>
      <c r="C66" s="36"/>
    </row>
    <row r="67" spans="1:3" x14ac:dyDescent="0.2">
      <c r="A67" s="36"/>
      <c r="B67" s="36"/>
      <c r="C67" s="36"/>
    </row>
    <row r="68" spans="1:3" x14ac:dyDescent="0.2">
      <c r="A68" s="36"/>
      <c r="B68" s="36"/>
      <c r="C68" s="36"/>
    </row>
    <row r="69" spans="1:3" x14ac:dyDescent="0.2">
      <c r="A69" s="36"/>
      <c r="B69" s="36"/>
      <c r="C69" s="36"/>
    </row>
    <row r="70" spans="1:3" x14ac:dyDescent="0.2">
      <c r="A70" s="36"/>
      <c r="B70" s="36"/>
      <c r="C70" s="36"/>
    </row>
    <row r="71" spans="1:3" x14ac:dyDescent="0.2">
      <c r="A71" s="36"/>
      <c r="B71" s="36"/>
      <c r="C71" s="36"/>
    </row>
    <row r="72" spans="1:3" x14ac:dyDescent="0.2">
      <c r="A72" s="36"/>
      <c r="B72" s="36"/>
      <c r="C72" s="36"/>
    </row>
    <row r="73" spans="1:3" x14ac:dyDescent="0.2">
      <c r="A73" s="36"/>
      <c r="B73" s="36"/>
      <c r="C73" s="36"/>
    </row>
    <row r="74" spans="1:3" x14ac:dyDescent="0.2">
      <c r="A74" s="36"/>
      <c r="B74" s="36"/>
      <c r="C74" s="36"/>
    </row>
    <row r="75" spans="1:3" x14ac:dyDescent="0.2">
      <c r="A75" s="36"/>
      <c r="B75" s="36"/>
      <c r="C75" s="36"/>
    </row>
    <row r="76" spans="1:3" x14ac:dyDescent="0.2">
      <c r="A76" s="36"/>
      <c r="B76" s="36"/>
      <c r="C76" s="36"/>
    </row>
    <row r="77" spans="1:3" x14ac:dyDescent="0.2">
      <c r="A77" s="36"/>
      <c r="B77" s="36"/>
      <c r="C77" s="36"/>
    </row>
    <row r="78" spans="1:3" x14ac:dyDescent="0.2">
      <c r="A78" s="36"/>
      <c r="B78" s="36"/>
      <c r="C78" s="36"/>
    </row>
    <row r="79" spans="1:3" x14ac:dyDescent="0.2">
      <c r="A79" s="36"/>
      <c r="B79" s="36"/>
      <c r="C79" s="36"/>
    </row>
    <row r="80" spans="1:3" x14ac:dyDescent="0.2">
      <c r="A80" s="36"/>
      <c r="B80" s="36"/>
      <c r="C80" s="36"/>
    </row>
    <row r="81" spans="1:3" x14ac:dyDescent="0.2">
      <c r="A81" s="36"/>
      <c r="B81" s="36"/>
      <c r="C81" s="36"/>
    </row>
    <row r="82" spans="1:3" x14ac:dyDescent="0.2">
      <c r="A82" s="36"/>
      <c r="B82" s="36"/>
      <c r="C82" s="36"/>
    </row>
    <row r="83" spans="1:3" x14ac:dyDescent="0.2">
      <c r="A83" s="36"/>
      <c r="B83" s="36"/>
      <c r="C83" s="36"/>
    </row>
    <row r="84" spans="1:3" x14ac:dyDescent="0.2">
      <c r="A84" s="36"/>
      <c r="B84" s="36"/>
      <c r="C84" s="36"/>
    </row>
    <row r="85" spans="1:3" x14ac:dyDescent="0.2">
      <c r="A85" s="36"/>
      <c r="B85" s="36"/>
      <c r="C85" s="36"/>
    </row>
    <row r="86" spans="1:3" x14ac:dyDescent="0.2">
      <c r="A86" s="36"/>
      <c r="B86" s="36"/>
      <c r="C86" s="36"/>
    </row>
    <row r="87" spans="1:3" x14ac:dyDescent="0.2">
      <c r="A87" s="36"/>
      <c r="B87" s="36"/>
      <c r="C87" s="36"/>
    </row>
    <row r="88" spans="1:3" x14ac:dyDescent="0.2">
      <c r="A88" s="36"/>
      <c r="B88" s="36"/>
      <c r="C88" s="36"/>
    </row>
    <row r="89" spans="1:3" x14ac:dyDescent="0.2">
      <c r="A89" s="36"/>
      <c r="B89" s="36"/>
      <c r="C89" s="36"/>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CDF06-5137-4315-A8DB-480A2A5F8663}">
  <sheetPr codeName="Sheet5">
    <tabColor rgb="FFFF0000"/>
  </sheetPr>
  <dimension ref="A1:C5"/>
  <sheetViews>
    <sheetView zoomScaleNormal="100" workbookViewId="0"/>
  </sheetViews>
  <sheetFormatPr defaultRowHeight="15" x14ac:dyDescent="0.2"/>
  <cols>
    <col min="1" max="16384" width="9.140625" style="15"/>
  </cols>
  <sheetData>
    <row r="1" spans="1:3" ht="15.75" x14ac:dyDescent="0.25">
      <c r="A1" s="37" t="s">
        <v>0</v>
      </c>
      <c r="B1" s="35" t="s">
        <v>65</v>
      </c>
      <c r="C1" s="35" t="s">
        <v>66</v>
      </c>
    </row>
    <row r="2" spans="1:3" x14ac:dyDescent="0.2">
      <c r="A2" s="15" t="s">
        <v>2</v>
      </c>
      <c r="B2" s="15" t="s">
        <v>3</v>
      </c>
      <c r="C2" s="15">
        <v>3682</v>
      </c>
    </row>
    <row r="3" spans="1:3" x14ac:dyDescent="0.2">
      <c r="A3" s="15" t="s">
        <v>2</v>
      </c>
      <c r="B3" s="15" t="s">
        <v>23</v>
      </c>
      <c r="C3" s="15">
        <v>495</v>
      </c>
    </row>
    <row r="4" spans="1:3" x14ac:dyDescent="0.2">
      <c r="A4" s="15" t="s">
        <v>2</v>
      </c>
      <c r="B4" s="15" t="s">
        <v>4</v>
      </c>
      <c r="C4" s="15">
        <v>49</v>
      </c>
    </row>
    <row r="5" spans="1:3" x14ac:dyDescent="0.2">
      <c r="A5" s="15" t="s">
        <v>2</v>
      </c>
      <c r="B5" s="15" t="s">
        <v>24</v>
      </c>
      <c r="C5" s="15">
        <v>141</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J32"/>
  <sheetViews>
    <sheetView showGridLines="0" zoomScaleNormal="100" workbookViewId="0">
      <pane ySplit="3" topLeftCell="A4" activePane="bottomLeft" state="frozen"/>
      <selection pane="bottomLeft"/>
    </sheetView>
  </sheetViews>
  <sheetFormatPr defaultColWidth="9.140625" defaultRowHeight="15" x14ac:dyDescent="0.2"/>
  <cols>
    <col min="1" max="1" width="12.140625" style="44" customWidth="1"/>
    <col min="2" max="6" width="19.5703125" style="44" customWidth="1"/>
    <col min="7" max="7" width="9.140625" style="44" customWidth="1"/>
    <col min="8" max="16384" width="9.140625" style="44"/>
  </cols>
  <sheetData>
    <row r="1" spans="1:10" ht="15.75" x14ac:dyDescent="0.25">
      <c r="A1" s="42" t="s">
        <v>31</v>
      </c>
      <c r="B1" s="43"/>
      <c r="C1" s="43"/>
      <c r="D1" s="43"/>
      <c r="E1" s="43"/>
      <c r="F1" s="43"/>
      <c r="G1" s="43"/>
      <c r="H1" s="43"/>
      <c r="I1" s="43"/>
      <c r="J1" s="43"/>
    </row>
    <row r="2" spans="1:10" ht="33" customHeight="1" thickBot="1" x14ac:dyDescent="0.3">
      <c r="A2" s="45"/>
      <c r="B2" s="45"/>
      <c r="C2" s="46"/>
      <c r="D2" s="46" t="s">
        <v>1</v>
      </c>
      <c r="E2" s="46"/>
      <c r="F2" s="46"/>
      <c r="G2" s="45"/>
      <c r="H2" s="45"/>
      <c r="I2" s="45"/>
      <c r="J2" s="45"/>
    </row>
    <row r="3" spans="1:10" ht="30" customHeight="1" thickBot="1" x14ac:dyDescent="0.25">
      <c r="A3" s="47" t="s">
        <v>21</v>
      </c>
      <c r="B3" s="48" t="s">
        <v>22</v>
      </c>
      <c r="C3" s="49" t="s">
        <v>3</v>
      </c>
      <c r="D3" s="49" t="s">
        <v>23</v>
      </c>
      <c r="E3" s="49" t="s">
        <v>24</v>
      </c>
      <c r="F3" s="49" t="s">
        <v>4</v>
      </c>
      <c r="G3" s="45"/>
      <c r="H3" s="45"/>
      <c r="I3" s="45"/>
      <c r="J3" s="45"/>
    </row>
    <row r="4" spans="1:10" ht="15.75" x14ac:dyDescent="0.2">
      <c r="A4" s="45" t="s">
        <v>2</v>
      </c>
      <c r="B4" s="38" cm="1">
        <f t="array" ref="B4">SUMPRODUCT((Data_rescues_2009_10!$A$2:$A$89=FIRE0511a!$A4)*(Data_rescues_2009_10!$C$2:$C$89))</f>
        <v>4367</v>
      </c>
      <c r="C4" s="39" cm="1">
        <f t="array" ref="C4">SUMPRODUCT((Data_rescues_2009_10!$A$2:$A$89=FIRE0511a!$A4)*(Data_rescues_2009_10!$B$2:$B$89=FIRE0511a!C$3)*(Data_rescues_2009_10!$C$2:$C$89))</f>
        <v>3682</v>
      </c>
      <c r="D4" s="39" cm="1">
        <f t="array" ref="D4">SUMPRODUCT((Data_rescues_2009_10!$A$2:$A$89=FIRE0511a!$A4)*(Data_rescues_2009_10!$B$2:$B$89=FIRE0511a!D$3)*(Data_rescues_2009_10!$C$2:$C$89))</f>
        <v>495</v>
      </c>
      <c r="E4" s="39" cm="1">
        <f t="array" ref="E4">SUMPRODUCT((Data_rescues_2009_10!$A$2:$A$89=FIRE0511a!$A4)*(Data_rescues_2009_10!$B$2:$B$89=FIRE0511a!E$3)*(Data_rescues_2009_10!$C$2:$C$89))</f>
        <v>141</v>
      </c>
      <c r="F4" s="39" cm="1">
        <f t="array" ref="F4">SUMPRODUCT((Data_rescues_2009_10!$A$2:$A$89=FIRE0511a!$A4)*(Data_rescues_2009_10!$B$2:$B$89=FIRE0511a!F$3)*(Data_rescues_2009_10!$C$2:$C$89))</f>
        <v>49</v>
      </c>
      <c r="G4" s="50"/>
      <c r="H4" s="50"/>
      <c r="I4" s="50"/>
      <c r="J4" s="50"/>
    </row>
    <row r="5" spans="1:10" ht="15.75" x14ac:dyDescent="0.2">
      <c r="A5" s="45" t="s">
        <v>7</v>
      </c>
      <c r="B5" s="38">
        <f>SUMPRODUCT(('Data - rescues'!$A$2:$A$89=FIRE0511a!$A5)*('Data - rescues'!$C$2:$C$89))</f>
        <v>4164</v>
      </c>
      <c r="C5" s="39">
        <f>SUMPRODUCT(('Data - rescues'!$A$2:$A$89=FIRE0511a!$A5)*('Data - rescues'!$B$2:$B$89=FIRE0511a!C$3)*('Data - rescues'!$C$2:$C$89))</f>
        <v>3580</v>
      </c>
      <c r="D5" s="39">
        <f>SUMPRODUCT(('Data - rescues'!$A$2:$A$89=FIRE0511a!$A5)*('Data - rescues'!$B$2:$B$89=FIRE0511a!D$3)*('Data - rescues'!$C$2:$C$89))</f>
        <v>430</v>
      </c>
      <c r="E5" s="39">
        <f>SUMPRODUCT(('Data - rescues'!$A$2:$A$89=FIRE0511a!$A5)*('Data - rescues'!$B$2:$B$89=FIRE0511a!E$3)*('Data - rescues'!$C$2:$C$89))</f>
        <v>104</v>
      </c>
      <c r="F5" s="39">
        <f>SUMPRODUCT(('Data - rescues'!$A$2:$A$89=FIRE0511a!$A5)*('Data - rescues'!$B$2:$B$89=FIRE0511a!F$3)*('Data - rescues'!$C$2:$C$89))</f>
        <v>50</v>
      </c>
      <c r="G5" s="50"/>
      <c r="H5" s="50"/>
      <c r="I5" s="50"/>
      <c r="J5" s="50"/>
    </row>
    <row r="6" spans="1:10" ht="15.75" x14ac:dyDescent="0.2">
      <c r="A6" s="45" t="s">
        <v>8</v>
      </c>
      <c r="B6" s="38">
        <f>SUMPRODUCT(('Data - rescues'!$A$2:$A$89=FIRE0511a!$A6)*('Data - rescues'!$C$2:$C$89))</f>
        <v>3915</v>
      </c>
      <c r="C6" s="39">
        <f>SUMPRODUCT(('Data - rescues'!$A$2:$A$89=FIRE0511a!$A6)*('Data - rescues'!$B$2:$B$89=FIRE0511a!C$3)*('Data - rescues'!$C$2:$C$89))</f>
        <v>3307</v>
      </c>
      <c r="D6" s="39">
        <f>SUMPRODUCT(('Data - rescues'!$A$2:$A$89=FIRE0511a!$A6)*('Data - rescues'!$B$2:$B$89=FIRE0511a!D$3)*('Data - rescues'!$C$2:$C$89))</f>
        <v>437</v>
      </c>
      <c r="E6" s="39">
        <f>SUMPRODUCT(('Data - rescues'!$A$2:$A$89=FIRE0511a!$A6)*('Data - rescues'!$B$2:$B$89=FIRE0511a!E$3)*('Data - rescues'!$C$2:$C$89))</f>
        <v>121</v>
      </c>
      <c r="F6" s="39">
        <f>SUMPRODUCT(('Data - rescues'!$A$2:$A$89=FIRE0511a!$A6)*('Data - rescues'!$B$2:$B$89=FIRE0511a!F$3)*('Data - rescues'!$C$2:$C$89))</f>
        <v>50</v>
      </c>
      <c r="G6" s="50"/>
      <c r="H6" s="50"/>
      <c r="I6" s="50"/>
      <c r="J6" s="50"/>
    </row>
    <row r="7" spans="1:10" ht="15.75" x14ac:dyDescent="0.2">
      <c r="A7" s="45" t="s">
        <v>9</v>
      </c>
      <c r="B7" s="38">
        <f>SUMPRODUCT(('Data - rescues'!$A$2:$A$89=FIRE0511a!$A7)*('Data - rescues'!$C$2:$C$89))</f>
        <v>3466</v>
      </c>
      <c r="C7" s="39">
        <f>SUMPRODUCT(('Data - rescues'!$A$2:$A$89=FIRE0511a!$A7)*('Data - rescues'!$B$2:$B$89=FIRE0511a!C$3)*('Data - rescues'!$C$2:$C$89))</f>
        <v>2991</v>
      </c>
      <c r="D7" s="39">
        <f>SUMPRODUCT(('Data - rescues'!$A$2:$A$89=FIRE0511a!$A7)*('Data - rescues'!$B$2:$B$89=FIRE0511a!D$3)*('Data - rescues'!$C$2:$C$89))</f>
        <v>327</v>
      </c>
      <c r="E7" s="39">
        <f>SUMPRODUCT(('Data - rescues'!$A$2:$A$89=FIRE0511a!$A7)*('Data - rescues'!$B$2:$B$89=FIRE0511a!E$3)*('Data - rescues'!$C$2:$C$89))</f>
        <v>99</v>
      </c>
      <c r="F7" s="39">
        <f>SUMPRODUCT(('Data - rescues'!$A$2:$A$89=FIRE0511a!$A7)*('Data - rescues'!$B$2:$B$89=FIRE0511a!F$3)*('Data - rescues'!$C$2:$C$89))</f>
        <v>49</v>
      </c>
      <c r="G7" s="50"/>
      <c r="H7" s="50"/>
      <c r="I7" s="50"/>
      <c r="J7" s="50"/>
    </row>
    <row r="8" spans="1:10" ht="15.75" x14ac:dyDescent="0.2">
      <c r="A8" s="45" t="s">
        <v>10</v>
      </c>
      <c r="B8" s="38">
        <f>SUMPRODUCT(('Data - rescues'!$A$2:$A$89=FIRE0511a!$A8)*('Data - rescues'!$C$2:$C$89))</f>
        <v>3308</v>
      </c>
      <c r="C8" s="39">
        <f>SUMPRODUCT(('Data - rescues'!$A$2:$A$89=FIRE0511a!$A8)*('Data - rescues'!$B$2:$B$89=FIRE0511a!C$3)*('Data - rescues'!$C$2:$C$89))</f>
        <v>2720</v>
      </c>
      <c r="D8" s="39">
        <f>SUMPRODUCT(('Data - rescues'!$A$2:$A$89=FIRE0511a!$A8)*('Data - rescues'!$B$2:$B$89=FIRE0511a!D$3)*('Data - rescues'!$C$2:$C$89))</f>
        <v>402</v>
      </c>
      <c r="E8" s="39">
        <f>SUMPRODUCT(('Data - rescues'!$A$2:$A$89=FIRE0511a!$A8)*('Data - rescues'!$B$2:$B$89=FIRE0511a!E$3)*('Data - rescues'!$C$2:$C$89))</f>
        <v>113</v>
      </c>
      <c r="F8" s="39">
        <f>SUMPRODUCT(('Data - rescues'!$A$2:$A$89=FIRE0511a!$A8)*('Data - rescues'!$B$2:$B$89=FIRE0511a!F$3)*('Data - rescues'!$C$2:$C$89))</f>
        <v>73</v>
      </c>
      <c r="G8" s="50"/>
      <c r="H8" s="50"/>
      <c r="I8" s="50"/>
      <c r="J8" s="50"/>
    </row>
    <row r="9" spans="1:10" ht="15.75" x14ac:dyDescent="0.2">
      <c r="A9" s="51" t="s">
        <v>11</v>
      </c>
      <c r="B9" s="38">
        <f>SUMPRODUCT(('Data - rescues'!$A$2:$A$89=FIRE0511a!$A9)*('Data - rescues'!$C$2:$C$89))</f>
        <v>3185</v>
      </c>
      <c r="C9" s="39">
        <f>SUMPRODUCT(('Data - rescues'!$A$2:$A$89=FIRE0511a!$A9)*('Data - rescues'!$B$2:$B$89=FIRE0511a!C$3)*('Data - rescues'!$C$2:$C$89))</f>
        <v>2614</v>
      </c>
      <c r="D9" s="39">
        <f>SUMPRODUCT(('Data - rescues'!$A$2:$A$89=FIRE0511a!$A9)*('Data - rescues'!$B$2:$B$89=FIRE0511a!D$3)*('Data - rescues'!$C$2:$C$89))</f>
        <v>400</v>
      </c>
      <c r="E9" s="39">
        <f>SUMPRODUCT(('Data - rescues'!$A$2:$A$89=FIRE0511a!$A9)*('Data - rescues'!$B$2:$B$89=FIRE0511a!E$3)*('Data - rescues'!$C$2:$C$89))</f>
        <v>140</v>
      </c>
      <c r="F9" s="39">
        <f>SUMPRODUCT(('Data - rescues'!$A$2:$A$89=FIRE0511a!$A9)*('Data - rescues'!$B$2:$B$89=FIRE0511a!F$3)*('Data - rescues'!$C$2:$C$89))</f>
        <v>31</v>
      </c>
      <c r="G9" s="50"/>
      <c r="H9" s="50"/>
      <c r="I9" s="50"/>
      <c r="J9" s="50"/>
    </row>
    <row r="10" spans="1:10" ht="15.75" x14ac:dyDescent="0.2">
      <c r="A10" s="52" t="s">
        <v>12</v>
      </c>
      <c r="B10" s="38">
        <f>SUMPRODUCT(('Data - rescues'!$A$2:$A$89=FIRE0511a!$A10)*('Data - rescues'!$C$2:$C$89))</f>
        <v>3296</v>
      </c>
      <c r="C10" s="39">
        <f>SUMPRODUCT(('Data - rescues'!$A$2:$A$89=FIRE0511a!$A10)*('Data - rescues'!$B$2:$B$89=FIRE0511a!C$3)*('Data - rescues'!$C$2:$C$89))</f>
        <v>2563</v>
      </c>
      <c r="D10" s="39">
        <f>SUMPRODUCT(('Data - rescues'!$A$2:$A$89=FIRE0511a!$A10)*('Data - rescues'!$B$2:$B$89=FIRE0511a!D$3)*('Data - rescues'!$C$2:$C$89))</f>
        <v>565</v>
      </c>
      <c r="E10" s="39">
        <f>SUMPRODUCT(('Data - rescues'!$A$2:$A$89=FIRE0511a!$A10)*('Data - rescues'!$B$2:$B$89=FIRE0511a!E$3)*('Data - rescues'!$C$2:$C$89))</f>
        <v>129</v>
      </c>
      <c r="F10" s="39">
        <f>SUMPRODUCT(('Data - rescues'!$A$2:$A$89=FIRE0511a!$A10)*('Data - rescues'!$B$2:$B$89=FIRE0511a!F$3)*('Data - rescues'!$C$2:$C$89))</f>
        <v>39</v>
      </c>
      <c r="G10" s="50"/>
      <c r="H10" s="50"/>
      <c r="I10" s="50"/>
      <c r="J10" s="50"/>
    </row>
    <row r="11" spans="1:10" ht="15.75" x14ac:dyDescent="0.2">
      <c r="A11" s="52" t="s">
        <v>13</v>
      </c>
      <c r="B11" s="38">
        <f>SUMPRODUCT(('Data - rescues'!$A$2:$A$89=FIRE0511a!$A11)*('Data - rescues'!$C$2:$C$89))</f>
        <v>3210</v>
      </c>
      <c r="C11" s="39">
        <f>SUMPRODUCT(('Data - rescues'!$A$2:$A$89=FIRE0511a!$A11)*('Data - rescues'!$B$2:$B$89=FIRE0511a!C$3)*('Data - rescues'!$C$2:$C$89))</f>
        <v>2429</v>
      </c>
      <c r="D11" s="39">
        <f>SUMPRODUCT(('Data - rescues'!$A$2:$A$89=FIRE0511a!$A11)*('Data - rescues'!$B$2:$B$89=FIRE0511a!D$3)*('Data - rescues'!$C$2:$C$89))</f>
        <v>618</v>
      </c>
      <c r="E11" s="39">
        <f>SUMPRODUCT(('Data - rescues'!$A$2:$A$89=FIRE0511a!$A11)*('Data - rescues'!$B$2:$B$89=FIRE0511a!E$3)*('Data - rescues'!$C$2:$C$89))</f>
        <v>127</v>
      </c>
      <c r="F11" s="39">
        <f>SUMPRODUCT(('Data - rescues'!$A$2:$A$89=FIRE0511a!$A11)*('Data - rescues'!$B$2:$B$89=FIRE0511a!F$3)*('Data - rescues'!$C$2:$C$89))</f>
        <v>36</v>
      </c>
      <c r="G11" s="50"/>
      <c r="H11" s="50"/>
      <c r="I11" s="50"/>
      <c r="J11" s="50"/>
    </row>
    <row r="12" spans="1:10" s="53" customFormat="1" ht="15.75" x14ac:dyDescent="0.2">
      <c r="A12" s="51" t="s">
        <v>14</v>
      </c>
      <c r="B12" s="38">
        <f>SUMPRODUCT(('Data - rescues'!$A$2:$A$89=FIRE0511a!$A12)*('Data - rescues'!$C$2:$C$89))</f>
        <v>3125</v>
      </c>
      <c r="C12" s="39">
        <f>SUMPRODUCT(('Data - rescues'!$A$2:$A$89=FIRE0511a!$A12)*('Data - rescues'!$B$2:$B$89=FIRE0511a!C$3)*('Data - rescues'!$C$2:$C$89))</f>
        <v>2454</v>
      </c>
      <c r="D12" s="39">
        <f>SUMPRODUCT(('Data - rescues'!$A$2:$A$89=FIRE0511a!$A12)*('Data - rescues'!$B$2:$B$89=FIRE0511a!D$3)*('Data - rescues'!$C$2:$C$89))</f>
        <v>512</v>
      </c>
      <c r="E12" s="39">
        <f>SUMPRODUCT(('Data - rescues'!$A$2:$A$89=FIRE0511a!$A12)*('Data - rescues'!$B$2:$B$89=FIRE0511a!E$3)*('Data - rescues'!$C$2:$C$89))</f>
        <v>114</v>
      </c>
      <c r="F12" s="39">
        <f>SUMPRODUCT(('Data - rescues'!$A$2:$A$89=FIRE0511a!$A12)*('Data - rescues'!$B$2:$B$89=FIRE0511a!F$3)*('Data - rescues'!$C$2:$C$89))</f>
        <v>45</v>
      </c>
      <c r="G12" s="50"/>
      <c r="H12" s="50"/>
      <c r="I12" s="50"/>
      <c r="J12" s="50"/>
    </row>
    <row r="13" spans="1:10" s="53" customFormat="1" ht="15.75" x14ac:dyDescent="0.2">
      <c r="A13" s="51" t="s">
        <v>33</v>
      </c>
      <c r="B13" s="38">
        <f>SUMPRODUCT(('Data - rescues'!$A$2:$A$89=FIRE0511a!$A13)*('Data - rescues'!$C$2:$C$89))</f>
        <v>2988</v>
      </c>
      <c r="C13" s="39">
        <f>SUMPRODUCT(('Data - rescues'!$A$2:$A$89=FIRE0511a!$A13)*('Data - rescues'!$B$2:$B$89=FIRE0511a!C$3)*('Data - rescues'!$C$2:$C$89))</f>
        <v>2357</v>
      </c>
      <c r="D13" s="39">
        <f>SUMPRODUCT(('Data - rescues'!$A$2:$A$89=FIRE0511a!$A13)*('Data - rescues'!$B$2:$B$89=FIRE0511a!D$3)*('Data - rescues'!$C$2:$C$89))</f>
        <v>448</v>
      </c>
      <c r="E13" s="39">
        <f>SUMPRODUCT(('Data - rescues'!$A$2:$A$89=FIRE0511a!$A13)*('Data - rescues'!$B$2:$B$89=FIRE0511a!E$3)*('Data - rescues'!$C$2:$C$89))</f>
        <v>129</v>
      </c>
      <c r="F13" s="39">
        <f>SUMPRODUCT(('Data - rescues'!$A$2:$A$89=FIRE0511a!$A13)*('Data - rescues'!$B$2:$B$89=FIRE0511a!F$3)*('Data - rescues'!$C$2:$C$89))</f>
        <v>54</v>
      </c>
      <c r="G13" s="50"/>
      <c r="H13" s="50"/>
      <c r="I13" s="50"/>
      <c r="J13" s="50"/>
    </row>
    <row r="14" spans="1:10" s="53" customFormat="1" ht="15.75" x14ac:dyDescent="0.2">
      <c r="A14" s="51" t="s">
        <v>35</v>
      </c>
      <c r="B14" s="38">
        <f>SUMPRODUCT(('Data - rescues'!$A$2:$A$89=FIRE0511a!$A14)*('Data - rescues'!$C$2:$C$89))</f>
        <v>3015</v>
      </c>
      <c r="C14" s="39">
        <f>SUMPRODUCT(('Data - rescues'!$A$2:$A$89=FIRE0511a!$A14)*('Data - rescues'!$B$2:$B$89=FIRE0511a!C$3)*('Data - rescues'!$C$2:$C$89))</f>
        <v>2336</v>
      </c>
      <c r="D14" s="39">
        <f>SUMPRODUCT(('Data - rescues'!$A$2:$A$89=FIRE0511a!$A14)*('Data - rescues'!$B$2:$B$89=FIRE0511a!D$3)*('Data - rescues'!$C$2:$C$89))</f>
        <v>487</v>
      </c>
      <c r="E14" s="39">
        <f>SUMPRODUCT(('Data - rescues'!$A$2:$A$89=FIRE0511a!$A14)*('Data - rescues'!$B$2:$B$89=FIRE0511a!E$3)*('Data - rescues'!$C$2:$C$89))</f>
        <v>136</v>
      </c>
      <c r="F14" s="39">
        <f>SUMPRODUCT(('Data - rescues'!$A$2:$A$89=FIRE0511a!$A14)*('Data - rescues'!$B$2:$B$89=FIRE0511a!F$3)*('Data - rescues'!$C$2:$C$89))</f>
        <v>56</v>
      </c>
      <c r="G14" s="50"/>
      <c r="H14" s="50"/>
      <c r="I14" s="50"/>
      <c r="J14" s="50"/>
    </row>
    <row r="15" spans="1:10" s="53" customFormat="1" ht="15.75" x14ac:dyDescent="0.2">
      <c r="A15" s="51" t="s">
        <v>55</v>
      </c>
      <c r="B15" s="38">
        <f>SUMPRODUCT(('Data - rescues'!$A$2:$A$89=FIRE0511a!$A15)*('Data - rescues'!$C$2:$C$89))</f>
        <v>2756</v>
      </c>
      <c r="C15" s="39">
        <f>SUMPRODUCT(('Data - rescues'!$A$2:$A$89=FIRE0511a!$A15)*('Data - rescues'!$B$2:$B$89=FIRE0511a!C$3)*('Data - rescues'!$C$2:$C$89))</f>
        <v>2289</v>
      </c>
      <c r="D15" s="39">
        <f>SUMPRODUCT(('Data - rescues'!$A$2:$A$89=FIRE0511a!$A15)*('Data - rescues'!$B$2:$B$89=FIRE0511a!D$3)*('Data - rescues'!$C$2:$C$89))</f>
        <v>334</v>
      </c>
      <c r="E15" s="39">
        <f>SUMPRODUCT(('Data - rescues'!$A$2:$A$89=FIRE0511a!$A15)*('Data - rescues'!$B$2:$B$89=FIRE0511a!E$3)*('Data - rescues'!$C$2:$C$89))</f>
        <v>102</v>
      </c>
      <c r="F15" s="39">
        <f>SUMPRODUCT(('Data - rescues'!$A$2:$A$89=FIRE0511a!$A15)*('Data - rescues'!$B$2:$B$89=FIRE0511a!F$3)*('Data - rescues'!$C$2:$C$89))</f>
        <v>31</v>
      </c>
      <c r="G15" s="50"/>
      <c r="H15" s="50"/>
      <c r="I15" s="50"/>
      <c r="J15" s="50"/>
    </row>
    <row r="16" spans="1:10" s="53" customFormat="1" ht="15.75" x14ac:dyDescent="0.2">
      <c r="A16" s="51" t="s">
        <v>69</v>
      </c>
      <c r="B16" s="38">
        <f>SUMPRODUCT(('Data - rescues'!$A$2:$A$89=FIRE0511a!$A16)*('Data - rescues'!$C$2:$C$89))</f>
        <v>2795</v>
      </c>
      <c r="C16" s="39">
        <f>SUMPRODUCT(('Data - rescues'!$A$2:$A$89=FIRE0511a!$A16)*('Data - rescues'!$B$2:$B$89=FIRE0511a!C$3)*('Data - rescues'!$C$2:$C$89))</f>
        <v>2196</v>
      </c>
      <c r="D16" s="39">
        <f>SUMPRODUCT(('Data - rescues'!$A$2:$A$89=FIRE0511a!$A16)*('Data - rescues'!$B$2:$B$89=FIRE0511a!D$3)*('Data - rescues'!$C$2:$C$89))</f>
        <v>429</v>
      </c>
      <c r="E16" s="39">
        <f>SUMPRODUCT(('Data - rescues'!$A$2:$A$89=FIRE0511a!$A16)*('Data - rescues'!$B$2:$B$89=FIRE0511a!E$3)*('Data - rescues'!$C$2:$C$89))</f>
        <v>129</v>
      </c>
      <c r="F16" s="39">
        <f>SUMPRODUCT(('Data - rescues'!$A$2:$A$89=FIRE0511a!$A16)*('Data - rescues'!$B$2:$B$89=FIRE0511a!F$3)*('Data - rescues'!$C$2:$C$89))</f>
        <v>41</v>
      </c>
      <c r="G16" s="50"/>
      <c r="H16" s="50"/>
      <c r="I16" s="50"/>
      <c r="J16" s="50"/>
    </row>
    <row r="17" spans="1:10" s="53" customFormat="1" ht="15.75" x14ac:dyDescent="0.2">
      <c r="A17" s="51" t="s">
        <v>70</v>
      </c>
      <c r="B17" s="38">
        <f>SUMPRODUCT(('Data - rescues'!$A$2:$A$89=FIRE0511a!$A17)*('Data - rescues'!$C$2:$C$89))</f>
        <v>2778</v>
      </c>
      <c r="C17" s="39">
        <f>SUMPRODUCT(('Data - rescues'!$A$2:$A$89=FIRE0511a!$A17)*('Data - rescues'!$B$2:$B$89=FIRE0511a!C$3)*('Data - rescues'!$C$2:$C$89))</f>
        <v>2183</v>
      </c>
      <c r="D17" s="39">
        <f>SUMPRODUCT(('Data - rescues'!$A$2:$A$89=FIRE0511a!$A17)*('Data - rescues'!$B$2:$B$89=FIRE0511a!D$3)*('Data - rescues'!$C$2:$C$89))</f>
        <v>415</v>
      </c>
      <c r="E17" s="39">
        <f>SUMPRODUCT(('Data - rescues'!$A$2:$A$89=FIRE0511a!$A17)*('Data - rescues'!$B$2:$B$89=FIRE0511a!E$3)*('Data - rescues'!$C$2:$C$89))</f>
        <v>128</v>
      </c>
      <c r="F17" s="39">
        <f>SUMPRODUCT(('Data - rescues'!$A$2:$A$89=FIRE0511a!$A17)*('Data - rescues'!$B$2:$B$89=FIRE0511a!F$3)*('Data - rescues'!$C$2:$C$89))</f>
        <v>52</v>
      </c>
      <c r="G17" s="50"/>
      <c r="H17" s="50"/>
      <c r="I17" s="50"/>
      <c r="J17" s="50"/>
    </row>
    <row r="18" spans="1:10" s="53" customFormat="1" ht="15.75" x14ac:dyDescent="0.2">
      <c r="A18" s="51" t="s">
        <v>71</v>
      </c>
      <c r="B18" s="38">
        <f>SUMPRODUCT(('Data - rescues'!$A$2:$A$89=FIRE0511a!$A18)*('Data - rescues'!$C$2:$C$89))</f>
        <v>2848</v>
      </c>
      <c r="C18" s="39">
        <f>SUMPRODUCT(('Data - rescues'!$A$2:$A$89=FIRE0511a!$A18)*('Data - rescues'!$B$2:$B$89=FIRE0511a!C$3)*('Data - rescues'!$C$2:$C$89))</f>
        <v>2151</v>
      </c>
      <c r="D18" s="39">
        <f>SUMPRODUCT(('Data - rescues'!$A$2:$A$89=FIRE0511a!$A18)*('Data - rescues'!$B$2:$B$89=FIRE0511a!D$3)*('Data - rescues'!$C$2:$C$89))</f>
        <v>525</v>
      </c>
      <c r="E18" s="39">
        <f>SUMPRODUCT(('Data - rescues'!$A$2:$A$89=FIRE0511a!$A18)*('Data - rescues'!$B$2:$B$89=FIRE0511a!E$3)*('Data - rescues'!$C$2:$C$89))</f>
        <v>129</v>
      </c>
      <c r="F18" s="39">
        <f>SUMPRODUCT(('Data - rescues'!$A$2:$A$89=FIRE0511a!$A18)*('Data - rescues'!$B$2:$B$89=FIRE0511a!F$3)*('Data - rescues'!$C$2:$C$89))</f>
        <v>43</v>
      </c>
      <c r="G18" s="50"/>
      <c r="H18" s="50"/>
      <c r="I18" s="50"/>
      <c r="J18" s="50"/>
    </row>
    <row r="19" spans="1:10" s="53" customFormat="1" ht="16.5" thickBot="1" x14ac:dyDescent="0.25">
      <c r="A19" s="54" t="s">
        <v>92</v>
      </c>
      <c r="B19" s="40">
        <f>SUMPRODUCT(('Data - rescues'!$A$2:$A$89=FIRE0511a!$A19)*('Data - rescues'!$C$2:$C$89))</f>
        <v>2958</v>
      </c>
      <c r="C19" s="41">
        <f>SUMPRODUCT(('Data - rescues'!$A$2:$A$89=FIRE0511a!$A19)*('Data - rescues'!$B$2:$B$89=FIRE0511a!C$3)*('Data - rescues'!$C$2:$C$89))</f>
        <v>2119</v>
      </c>
      <c r="D19" s="41">
        <f>SUMPRODUCT(('Data - rescues'!$A$2:$A$89=FIRE0511a!$A19)*('Data - rescues'!$B$2:$B$89=FIRE0511a!D$3)*('Data - rescues'!$C$2:$C$89))</f>
        <v>649</v>
      </c>
      <c r="E19" s="41">
        <f>SUMPRODUCT(('Data - rescues'!$A$2:$A$89=FIRE0511a!$A19)*('Data - rescues'!$B$2:$B$89=FIRE0511a!E$3)*('Data - rescues'!$C$2:$C$89))</f>
        <v>131</v>
      </c>
      <c r="F19" s="41">
        <f>SUMPRODUCT(('Data - rescues'!$A$2:$A$89=FIRE0511a!$A19)*('Data - rescues'!$B$2:$B$89=FIRE0511a!F$3)*('Data - rescues'!$C$2:$C$89))</f>
        <v>59</v>
      </c>
      <c r="G19" s="50"/>
      <c r="H19" s="50"/>
      <c r="I19" s="50"/>
      <c r="J19" s="50"/>
    </row>
    <row r="20" spans="1:10" s="55" customFormat="1" ht="27.75" customHeight="1" x14ac:dyDescent="0.25">
      <c r="A20" s="55" t="s">
        <v>107</v>
      </c>
    </row>
    <row r="21" spans="1:10" s="56" customFormat="1" x14ac:dyDescent="0.25">
      <c r="A21" s="56" t="s">
        <v>108</v>
      </c>
    </row>
    <row r="22" spans="1:10" s="56" customFormat="1" x14ac:dyDescent="0.25">
      <c r="A22" s="56" t="s">
        <v>109</v>
      </c>
    </row>
    <row r="23" spans="1:10" ht="32.25" customHeight="1" x14ac:dyDescent="0.25">
      <c r="A23" s="55" t="s">
        <v>25</v>
      </c>
      <c r="B23" s="45"/>
      <c r="C23" s="45"/>
      <c r="D23" s="45"/>
      <c r="E23" s="45"/>
      <c r="F23" s="45"/>
      <c r="G23" s="57"/>
      <c r="H23" s="45"/>
      <c r="I23" s="57"/>
      <c r="J23" s="57"/>
    </row>
    <row r="24" spans="1:10" x14ac:dyDescent="0.2">
      <c r="A24" s="45" t="s">
        <v>74</v>
      </c>
      <c r="B24" s="58"/>
      <c r="C24" s="58"/>
      <c r="D24" s="58"/>
      <c r="E24" s="58"/>
      <c r="F24" s="58"/>
      <c r="G24" s="45"/>
      <c r="H24" s="45"/>
      <c r="I24" s="45"/>
      <c r="J24" s="45"/>
    </row>
    <row r="25" spans="1:10" x14ac:dyDescent="0.2">
      <c r="A25" s="45" t="s">
        <v>75</v>
      </c>
      <c r="B25" s="58"/>
      <c r="C25" s="58"/>
      <c r="D25" s="58"/>
      <c r="E25" s="58"/>
      <c r="F25" s="58"/>
      <c r="G25" s="45"/>
      <c r="H25" s="45"/>
      <c r="I25" s="45"/>
      <c r="J25" s="45"/>
    </row>
    <row r="26" spans="1:10" ht="28.5" customHeight="1" x14ac:dyDescent="0.2">
      <c r="A26" s="45" t="str">
        <f>_xlfn.CONCAT("The data in this table are consistent with records that reached the IRS by ",config!B3,".")</f>
        <v>The data in this table are consistent with records that reached the IRS by 1 May 2025.</v>
      </c>
      <c r="B26" s="43"/>
      <c r="C26" s="43"/>
      <c r="D26" s="43"/>
      <c r="E26" s="43"/>
      <c r="F26" s="43"/>
      <c r="G26" s="45"/>
      <c r="H26" s="45"/>
      <c r="I26" s="45"/>
      <c r="J26" s="45"/>
    </row>
    <row r="27" spans="1:10" ht="24.95" customHeight="1" x14ac:dyDescent="0.2">
      <c r="A27" s="45" t="s">
        <v>26</v>
      </c>
      <c r="B27" s="59"/>
      <c r="C27" s="59"/>
      <c r="D27" s="45"/>
      <c r="E27" s="45"/>
      <c r="F27" s="45"/>
      <c r="G27" s="45"/>
      <c r="H27" s="45"/>
      <c r="I27" s="45"/>
      <c r="J27" s="45"/>
    </row>
    <row r="28" spans="1:10" x14ac:dyDescent="0.2">
      <c r="A28" s="59" t="s">
        <v>27</v>
      </c>
      <c r="B28" s="45"/>
      <c r="C28" s="45"/>
      <c r="D28" s="45"/>
      <c r="E28" s="45"/>
      <c r="F28" s="45"/>
      <c r="G28" s="45"/>
      <c r="H28" s="45"/>
      <c r="I28" s="45"/>
      <c r="J28" s="45"/>
    </row>
    <row r="29" spans="1:10" ht="24.95" customHeight="1" x14ac:dyDescent="0.2">
      <c r="A29" s="59" t="s">
        <v>73</v>
      </c>
      <c r="B29" s="45"/>
      <c r="C29" s="45"/>
      <c r="D29" s="45"/>
      <c r="E29" s="59"/>
      <c r="F29" s="60"/>
      <c r="G29" s="45"/>
      <c r="H29" s="45"/>
      <c r="I29" s="45"/>
      <c r="J29" s="45"/>
    </row>
    <row r="30" spans="1:10" ht="24.95" customHeight="1" x14ac:dyDescent="0.2">
      <c r="A30" s="45" t="s">
        <v>99</v>
      </c>
      <c r="B30" s="59"/>
      <c r="C30" s="59"/>
      <c r="D30" s="45"/>
      <c r="E30" s="43"/>
      <c r="F30" s="60"/>
      <c r="G30" s="45"/>
      <c r="H30" s="45"/>
      <c r="I30" s="45"/>
      <c r="J30" s="45"/>
    </row>
    <row r="31" spans="1:10" x14ac:dyDescent="0.2">
      <c r="A31" s="61" t="s">
        <v>100</v>
      </c>
      <c r="B31" s="45"/>
      <c r="C31" s="45"/>
      <c r="D31" s="45"/>
      <c r="E31" s="45"/>
      <c r="F31" s="45"/>
      <c r="G31" s="45"/>
      <c r="H31" s="45"/>
      <c r="I31" s="45"/>
      <c r="J31" s="45"/>
    </row>
    <row r="32" spans="1:10" x14ac:dyDescent="0.2">
      <c r="A32" s="62" t="s">
        <v>64</v>
      </c>
      <c r="B32" s="45"/>
      <c r="C32" s="45"/>
      <c r="D32" s="45"/>
      <c r="E32" s="45"/>
      <c r="F32" s="45"/>
      <c r="G32" s="45"/>
      <c r="H32" s="45"/>
      <c r="I32" s="45"/>
      <c r="J32" s="45"/>
    </row>
  </sheetData>
  <phoneticPr fontId="16" type="noConversion"/>
  <hyperlinks>
    <hyperlink ref="A28" r:id="rId1" xr:uid="{CD6DB8CC-4E48-4F65-8A80-5725943563CB}"/>
    <hyperlink ref="A29" r:id="rId2" display="The statistics in this table are National Statistics." xr:uid="{11511E18-F5CC-431B-B884-54D43E974B90}"/>
    <hyperlink ref="A31" r:id="rId3" display="Please email us at firestatistics@communities.gov.uk" xr:uid="{4BC06905-0317-4576-BB64-3ABA8F7C52E0}"/>
  </hyperlinks>
  <pageMargins left="0.7" right="0.7" top="0.75" bottom="0.75" header="0.3" footer="0.3"/>
  <pageSetup paperSize="9" orientation="landscape"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DD3DC-703D-46CC-8A5C-A75D3627FC73}">
  <sheetPr codeName="Sheet10">
    <tabColor rgb="FFFF0000"/>
  </sheetPr>
  <dimension ref="A1:I82"/>
  <sheetViews>
    <sheetView zoomScaleNormal="100" workbookViewId="0">
      <selection activeCell="E34" sqref="E34"/>
    </sheetView>
  </sheetViews>
  <sheetFormatPr defaultRowHeight="15" x14ac:dyDescent="0.2"/>
  <cols>
    <col min="1" max="1" width="22.28515625" style="15" bestFit="1" customWidth="1"/>
    <col min="2" max="2" width="16.28515625" style="15" bestFit="1" customWidth="1"/>
    <col min="3" max="3" width="14.85546875" style="15" bestFit="1" customWidth="1"/>
    <col min="4" max="4" width="15" style="15" bestFit="1" customWidth="1"/>
    <col min="5" max="5" width="13.5703125" style="15" bestFit="1" customWidth="1"/>
    <col min="6" max="7" width="11.28515625" style="15" bestFit="1" customWidth="1"/>
    <col min="8" max="16384" width="9.140625" style="15"/>
  </cols>
  <sheetData>
    <row r="1" spans="1:6" ht="15.75" x14ac:dyDescent="0.25">
      <c r="A1" s="63" t="s">
        <v>89</v>
      </c>
      <c r="B1" s="64">
        <f>COUNTIF(2:1048576,"FALSE")</f>
        <v>0</v>
      </c>
      <c r="C1" s="64"/>
      <c r="D1" s="64"/>
    </row>
    <row r="3" spans="1:6" x14ac:dyDescent="0.2">
      <c r="A3" s="65" t="s">
        <v>94</v>
      </c>
      <c r="B3" s="65" t="s">
        <v>93</v>
      </c>
    </row>
    <row r="4" spans="1:6" x14ac:dyDescent="0.2">
      <c r="A4" s="65" t="s">
        <v>90</v>
      </c>
      <c r="B4" s="15" t="s">
        <v>3</v>
      </c>
      <c r="C4" s="15" t="s">
        <v>23</v>
      </c>
      <c r="D4" s="15" t="s">
        <v>4</v>
      </c>
      <c r="E4" s="15" t="s">
        <v>24</v>
      </c>
      <c r="F4" s="15" t="s">
        <v>91</v>
      </c>
    </row>
    <row r="5" spans="1:6" x14ac:dyDescent="0.2">
      <c r="A5" s="66" t="s">
        <v>7</v>
      </c>
      <c r="B5" s="15">
        <v>3580</v>
      </c>
      <c r="C5" s="15">
        <v>430</v>
      </c>
      <c r="D5" s="15">
        <v>50</v>
      </c>
      <c r="E5" s="15">
        <v>104</v>
      </c>
      <c r="F5" s="15">
        <v>4164</v>
      </c>
    </row>
    <row r="6" spans="1:6" x14ac:dyDescent="0.2">
      <c r="A6" s="66" t="s">
        <v>8</v>
      </c>
      <c r="B6" s="15">
        <v>3307</v>
      </c>
      <c r="C6" s="15">
        <v>437</v>
      </c>
      <c r="D6" s="15">
        <v>50</v>
      </c>
      <c r="E6" s="15">
        <v>121</v>
      </c>
      <c r="F6" s="15">
        <v>3915</v>
      </c>
    </row>
    <row r="7" spans="1:6" x14ac:dyDescent="0.2">
      <c r="A7" s="66" t="s">
        <v>9</v>
      </c>
      <c r="B7" s="15">
        <v>2991</v>
      </c>
      <c r="C7" s="15">
        <v>327</v>
      </c>
      <c r="D7" s="15">
        <v>49</v>
      </c>
      <c r="E7" s="15">
        <v>99</v>
      </c>
      <c r="F7" s="15">
        <v>3466</v>
      </c>
    </row>
    <row r="8" spans="1:6" x14ac:dyDescent="0.2">
      <c r="A8" s="66" t="s">
        <v>10</v>
      </c>
      <c r="B8" s="15">
        <v>2720</v>
      </c>
      <c r="C8" s="15">
        <v>402</v>
      </c>
      <c r="D8" s="15">
        <v>73</v>
      </c>
      <c r="E8" s="15">
        <v>113</v>
      </c>
      <c r="F8" s="15">
        <v>3308</v>
      </c>
    </row>
    <row r="9" spans="1:6" x14ac:dyDescent="0.2">
      <c r="A9" s="66" t="s">
        <v>11</v>
      </c>
      <c r="B9" s="15">
        <v>2614</v>
      </c>
      <c r="C9" s="15">
        <v>400</v>
      </c>
      <c r="D9" s="15">
        <v>31</v>
      </c>
      <c r="E9" s="15">
        <v>140</v>
      </c>
      <c r="F9" s="15">
        <v>3185</v>
      </c>
    </row>
    <row r="10" spans="1:6" x14ac:dyDescent="0.2">
      <c r="A10" s="66" t="s">
        <v>12</v>
      </c>
      <c r="B10" s="15">
        <v>2563</v>
      </c>
      <c r="C10" s="15">
        <v>565</v>
      </c>
      <c r="D10" s="15">
        <v>39</v>
      </c>
      <c r="E10" s="15">
        <v>129</v>
      </c>
      <c r="F10" s="15">
        <v>3296</v>
      </c>
    </row>
    <row r="11" spans="1:6" x14ac:dyDescent="0.2">
      <c r="A11" s="66" t="s">
        <v>13</v>
      </c>
      <c r="B11" s="15">
        <v>2429</v>
      </c>
      <c r="C11" s="15">
        <v>618</v>
      </c>
      <c r="D11" s="15">
        <v>36</v>
      </c>
      <c r="E11" s="15">
        <v>127</v>
      </c>
      <c r="F11" s="15">
        <v>3210</v>
      </c>
    </row>
    <row r="12" spans="1:6" x14ac:dyDescent="0.2">
      <c r="A12" s="66" t="s">
        <v>14</v>
      </c>
      <c r="B12" s="15">
        <v>2454</v>
      </c>
      <c r="C12" s="15">
        <v>512</v>
      </c>
      <c r="D12" s="15">
        <v>45</v>
      </c>
      <c r="E12" s="15">
        <v>114</v>
      </c>
      <c r="F12" s="15">
        <v>3125</v>
      </c>
    </row>
    <row r="13" spans="1:6" x14ac:dyDescent="0.2">
      <c r="A13" s="66" t="s">
        <v>33</v>
      </c>
      <c r="B13" s="15">
        <v>2357</v>
      </c>
      <c r="C13" s="15">
        <v>448</v>
      </c>
      <c r="D13" s="15">
        <v>54</v>
      </c>
      <c r="E13" s="15">
        <v>129</v>
      </c>
      <c r="F13" s="15">
        <v>2988</v>
      </c>
    </row>
    <row r="14" spans="1:6" x14ac:dyDescent="0.2">
      <c r="A14" s="66" t="s">
        <v>35</v>
      </c>
      <c r="B14" s="15">
        <v>2336</v>
      </c>
      <c r="C14" s="15">
        <v>487</v>
      </c>
      <c r="D14" s="15">
        <v>56</v>
      </c>
      <c r="E14" s="15">
        <v>136</v>
      </c>
      <c r="F14" s="15">
        <v>3015</v>
      </c>
    </row>
    <row r="15" spans="1:6" x14ac:dyDescent="0.2">
      <c r="A15" s="66" t="s">
        <v>55</v>
      </c>
      <c r="B15" s="15">
        <v>2289</v>
      </c>
      <c r="C15" s="15">
        <v>334</v>
      </c>
      <c r="D15" s="15">
        <v>31</v>
      </c>
      <c r="E15" s="15">
        <v>102</v>
      </c>
      <c r="F15" s="15">
        <v>2756</v>
      </c>
    </row>
    <row r="16" spans="1:6" x14ac:dyDescent="0.2">
      <c r="A16" s="66" t="s">
        <v>69</v>
      </c>
      <c r="B16" s="15">
        <v>2196</v>
      </c>
      <c r="C16" s="15">
        <v>429</v>
      </c>
      <c r="D16" s="15">
        <v>41</v>
      </c>
      <c r="E16" s="15">
        <v>129</v>
      </c>
      <c r="F16" s="15">
        <v>2795</v>
      </c>
    </row>
    <row r="17" spans="1:6" x14ac:dyDescent="0.2">
      <c r="A17" s="66" t="s">
        <v>70</v>
      </c>
      <c r="B17" s="15">
        <v>2183</v>
      </c>
      <c r="C17" s="15">
        <v>415</v>
      </c>
      <c r="D17" s="15">
        <v>52</v>
      </c>
      <c r="E17" s="15">
        <v>128</v>
      </c>
      <c r="F17" s="15">
        <v>2778</v>
      </c>
    </row>
    <row r="18" spans="1:6" x14ac:dyDescent="0.2">
      <c r="A18" s="66" t="s">
        <v>71</v>
      </c>
      <c r="B18" s="15">
        <v>2151</v>
      </c>
      <c r="C18" s="15">
        <v>525</v>
      </c>
      <c r="D18" s="15">
        <v>43</v>
      </c>
      <c r="E18" s="15">
        <v>129</v>
      </c>
      <c r="F18" s="15">
        <v>2848</v>
      </c>
    </row>
    <row r="19" spans="1:6" x14ac:dyDescent="0.2">
      <c r="A19" s="66" t="s">
        <v>92</v>
      </c>
      <c r="B19" s="15">
        <v>2119</v>
      </c>
      <c r="C19" s="15">
        <v>649</v>
      </c>
      <c r="D19" s="15">
        <v>59</v>
      </c>
      <c r="E19" s="15">
        <v>131</v>
      </c>
      <c r="F19" s="15">
        <v>2958</v>
      </c>
    </row>
    <row r="20" spans="1:6" x14ac:dyDescent="0.2">
      <c r="A20" s="66" t="s">
        <v>91</v>
      </c>
      <c r="B20" s="15">
        <v>38289</v>
      </c>
      <c r="C20" s="15">
        <v>6978</v>
      </c>
      <c r="D20" s="15">
        <v>709</v>
      </c>
      <c r="E20" s="15">
        <v>1831</v>
      </c>
      <c r="F20" s="15">
        <v>47807</v>
      </c>
    </row>
    <row r="23" spans="1:6" ht="15.75" x14ac:dyDescent="0.25">
      <c r="A23" s="15" t="s">
        <v>0</v>
      </c>
      <c r="B23" s="67" t="s">
        <v>3</v>
      </c>
      <c r="C23" s="67" t="s">
        <v>23</v>
      </c>
      <c r="D23" s="67" t="s">
        <v>4</v>
      </c>
      <c r="E23" s="67" t="s">
        <v>24</v>
      </c>
    </row>
    <row r="24" spans="1:6" x14ac:dyDescent="0.2">
      <c r="A24" s="15" t="s">
        <v>7</v>
      </c>
      <c r="B24" s="15" cm="1">
        <f t="array" ref="B24:E38">B5:E19</f>
        <v>3580</v>
      </c>
      <c r="C24" s="15">
        <v>430</v>
      </c>
      <c r="D24" s="15">
        <v>50</v>
      </c>
      <c r="E24" s="15">
        <v>104</v>
      </c>
    </row>
    <row r="25" spans="1:6" x14ac:dyDescent="0.2">
      <c r="A25" s="15" t="s">
        <v>8</v>
      </c>
      <c r="B25" s="15">
        <v>3307</v>
      </c>
      <c r="C25" s="15">
        <v>437</v>
      </c>
      <c r="D25" s="15">
        <v>50</v>
      </c>
      <c r="E25" s="15">
        <v>121</v>
      </c>
    </row>
    <row r="26" spans="1:6" x14ac:dyDescent="0.2">
      <c r="A26" s="15" t="s">
        <v>9</v>
      </c>
      <c r="B26" s="15">
        <v>2991</v>
      </c>
      <c r="C26" s="15">
        <v>327</v>
      </c>
      <c r="D26" s="15">
        <v>49</v>
      </c>
      <c r="E26" s="15">
        <v>99</v>
      </c>
    </row>
    <row r="27" spans="1:6" x14ac:dyDescent="0.2">
      <c r="A27" s="15" t="s">
        <v>10</v>
      </c>
      <c r="B27" s="15">
        <v>2720</v>
      </c>
      <c r="C27" s="15">
        <v>402</v>
      </c>
      <c r="D27" s="15">
        <v>73</v>
      </c>
      <c r="E27" s="15">
        <v>113</v>
      </c>
    </row>
    <row r="28" spans="1:6" x14ac:dyDescent="0.2">
      <c r="A28" s="15" t="s">
        <v>11</v>
      </c>
      <c r="B28" s="15">
        <v>2614</v>
      </c>
      <c r="C28" s="15">
        <v>400</v>
      </c>
      <c r="D28" s="15">
        <v>31</v>
      </c>
      <c r="E28" s="15">
        <v>140</v>
      </c>
    </row>
    <row r="29" spans="1:6" x14ac:dyDescent="0.2">
      <c r="A29" s="15" t="s">
        <v>12</v>
      </c>
      <c r="B29" s="15">
        <v>2563</v>
      </c>
      <c r="C29" s="15">
        <v>565</v>
      </c>
      <c r="D29" s="15">
        <v>39</v>
      </c>
      <c r="E29" s="15">
        <v>129</v>
      </c>
    </row>
    <row r="30" spans="1:6" x14ac:dyDescent="0.2">
      <c r="A30" s="15" t="s">
        <v>13</v>
      </c>
      <c r="B30" s="15">
        <v>2429</v>
      </c>
      <c r="C30" s="15">
        <v>618</v>
      </c>
      <c r="D30" s="15">
        <v>36</v>
      </c>
      <c r="E30" s="15">
        <v>127</v>
      </c>
    </row>
    <row r="31" spans="1:6" x14ac:dyDescent="0.2">
      <c r="A31" s="15" t="s">
        <v>14</v>
      </c>
      <c r="B31" s="15">
        <v>2454</v>
      </c>
      <c r="C31" s="15">
        <v>512</v>
      </c>
      <c r="D31" s="15">
        <v>45</v>
      </c>
      <c r="E31" s="15">
        <v>114</v>
      </c>
    </row>
    <row r="32" spans="1:6" x14ac:dyDescent="0.2">
      <c r="A32" s="15" t="s">
        <v>33</v>
      </c>
      <c r="B32" s="15">
        <v>2357</v>
      </c>
      <c r="C32" s="15">
        <v>448</v>
      </c>
      <c r="D32" s="15">
        <v>54</v>
      </c>
      <c r="E32" s="15">
        <v>129</v>
      </c>
    </row>
    <row r="33" spans="1:9" x14ac:dyDescent="0.2">
      <c r="A33" s="15" t="s">
        <v>35</v>
      </c>
      <c r="B33" s="15">
        <v>2336</v>
      </c>
      <c r="C33" s="15">
        <v>487</v>
      </c>
      <c r="D33" s="15">
        <v>56</v>
      </c>
      <c r="E33" s="15">
        <v>136</v>
      </c>
    </row>
    <row r="34" spans="1:9" x14ac:dyDescent="0.2">
      <c r="A34" s="15" t="s">
        <v>55</v>
      </c>
      <c r="B34" s="15">
        <v>2289</v>
      </c>
      <c r="C34" s="15">
        <v>334</v>
      </c>
      <c r="D34" s="15">
        <v>31</v>
      </c>
      <c r="E34" s="15">
        <v>102</v>
      </c>
    </row>
    <row r="35" spans="1:9" x14ac:dyDescent="0.2">
      <c r="A35" s="15" t="s">
        <v>69</v>
      </c>
      <c r="B35" s="15">
        <v>2196</v>
      </c>
      <c r="C35" s="15">
        <v>429</v>
      </c>
      <c r="D35" s="15">
        <v>41</v>
      </c>
      <c r="E35" s="15">
        <v>129</v>
      </c>
    </row>
    <row r="36" spans="1:9" x14ac:dyDescent="0.2">
      <c r="A36" s="15" t="s">
        <v>70</v>
      </c>
      <c r="B36" s="15">
        <v>2183</v>
      </c>
      <c r="C36" s="15">
        <v>415</v>
      </c>
      <c r="D36" s="15">
        <v>52</v>
      </c>
      <c r="E36" s="15">
        <v>128</v>
      </c>
    </row>
    <row r="37" spans="1:9" x14ac:dyDescent="0.2">
      <c r="A37" s="15" t="s">
        <v>71</v>
      </c>
      <c r="B37" s="15">
        <v>2151</v>
      </c>
      <c r="C37" s="15">
        <v>525</v>
      </c>
      <c r="D37" s="15">
        <v>43</v>
      </c>
      <c r="E37" s="15">
        <v>129</v>
      </c>
    </row>
    <row r="38" spans="1:9" x14ac:dyDescent="0.2">
      <c r="A38" s="15" t="s">
        <v>92</v>
      </c>
      <c r="B38" s="15">
        <v>2119</v>
      </c>
      <c r="C38" s="15">
        <v>649</v>
      </c>
      <c r="D38" s="15">
        <v>59</v>
      </c>
      <c r="E38" s="15">
        <v>131</v>
      </c>
    </row>
    <row r="43" spans="1:9" ht="15.75" thickBot="1" x14ac:dyDescent="0.25"/>
    <row r="44" spans="1:9" ht="30.75" thickBot="1" x14ac:dyDescent="0.25">
      <c r="A44" s="68" t="s">
        <v>21</v>
      </c>
      <c r="B44" s="49" t="s">
        <v>3</v>
      </c>
      <c r="C44" s="49" t="s">
        <v>23</v>
      </c>
      <c r="D44" s="49" t="s">
        <v>4</v>
      </c>
      <c r="E44" s="49" t="s">
        <v>24</v>
      </c>
      <c r="F44" s="39" t="s">
        <v>22</v>
      </c>
      <c r="G44" s="69"/>
      <c r="H44" s="70"/>
      <c r="I44" s="70"/>
    </row>
    <row r="45" spans="1:9" x14ac:dyDescent="0.2">
      <c r="A45" s="15" t="s">
        <v>7</v>
      </c>
      <c r="B45" s="15">
        <f>INDEX(FIRE0511a!$A$3:$J$31,MATCH($A45,FIRE0511a!$A$3:$A$31,0),MATCH(B$44,FIRE0511a!$A$3:$J$3,0))</f>
        <v>3580</v>
      </c>
      <c r="C45" s="15">
        <f>INDEX(FIRE0511a!$A$3:$J$31,MATCH($A45,FIRE0511a!$A$3:$A$31,0),MATCH(C$44,FIRE0511a!$A$3:$J$3,0))</f>
        <v>430</v>
      </c>
      <c r="D45" s="15">
        <f>INDEX(FIRE0511a!$A$3:$J$31,MATCH($A45,FIRE0511a!$A$3:$A$31,0),MATCH(D$44,FIRE0511a!$A$3:$J$3,0))</f>
        <v>50</v>
      </c>
      <c r="E45" s="15">
        <f>INDEX(FIRE0511a!$A$3:$J$31,MATCH($A45,FIRE0511a!$A$3:$A$31,0),MATCH(E$44,FIRE0511a!$A$3:$J$3,0))</f>
        <v>104</v>
      </c>
      <c r="F45" s="15">
        <f>SUM(B45:E45)</f>
        <v>4164</v>
      </c>
    </row>
    <row r="46" spans="1:9" x14ac:dyDescent="0.2">
      <c r="A46" s="15" t="s">
        <v>8</v>
      </c>
      <c r="B46" s="15">
        <f>INDEX(FIRE0511a!$A$3:$J$31,MATCH($A46,FIRE0511a!$A$3:$A$31,0),MATCH(B$44,FIRE0511a!$A$3:$J$3,0))</f>
        <v>3307</v>
      </c>
      <c r="C46" s="15">
        <f>INDEX(FIRE0511a!$A$3:$J$31,MATCH($A46,FIRE0511a!$A$3:$A$31,0),MATCH(C$44,FIRE0511a!$A$3:$J$3,0))</f>
        <v>437</v>
      </c>
      <c r="D46" s="15">
        <f>INDEX(FIRE0511a!$A$3:$J$31,MATCH($A46,FIRE0511a!$A$3:$A$31,0),MATCH(D$44,FIRE0511a!$A$3:$J$3,0))</f>
        <v>50</v>
      </c>
      <c r="E46" s="15">
        <f>INDEX(FIRE0511a!$A$3:$J$31,MATCH($A46,FIRE0511a!$A$3:$A$31,0),MATCH(E$44,FIRE0511a!$A$3:$J$3,0))</f>
        <v>121</v>
      </c>
      <c r="F46" s="15">
        <f t="shared" ref="F46:F59" si="0">SUM(B46:E46)</f>
        <v>3915</v>
      </c>
    </row>
    <row r="47" spans="1:9" x14ac:dyDescent="0.2">
      <c r="A47" s="15" t="s">
        <v>9</v>
      </c>
      <c r="B47" s="15">
        <f>INDEX(FIRE0511a!$A$3:$J$31,MATCH($A47,FIRE0511a!$A$3:$A$31,0),MATCH(B$44,FIRE0511a!$A$3:$J$3,0))</f>
        <v>2991</v>
      </c>
      <c r="C47" s="15">
        <f>INDEX(FIRE0511a!$A$3:$J$31,MATCH($A47,FIRE0511a!$A$3:$A$31,0),MATCH(C$44,FIRE0511a!$A$3:$J$3,0))</f>
        <v>327</v>
      </c>
      <c r="D47" s="15">
        <f>INDEX(FIRE0511a!$A$3:$J$31,MATCH($A47,FIRE0511a!$A$3:$A$31,0),MATCH(D$44,FIRE0511a!$A$3:$J$3,0))</f>
        <v>49</v>
      </c>
      <c r="E47" s="15">
        <f>INDEX(FIRE0511a!$A$3:$J$31,MATCH($A47,FIRE0511a!$A$3:$A$31,0),MATCH(E$44,FIRE0511a!$A$3:$J$3,0))</f>
        <v>99</v>
      </c>
      <c r="F47" s="15">
        <f t="shared" si="0"/>
        <v>3466</v>
      </c>
    </row>
    <row r="48" spans="1:9" x14ac:dyDescent="0.2">
      <c r="A48" s="15" t="s">
        <v>10</v>
      </c>
      <c r="B48" s="15">
        <f>INDEX(FIRE0511a!$A$3:$J$31,MATCH($A48,FIRE0511a!$A$3:$A$31,0),MATCH(B$44,FIRE0511a!$A$3:$J$3,0))</f>
        <v>2720</v>
      </c>
      <c r="C48" s="15">
        <f>INDEX(FIRE0511a!$A$3:$J$31,MATCH($A48,FIRE0511a!$A$3:$A$31,0),MATCH(C$44,FIRE0511a!$A$3:$J$3,0))</f>
        <v>402</v>
      </c>
      <c r="D48" s="15">
        <f>INDEX(FIRE0511a!$A$3:$J$31,MATCH($A48,FIRE0511a!$A$3:$A$31,0),MATCH(D$44,FIRE0511a!$A$3:$J$3,0))</f>
        <v>73</v>
      </c>
      <c r="E48" s="15">
        <f>INDEX(FIRE0511a!$A$3:$J$31,MATCH($A48,FIRE0511a!$A$3:$A$31,0),MATCH(E$44,FIRE0511a!$A$3:$J$3,0))</f>
        <v>113</v>
      </c>
      <c r="F48" s="15">
        <f t="shared" si="0"/>
        <v>3308</v>
      </c>
    </row>
    <row r="49" spans="1:6" x14ac:dyDescent="0.2">
      <c r="A49" s="15" t="s">
        <v>11</v>
      </c>
      <c r="B49" s="15">
        <f>INDEX(FIRE0511a!$A$3:$J$31,MATCH($A49,FIRE0511a!$A$3:$A$31,0),MATCH(B$44,FIRE0511a!$A$3:$J$3,0))</f>
        <v>2614</v>
      </c>
      <c r="C49" s="15">
        <f>INDEX(FIRE0511a!$A$3:$J$31,MATCH($A49,FIRE0511a!$A$3:$A$31,0),MATCH(C$44,FIRE0511a!$A$3:$J$3,0))</f>
        <v>400</v>
      </c>
      <c r="D49" s="15">
        <f>INDEX(FIRE0511a!$A$3:$J$31,MATCH($A49,FIRE0511a!$A$3:$A$31,0),MATCH(D$44,FIRE0511a!$A$3:$J$3,0))</f>
        <v>31</v>
      </c>
      <c r="E49" s="15">
        <f>INDEX(FIRE0511a!$A$3:$J$31,MATCH($A49,FIRE0511a!$A$3:$A$31,0),MATCH(E$44,FIRE0511a!$A$3:$J$3,0))</f>
        <v>140</v>
      </c>
      <c r="F49" s="15">
        <f t="shared" si="0"/>
        <v>3185</v>
      </c>
    </row>
    <row r="50" spans="1:6" x14ac:dyDescent="0.2">
      <c r="A50" s="15" t="s">
        <v>12</v>
      </c>
      <c r="B50" s="15">
        <f>INDEX(FIRE0511a!$A$3:$J$31,MATCH($A50,FIRE0511a!$A$3:$A$31,0),MATCH(B$44,FIRE0511a!$A$3:$J$3,0))</f>
        <v>2563</v>
      </c>
      <c r="C50" s="15">
        <f>INDEX(FIRE0511a!$A$3:$J$31,MATCH($A50,FIRE0511a!$A$3:$A$31,0),MATCH(C$44,FIRE0511a!$A$3:$J$3,0))</f>
        <v>565</v>
      </c>
      <c r="D50" s="15">
        <f>INDEX(FIRE0511a!$A$3:$J$31,MATCH($A50,FIRE0511a!$A$3:$A$31,0),MATCH(D$44,FIRE0511a!$A$3:$J$3,0))</f>
        <v>39</v>
      </c>
      <c r="E50" s="15">
        <f>INDEX(FIRE0511a!$A$3:$J$31,MATCH($A50,FIRE0511a!$A$3:$A$31,0),MATCH(E$44,FIRE0511a!$A$3:$J$3,0))</f>
        <v>129</v>
      </c>
      <c r="F50" s="15">
        <f t="shared" si="0"/>
        <v>3296</v>
      </c>
    </row>
    <row r="51" spans="1:6" x14ac:dyDescent="0.2">
      <c r="A51" s="15" t="s">
        <v>13</v>
      </c>
      <c r="B51" s="15">
        <f>INDEX(FIRE0511a!$A$3:$J$31,MATCH($A51,FIRE0511a!$A$3:$A$31,0),MATCH(B$44,FIRE0511a!$A$3:$J$3,0))</f>
        <v>2429</v>
      </c>
      <c r="C51" s="15">
        <f>INDEX(FIRE0511a!$A$3:$J$31,MATCH($A51,FIRE0511a!$A$3:$A$31,0),MATCH(C$44,FIRE0511a!$A$3:$J$3,0))</f>
        <v>618</v>
      </c>
      <c r="D51" s="15">
        <f>INDEX(FIRE0511a!$A$3:$J$31,MATCH($A51,FIRE0511a!$A$3:$A$31,0),MATCH(D$44,FIRE0511a!$A$3:$J$3,0))</f>
        <v>36</v>
      </c>
      <c r="E51" s="15">
        <f>INDEX(FIRE0511a!$A$3:$J$31,MATCH($A51,FIRE0511a!$A$3:$A$31,0),MATCH(E$44,FIRE0511a!$A$3:$J$3,0))</f>
        <v>127</v>
      </c>
      <c r="F51" s="15">
        <f t="shared" si="0"/>
        <v>3210</v>
      </c>
    </row>
    <row r="52" spans="1:6" x14ac:dyDescent="0.2">
      <c r="A52" s="15" t="s">
        <v>14</v>
      </c>
      <c r="B52" s="15">
        <f>INDEX(FIRE0511a!$A$3:$J$31,MATCH($A52,FIRE0511a!$A$3:$A$31,0),MATCH(B$44,FIRE0511a!$A$3:$J$3,0))</f>
        <v>2454</v>
      </c>
      <c r="C52" s="15">
        <f>INDEX(FIRE0511a!$A$3:$J$31,MATCH($A52,FIRE0511a!$A$3:$A$31,0),MATCH(C$44,FIRE0511a!$A$3:$J$3,0))</f>
        <v>512</v>
      </c>
      <c r="D52" s="15">
        <f>INDEX(FIRE0511a!$A$3:$J$31,MATCH($A52,FIRE0511a!$A$3:$A$31,0),MATCH(D$44,FIRE0511a!$A$3:$J$3,0))</f>
        <v>45</v>
      </c>
      <c r="E52" s="15">
        <f>INDEX(FIRE0511a!$A$3:$J$31,MATCH($A52,FIRE0511a!$A$3:$A$31,0),MATCH(E$44,FIRE0511a!$A$3:$J$3,0))</f>
        <v>114</v>
      </c>
      <c r="F52" s="15">
        <f t="shared" si="0"/>
        <v>3125</v>
      </c>
    </row>
    <row r="53" spans="1:6" x14ac:dyDescent="0.2">
      <c r="A53" s="15" t="s">
        <v>33</v>
      </c>
      <c r="B53" s="15">
        <f>INDEX(FIRE0511a!$A$3:$J$31,MATCH($A53,FIRE0511a!$A$3:$A$31,0),MATCH(B$44,FIRE0511a!$A$3:$J$3,0))</f>
        <v>2357</v>
      </c>
      <c r="C53" s="15">
        <f>INDEX(FIRE0511a!$A$3:$J$31,MATCH($A53,FIRE0511a!$A$3:$A$31,0),MATCH(C$44,FIRE0511a!$A$3:$J$3,0))</f>
        <v>448</v>
      </c>
      <c r="D53" s="15">
        <f>INDEX(FIRE0511a!$A$3:$J$31,MATCH($A53,FIRE0511a!$A$3:$A$31,0),MATCH(D$44,FIRE0511a!$A$3:$J$3,0))</f>
        <v>54</v>
      </c>
      <c r="E53" s="15">
        <f>INDEX(FIRE0511a!$A$3:$J$31,MATCH($A53,FIRE0511a!$A$3:$A$31,0),MATCH(E$44,FIRE0511a!$A$3:$J$3,0))</f>
        <v>129</v>
      </c>
      <c r="F53" s="15">
        <f t="shared" si="0"/>
        <v>2988</v>
      </c>
    </row>
    <row r="54" spans="1:6" x14ac:dyDescent="0.2">
      <c r="A54" s="15" t="s">
        <v>35</v>
      </c>
      <c r="B54" s="15">
        <f>INDEX(FIRE0511a!$A$3:$J$31,MATCH($A54,FIRE0511a!$A$3:$A$31,0),MATCH(B$44,FIRE0511a!$A$3:$J$3,0))</f>
        <v>2336</v>
      </c>
      <c r="C54" s="15">
        <f>INDEX(FIRE0511a!$A$3:$J$31,MATCH($A54,FIRE0511a!$A$3:$A$31,0),MATCH(C$44,FIRE0511a!$A$3:$J$3,0))</f>
        <v>487</v>
      </c>
      <c r="D54" s="15">
        <f>INDEX(FIRE0511a!$A$3:$J$31,MATCH($A54,FIRE0511a!$A$3:$A$31,0),MATCH(D$44,FIRE0511a!$A$3:$J$3,0))</f>
        <v>56</v>
      </c>
      <c r="E54" s="15">
        <f>INDEX(FIRE0511a!$A$3:$J$31,MATCH($A54,FIRE0511a!$A$3:$A$31,0),MATCH(E$44,FIRE0511a!$A$3:$J$3,0))</f>
        <v>136</v>
      </c>
      <c r="F54" s="15">
        <f t="shared" si="0"/>
        <v>3015</v>
      </c>
    </row>
    <row r="55" spans="1:6" x14ac:dyDescent="0.2">
      <c r="A55" s="15" t="s">
        <v>55</v>
      </c>
      <c r="B55" s="15">
        <f>INDEX(FIRE0511a!$A$3:$J$31,MATCH($A55,FIRE0511a!$A$3:$A$31,0),MATCH(B$44,FIRE0511a!$A$3:$J$3,0))</f>
        <v>2289</v>
      </c>
      <c r="C55" s="15">
        <f>INDEX(FIRE0511a!$A$3:$J$31,MATCH($A55,FIRE0511a!$A$3:$A$31,0),MATCH(C$44,FIRE0511a!$A$3:$J$3,0))</f>
        <v>334</v>
      </c>
      <c r="D55" s="15">
        <f>INDEX(FIRE0511a!$A$3:$J$31,MATCH($A55,FIRE0511a!$A$3:$A$31,0),MATCH(D$44,FIRE0511a!$A$3:$J$3,0))</f>
        <v>31</v>
      </c>
      <c r="E55" s="15">
        <f>INDEX(FIRE0511a!$A$3:$J$31,MATCH($A55,FIRE0511a!$A$3:$A$31,0),MATCH(E$44,FIRE0511a!$A$3:$J$3,0))</f>
        <v>102</v>
      </c>
      <c r="F55" s="15">
        <f t="shared" si="0"/>
        <v>2756</v>
      </c>
    </row>
    <row r="56" spans="1:6" x14ac:dyDescent="0.2">
      <c r="A56" s="15" t="s">
        <v>69</v>
      </c>
      <c r="B56" s="15">
        <f>INDEX(FIRE0511a!$A$3:$J$31,MATCH($A56,FIRE0511a!$A$3:$A$31,0),MATCH(B$44,FIRE0511a!$A$3:$J$3,0))</f>
        <v>2196</v>
      </c>
      <c r="C56" s="15">
        <f>INDEX(FIRE0511a!$A$3:$J$31,MATCH($A56,FIRE0511a!$A$3:$A$31,0),MATCH(C$44,FIRE0511a!$A$3:$J$3,0))</f>
        <v>429</v>
      </c>
      <c r="D56" s="15">
        <f>INDEX(FIRE0511a!$A$3:$J$31,MATCH($A56,FIRE0511a!$A$3:$A$31,0),MATCH(D$44,FIRE0511a!$A$3:$J$3,0))</f>
        <v>41</v>
      </c>
      <c r="E56" s="15">
        <f>INDEX(FIRE0511a!$A$3:$J$31,MATCH($A56,FIRE0511a!$A$3:$A$31,0),MATCH(E$44,FIRE0511a!$A$3:$J$3,0))</f>
        <v>129</v>
      </c>
      <c r="F56" s="15">
        <f t="shared" si="0"/>
        <v>2795</v>
      </c>
    </row>
    <row r="57" spans="1:6" x14ac:dyDescent="0.2">
      <c r="A57" s="15" t="s">
        <v>70</v>
      </c>
      <c r="B57" s="15">
        <f>INDEX(FIRE0511a!$A$3:$J$31,MATCH($A57,FIRE0511a!$A$3:$A$31,0),MATCH(B$44,FIRE0511a!$A$3:$J$3,0))</f>
        <v>2183</v>
      </c>
      <c r="C57" s="15">
        <f>INDEX(FIRE0511a!$A$3:$J$31,MATCH($A57,FIRE0511a!$A$3:$A$31,0),MATCH(C$44,FIRE0511a!$A$3:$J$3,0))</f>
        <v>415</v>
      </c>
      <c r="D57" s="15">
        <f>INDEX(FIRE0511a!$A$3:$J$31,MATCH($A57,FIRE0511a!$A$3:$A$31,0),MATCH(D$44,FIRE0511a!$A$3:$J$3,0))</f>
        <v>52</v>
      </c>
      <c r="E57" s="15">
        <f>INDEX(FIRE0511a!$A$3:$J$31,MATCH($A57,FIRE0511a!$A$3:$A$31,0),MATCH(E$44,FIRE0511a!$A$3:$J$3,0))</f>
        <v>128</v>
      </c>
      <c r="F57" s="15">
        <f t="shared" si="0"/>
        <v>2778</v>
      </c>
    </row>
    <row r="58" spans="1:6" x14ac:dyDescent="0.2">
      <c r="A58" s="15" t="s">
        <v>71</v>
      </c>
      <c r="B58" s="15">
        <f>INDEX(FIRE0511a!$A$3:$J$31,MATCH($A58,FIRE0511a!$A$3:$A$31,0),MATCH(B$44,FIRE0511a!$A$3:$J$3,0))</f>
        <v>2151</v>
      </c>
      <c r="C58" s="15">
        <f>INDEX(FIRE0511a!$A$3:$J$31,MATCH($A58,FIRE0511a!$A$3:$A$31,0),MATCH(C$44,FIRE0511a!$A$3:$J$3,0))</f>
        <v>525</v>
      </c>
      <c r="D58" s="15">
        <f>INDEX(FIRE0511a!$A$3:$J$31,MATCH($A58,FIRE0511a!$A$3:$A$31,0),MATCH(D$44,FIRE0511a!$A$3:$J$3,0))</f>
        <v>43</v>
      </c>
      <c r="E58" s="15">
        <f>INDEX(FIRE0511a!$A$3:$J$31,MATCH($A58,FIRE0511a!$A$3:$A$31,0),MATCH(E$44,FIRE0511a!$A$3:$J$3,0))</f>
        <v>129</v>
      </c>
      <c r="F58" s="15">
        <f t="shared" si="0"/>
        <v>2848</v>
      </c>
    </row>
    <row r="59" spans="1:6" x14ac:dyDescent="0.2">
      <c r="A59" s="15" t="s">
        <v>92</v>
      </c>
      <c r="B59" s="15">
        <f>INDEX(FIRE0511a!$A$3:$J$31,MATCH($A59,FIRE0511a!$A$3:$A$31,0),MATCH(B$44,FIRE0511a!$A$3:$J$3,0))</f>
        <v>2119</v>
      </c>
      <c r="C59" s="15">
        <f>INDEX(FIRE0511a!$A$3:$J$31,MATCH($A59,FIRE0511a!$A$3:$A$31,0),MATCH(C$44,FIRE0511a!$A$3:$J$3,0))</f>
        <v>649</v>
      </c>
      <c r="D59" s="15">
        <f>INDEX(FIRE0511a!$A$3:$J$31,MATCH($A59,FIRE0511a!$A$3:$A$31,0),MATCH(D$44,FIRE0511a!$A$3:$J$3,0))</f>
        <v>59</v>
      </c>
      <c r="E59" s="15">
        <f>INDEX(FIRE0511a!$A$3:$J$31,MATCH($A59,FIRE0511a!$A$3:$A$31,0),MATCH(E$44,FIRE0511a!$A$3:$J$3,0))</f>
        <v>131</v>
      </c>
      <c r="F59" s="15">
        <f t="shared" si="0"/>
        <v>2958</v>
      </c>
    </row>
    <row r="61" spans="1:6" x14ac:dyDescent="0.2">
      <c r="A61" s="15" t="s">
        <v>102</v>
      </c>
      <c r="B61" s="71">
        <f>B59/B58-1</f>
        <v>-1.4876801487680114E-2</v>
      </c>
      <c r="C61" s="71">
        <f t="shared" ref="C61:F61" si="1">C59/C58-1</f>
        <v>0.23619047619047628</v>
      </c>
      <c r="D61" s="71">
        <f t="shared" si="1"/>
        <v>0.37209302325581395</v>
      </c>
      <c r="E61" s="71">
        <f t="shared" si="1"/>
        <v>1.5503875968992276E-2</v>
      </c>
      <c r="F61" s="71">
        <f t="shared" si="1"/>
        <v>3.8623595505618002E-2</v>
      </c>
    </row>
    <row r="62" spans="1:6" x14ac:dyDescent="0.2">
      <c r="A62" s="15" t="s">
        <v>103</v>
      </c>
      <c r="B62" s="71">
        <f>B59/B54-1</f>
        <v>-9.289383561643838E-2</v>
      </c>
      <c r="C62" s="71">
        <f t="shared" ref="C62:F62" si="2">C59/C54-1</f>
        <v>0.33264887063655024</v>
      </c>
      <c r="D62" s="71">
        <f t="shared" si="2"/>
        <v>5.3571428571428603E-2</v>
      </c>
      <c r="E62" s="71">
        <f t="shared" si="2"/>
        <v>-3.6764705882352922E-2</v>
      </c>
      <c r="F62" s="71">
        <f t="shared" si="2"/>
        <v>-1.8905472636815968E-2</v>
      </c>
    </row>
    <row r="63" spans="1:6" x14ac:dyDescent="0.2">
      <c r="A63" s="15" t="s">
        <v>104</v>
      </c>
      <c r="B63" s="71">
        <f>B59/B49-1</f>
        <v>-0.18936495791889829</v>
      </c>
      <c r="C63" s="71">
        <f t="shared" ref="C63:F63" si="3">C59/C49-1</f>
        <v>0.62250000000000005</v>
      </c>
      <c r="D63" s="71">
        <f t="shared" si="3"/>
        <v>0.90322580645161299</v>
      </c>
      <c r="E63" s="71">
        <f t="shared" si="3"/>
        <v>-6.4285714285714279E-2</v>
      </c>
      <c r="F63" s="71">
        <f t="shared" si="3"/>
        <v>-7.1271585557299844E-2</v>
      </c>
    </row>
    <row r="67" spans="1:5" x14ac:dyDescent="0.2">
      <c r="A67" s="15" t="s">
        <v>0</v>
      </c>
    </row>
    <row r="68" spans="1:5" x14ac:dyDescent="0.2">
      <c r="A68" s="15" t="s">
        <v>7</v>
      </c>
      <c r="B68" s="15" t="b">
        <f t="shared" ref="B68:E82" si="4">IF(B45=B24,TRUE)</f>
        <v>1</v>
      </c>
      <c r="C68" s="15" t="b">
        <f t="shared" si="4"/>
        <v>1</v>
      </c>
      <c r="D68" s="15" t="b">
        <f t="shared" si="4"/>
        <v>1</v>
      </c>
      <c r="E68" s="15" t="b">
        <f t="shared" si="4"/>
        <v>1</v>
      </c>
    </row>
    <row r="69" spans="1:5" x14ac:dyDescent="0.2">
      <c r="A69" s="15" t="s">
        <v>8</v>
      </c>
      <c r="B69" s="15" t="b">
        <f t="shared" si="4"/>
        <v>1</v>
      </c>
      <c r="C69" s="15" t="b">
        <f t="shared" si="4"/>
        <v>1</v>
      </c>
      <c r="D69" s="15" t="b">
        <f t="shared" si="4"/>
        <v>1</v>
      </c>
      <c r="E69" s="15" t="b">
        <f t="shared" si="4"/>
        <v>1</v>
      </c>
    </row>
    <row r="70" spans="1:5" x14ac:dyDescent="0.2">
      <c r="A70" s="15" t="s">
        <v>9</v>
      </c>
      <c r="B70" s="15" t="b">
        <f t="shared" si="4"/>
        <v>1</v>
      </c>
      <c r="C70" s="15" t="b">
        <f t="shared" si="4"/>
        <v>1</v>
      </c>
      <c r="D70" s="15" t="b">
        <f t="shared" si="4"/>
        <v>1</v>
      </c>
      <c r="E70" s="15" t="b">
        <f t="shared" si="4"/>
        <v>1</v>
      </c>
    </row>
    <row r="71" spans="1:5" x14ac:dyDescent="0.2">
      <c r="A71" s="15" t="s">
        <v>10</v>
      </c>
      <c r="B71" s="15" t="b">
        <f t="shared" si="4"/>
        <v>1</v>
      </c>
      <c r="C71" s="15" t="b">
        <f t="shared" si="4"/>
        <v>1</v>
      </c>
      <c r="D71" s="15" t="b">
        <f t="shared" si="4"/>
        <v>1</v>
      </c>
      <c r="E71" s="15" t="b">
        <f t="shared" si="4"/>
        <v>1</v>
      </c>
    </row>
    <row r="72" spans="1:5" x14ac:dyDescent="0.2">
      <c r="A72" s="15" t="s">
        <v>11</v>
      </c>
      <c r="B72" s="15" t="b">
        <f t="shared" si="4"/>
        <v>1</v>
      </c>
      <c r="C72" s="15" t="b">
        <f t="shared" si="4"/>
        <v>1</v>
      </c>
      <c r="D72" s="15" t="b">
        <f t="shared" si="4"/>
        <v>1</v>
      </c>
      <c r="E72" s="15" t="b">
        <f t="shared" si="4"/>
        <v>1</v>
      </c>
    </row>
    <row r="73" spans="1:5" x14ac:dyDescent="0.2">
      <c r="A73" s="15" t="s">
        <v>12</v>
      </c>
      <c r="B73" s="15" t="b">
        <f t="shared" si="4"/>
        <v>1</v>
      </c>
      <c r="C73" s="15" t="b">
        <f t="shared" si="4"/>
        <v>1</v>
      </c>
      <c r="D73" s="15" t="b">
        <f t="shared" si="4"/>
        <v>1</v>
      </c>
      <c r="E73" s="15" t="b">
        <f t="shared" si="4"/>
        <v>1</v>
      </c>
    </row>
    <row r="74" spans="1:5" x14ac:dyDescent="0.2">
      <c r="A74" s="15" t="s">
        <v>13</v>
      </c>
      <c r="B74" s="15" t="b">
        <f t="shared" si="4"/>
        <v>1</v>
      </c>
      <c r="C74" s="15" t="b">
        <f t="shared" si="4"/>
        <v>1</v>
      </c>
      <c r="D74" s="15" t="b">
        <f t="shared" si="4"/>
        <v>1</v>
      </c>
      <c r="E74" s="15" t="b">
        <f t="shared" si="4"/>
        <v>1</v>
      </c>
    </row>
    <row r="75" spans="1:5" x14ac:dyDescent="0.2">
      <c r="A75" s="15" t="s">
        <v>14</v>
      </c>
      <c r="B75" s="15" t="b">
        <f t="shared" si="4"/>
        <v>1</v>
      </c>
      <c r="C75" s="15" t="b">
        <f t="shared" si="4"/>
        <v>1</v>
      </c>
      <c r="D75" s="15" t="b">
        <f t="shared" si="4"/>
        <v>1</v>
      </c>
      <c r="E75" s="15" t="b">
        <f t="shared" si="4"/>
        <v>1</v>
      </c>
    </row>
    <row r="76" spans="1:5" x14ac:dyDescent="0.2">
      <c r="A76" s="15" t="s">
        <v>33</v>
      </c>
      <c r="B76" s="15" t="b">
        <f t="shared" si="4"/>
        <v>1</v>
      </c>
      <c r="C76" s="15" t="b">
        <f t="shared" si="4"/>
        <v>1</v>
      </c>
      <c r="D76" s="15" t="b">
        <f t="shared" si="4"/>
        <v>1</v>
      </c>
      <c r="E76" s="15" t="b">
        <f t="shared" si="4"/>
        <v>1</v>
      </c>
    </row>
    <row r="77" spans="1:5" x14ac:dyDescent="0.2">
      <c r="A77" s="15" t="s">
        <v>35</v>
      </c>
      <c r="B77" s="15" t="b">
        <f t="shared" si="4"/>
        <v>1</v>
      </c>
      <c r="C77" s="15" t="b">
        <f t="shared" si="4"/>
        <v>1</v>
      </c>
      <c r="D77" s="15" t="b">
        <f t="shared" si="4"/>
        <v>1</v>
      </c>
      <c r="E77" s="15" t="b">
        <f t="shared" si="4"/>
        <v>1</v>
      </c>
    </row>
    <row r="78" spans="1:5" x14ac:dyDescent="0.2">
      <c r="A78" s="15" t="s">
        <v>55</v>
      </c>
      <c r="B78" s="15" t="b">
        <f t="shared" si="4"/>
        <v>1</v>
      </c>
      <c r="C78" s="15" t="b">
        <f t="shared" si="4"/>
        <v>1</v>
      </c>
      <c r="D78" s="15" t="b">
        <f t="shared" si="4"/>
        <v>1</v>
      </c>
      <c r="E78" s="15" t="b">
        <f t="shared" si="4"/>
        <v>1</v>
      </c>
    </row>
    <row r="79" spans="1:5" x14ac:dyDescent="0.2">
      <c r="A79" s="15" t="s">
        <v>69</v>
      </c>
      <c r="B79" s="15" t="b">
        <f t="shared" si="4"/>
        <v>1</v>
      </c>
      <c r="C79" s="15" t="b">
        <f t="shared" si="4"/>
        <v>1</v>
      </c>
      <c r="D79" s="15" t="b">
        <f t="shared" si="4"/>
        <v>1</v>
      </c>
      <c r="E79" s="15" t="b">
        <f t="shared" si="4"/>
        <v>1</v>
      </c>
    </row>
    <row r="80" spans="1:5" x14ac:dyDescent="0.2">
      <c r="A80" s="15" t="s">
        <v>70</v>
      </c>
      <c r="B80" s="15" t="b">
        <f t="shared" si="4"/>
        <v>1</v>
      </c>
      <c r="C80" s="15" t="b">
        <f t="shared" si="4"/>
        <v>1</v>
      </c>
      <c r="D80" s="15" t="b">
        <f t="shared" si="4"/>
        <v>1</v>
      </c>
      <c r="E80" s="15" t="b">
        <f t="shared" si="4"/>
        <v>1</v>
      </c>
    </row>
    <row r="81" spans="1:5" x14ac:dyDescent="0.2">
      <c r="A81" s="15" t="s">
        <v>71</v>
      </c>
      <c r="B81" s="15" t="b">
        <f t="shared" si="4"/>
        <v>1</v>
      </c>
      <c r="C81" s="15" t="b">
        <f t="shared" si="4"/>
        <v>1</v>
      </c>
      <c r="D81" s="15" t="b">
        <f t="shared" si="4"/>
        <v>1</v>
      </c>
      <c r="E81" s="15" t="b">
        <f t="shared" si="4"/>
        <v>1</v>
      </c>
    </row>
    <row r="82" spans="1:5" x14ac:dyDescent="0.2">
      <c r="A82" s="15" t="s">
        <v>92</v>
      </c>
      <c r="B82" s="15" t="b">
        <f t="shared" si="4"/>
        <v>1</v>
      </c>
      <c r="C82" s="15" t="b">
        <f t="shared" si="4"/>
        <v>1</v>
      </c>
      <c r="D82" s="15" t="b">
        <f t="shared" si="4"/>
        <v>1</v>
      </c>
      <c r="E82" s="15" t="b">
        <f t="shared" si="4"/>
        <v>1</v>
      </c>
    </row>
  </sheetData>
  <conditionalFormatting sqref="B68:I82">
    <cfRule type="cellIs" dxfId="1" priority="1" operator="equal">
      <formula>TRUE</formula>
    </cfRule>
  </conditionalFormatting>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D483"/>
  <sheetViews>
    <sheetView zoomScaleNormal="100" workbookViewId="0"/>
  </sheetViews>
  <sheetFormatPr defaultColWidth="9.140625" defaultRowHeight="15" x14ac:dyDescent="0.2"/>
  <cols>
    <col min="1" max="1" width="15" style="35" bestFit="1" customWidth="1"/>
    <col min="2" max="2" width="19" style="35" bestFit="1" customWidth="1"/>
    <col min="3" max="3" width="21.5703125" style="35" bestFit="1" customWidth="1"/>
    <col min="4" max="4" width="10.5703125" style="35" bestFit="1" customWidth="1"/>
    <col min="5" max="16384" width="9.140625" style="35"/>
  </cols>
  <sheetData>
    <row r="1" spans="1:4" x14ac:dyDescent="0.2">
      <c r="A1" s="15" t="s">
        <v>0</v>
      </c>
      <c r="B1" s="15" t="s">
        <v>67</v>
      </c>
      <c r="C1" s="15" t="s">
        <v>65</v>
      </c>
      <c r="D1" s="15" t="s">
        <v>68</v>
      </c>
    </row>
    <row r="2" spans="1:4" x14ac:dyDescent="0.2">
      <c r="A2" s="15" t="s">
        <v>7</v>
      </c>
      <c r="B2" s="15" t="s">
        <v>32</v>
      </c>
      <c r="C2" s="15" t="s">
        <v>3</v>
      </c>
      <c r="D2" s="15">
        <v>2378</v>
      </c>
    </row>
    <row r="3" spans="1:4" x14ac:dyDescent="0.2">
      <c r="A3" s="15" t="s">
        <v>7</v>
      </c>
      <c r="B3" s="15" t="s">
        <v>15</v>
      </c>
      <c r="C3" s="15" t="s">
        <v>3</v>
      </c>
      <c r="D3" s="15">
        <v>7</v>
      </c>
    </row>
    <row r="4" spans="1:4" x14ac:dyDescent="0.2">
      <c r="A4" s="15" t="s">
        <v>7</v>
      </c>
      <c r="B4" s="15" t="s">
        <v>16</v>
      </c>
      <c r="C4" s="15" t="s">
        <v>3</v>
      </c>
      <c r="D4" s="15">
        <v>2</v>
      </c>
    </row>
    <row r="5" spans="1:4" x14ac:dyDescent="0.2">
      <c r="A5" s="15" t="s">
        <v>7</v>
      </c>
      <c r="B5" s="15" t="s">
        <v>17</v>
      </c>
      <c r="C5" s="15" t="s">
        <v>3</v>
      </c>
      <c r="D5" s="15">
        <v>45</v>
      </c>
    </row>
    <row r="6" spans="1:4" x14ac:dyDescent="0.2">
      <c r="A6" s="15" t="s">
        <v>7</v>
      </c>
      <c r="B6" s="15" t="s">
        <v>32</v>
      </c>
      <c r="C6" s="15" t="s">
        <v>23</v>
      </c>
      <c r="D6" s="15">
        <v>3692</v>
      </c>
    </row>
    <row r="7" spans="1:4" x14ac:dyDescent="0.2">
      <c r="A7" s="15" t="s">
        <v>7</v>
      </c>
      <c r="B7" s="15" t="s">
        <v>18</v>
      </c>
      <c r="C7" s="15" t="s">
        <v>23</v>
      </c>
      <c r="D7" s="15">
        <v>85</v>
      </c>
    </row>
    <row r="8" spans="1:4" x14ac:dyDescent="0.2">
      <c r="A8" s="15" t="s">
        <v>7</v>
      </c>
      <c r="B8" s="15" t="s">
        <v>15</v>
      </c>
      <c r="C8" s="15" t="s">
        <v>23</v>
      </c>
      <c r="D8" s="15">
        <v>204</v>
      </c>
    </row>
    <row r="9" spans="1:4" x14ac:dyDescent="0.2">
      <c r="A9" s="15" t="s">
        <v>7</v>
      </c>
      <c r="B9" s="15" t="s">
        <v>19</v>
      </c>
      <c r="C9" s="15" t="s">
        <v>23</v>
      </c>
      <c r="D9" s="15">
        <v>31</v>
      </c>
    </row>
    <row r="10" spans="1:4" x14ac:dyDescent="0.2">
      <c r="A10" s="15" t="s">
        <v>7</v>
      </c>
      <c r="B10" s="15" t="s">
        <v>16</v>
      </c>
      <c r="C10" s="15" t="s">
        <v>23</v>
      </c>
      <c r="D10" s="15">
        <v>110</v>
      </c>
    </row>
    <row r="11" spans="1:4" x14ac:dyDescent="0.2">
      <c r="A11" s="15" t="s">
        <v>7</v>
      </c>
      <c r="B11" s="15" t="s">
        <v>17</v>
      </c>
      <c r="C11" s="15" t="s">
        <v>23</v>
      </c>
      <c r="D11" s="15">
        <v>437</v>
      </c>
    </row>
    <row r="12" spans="1:4" x14ac:dyDescent="0.2">
      <c r="A12" s="15" t="s">
        <v>7</v>
      </c>
      <c r="B12" s="15" t="s">
        <v>20</v>
      </c>
      <c r="C12" s="15" t="s">
        <v>23</v>
      </c>
      <c r="D12" s="15">
        <v>4</v>
      </c>
    </row>
    <row r="13" spans="1:4" x14ac:dyDescent="0.2">
      <c r="A13" s="15" t="s">
        <v>7</v>
      </c>
      <c r="B13" s="15" t="s">
        <v>32</v>
      </c>
      <c r="C13" s="15" t="s">
        <v>4</v>
      </c>
      <c r="D13" s="15">
        <v>151</v>
      </c>
    </row>
    <row r="14" spans="1:4" x14ac:dyDescent="0.2">
      <c r="A14" s="15" t="s">
        <v>7</v>
      </c>
      <c r="B14" s="15" t="s">
        <v>18</v>
      </c>
      <c r="C14" s="15" t="s">
        <v>4</v>
      </c>
      <c r="D14" s="15">
        <v>6</v>
      </c>
    </row>
    <row r="15" spans="1:4" x14ac:dyDescent="0.2">
      <c r="A15" s="15" t="s">
        <v>7</v>
      </c>
      <c r="B15" s="15" t="s">
        <v>15</v>
      </c>
      <c r="C15" s="15" t="s">
        <v>4</v>
      </c>
      <c r="D15" s="15">
        <v>17</v>
      </c>
    </row>
    <row r="16" spans="1:4" x14ac:dyDescent="0.2">
      <c r="A16" s="15" t="s">
        <v>7</v>
      </c>
      <c r="B16" s="15" t="s">
        <v>16</v>
      </c>
      <c r="C16" s="15" t="s">
        <v>4</v>
      </c>
      <c r="D16" s="15">
        <v>6</v>
      </c>
    </row>
    <row r="17" spans="1:4" x14ac:dyDescent="0.2">
      <c r="A17" s="15" t="s">
        <v>7</v>
      </c>
      <c r="B17" s="15" t="s">
        <v>17</v>
      </c>
      <c r="C17" s="15" t="s">
        <v>4</v>
      </c>
      <c r="D17" s="15">
        <v>21</v>
      </c>
    </row>
    <row r="18" spans="1:4" x14ac:dyDescent="0.2">
      <c r="A18" s="15" t="s">
        <v>7</v>
      </c>
      <c r="B18" s="15" t="s">
        <v>32</v>
      </c>
      <c r="C18" s="15" t="s">
        <v>24</v>
      </c>
      <c r="D18" s="15">
        <v>1584</v>
      </c>
    </row>
    <row r="19" spans="1:4" x14ac:dyDescent="0.2">
      <c r="A19" s="15" t="s">
        <v>7</v>
      </c>
      <c r="B19" s="15" t="s">
        <v>15</v>
      </c>
      <c r="C19" s="15" t="s">
        <v>24</v>
      </c>
      <c r="D19" s="15">
        <v>22</v>
      </c>
    </row>
    <row r="20" spans="1:4" x14ac:dyDescent="0.2">
      <c r="A20" s="15" t="s">
        <v>7</v>
      </c>
      <c r="B20" s="15" t="s">
        <v>19</v>
      </c>
      <c r="C20" s="15" t="s">
        <v>24</v>
      </c>
      <c r="D20" s="15">
        <v>1</v>
      </c>
    </row>
    <row r="21" spans="1:4" x14ac:dyDescent="0.2">
      <c r="A21" s="15" t="s">
        <v>7</v>
      </c>
      <c r="B21" s="15" t="s">
        <v>16</v>
      </c>
      <c r="C21" s="15" t="s">
        <v>24</v>
      </c>
      <c r="D21" s="15">
        <v>6</v>
      </c>
    </row>
    <row r="22" spans="1:4" x14ac:dyDescent="0.2">
      <c r="A22" s="15" t="s">
        <v>7</v>
      </c>
      <c r="B22" s="15" t="s">
        <v>17</v>
      </c>
      <c r="C22" s="15" t="s">
        <v>24</v>
      </c>
      <c r="D22" s="15">
        <v>35</v>
      </c>
    </row>
    <row r="23" spans="1:4" x14ac:dyDescent="0.2">
      <c r="A23" s="15" t="s">
        <v>8</v>
      </c>
      <c r="B23" s="15" t="s">
        <v>32</v>
      </c>
      <c r="C23" s="15" t="s">
        <v>3</v>
      </c>
      <c r="D23" s="15">
        <v>2301</v>
      </c>
    </row>
    <row r="24" spans="1:4" x14ac:dyDescent="0.2">
      <c r="A24" s="15" t="s">
        <v>8</v>
      </c>
      <c r="B24" s="15" t="s">
        <v>18</v>
      </c>
      <c r="C24" s="15" t="s">
        <v>3</v>
      </c>
      <c r="D24" s="15">
        <v>1</v>
      </c>
    </row>
    <row r="25" spans="1:4" x14ac:dyDescent="0.2">
      <c r="A25" s="15" t="s">
        <v>8</v>
      </c>
      <c r="B25" s="15" t="s">
        <v>15</v>
      </c>
      <c r="C25" s="15" t="s">
        <v>3</v>
      </c>
      <c r="D25" s="15">
        <v>13</v>
      </c>
    </row>
    <row r="26" spans="1:4" x14ac:dyDescent="0.2">
      <c r="A26" s="15" t="s">
        <v>8</v>
      </c>
      <c r="B26" s="15" t="s">
        <v>16</v>
      </c>
      <c r="C26" s="15" t="s">
        <v>3</v>
      </c>
      <c r="D26" s="15">
        <v>2</v>
      </c>
    </row>
    <row r="27" spans="1:4" x14ac:dyDescent="0.2">
      <c r="A27" s="15" t="s">
        <v>8</v>
      </c>
      <c r="B27" s="15" t="s">
        <v>17</v>
      </c>
      <c r="C27" s="15" t="s">
        <v>3</v>
      </c>
      <c r="D27" s="15">
        <v>46</v>
      </c>
    </row>
    <row r="28" spans="1:4" x14ac:dyDescent="0.2">
      <c r="A28" s="15" t="s">
        <v>8</v>
      </c>
      <c r="B28" s="15" t="s">
        <v>32</v>
      </c>
      <c r="C28" s="15" t="s">
        <v>23</v>
      </c>
      <c r="D28" s="15">
        <v>3471</v>
      </c>
    </row>
    <row r="29" spans="1:4" x14ac:dyDescent="0.2">
      <c r="A29" s="15" t="s">
        <v>8</v>
      </c>
      <c r="B29" s="15" t="s">
        <v>18</v>
      </c>
      <c r="C29" s="15" t="s">
        <v>23</v>
      </c>
      <c r="D29" s="15">
        <v>69</v>
      </c>
    </row>
    <row r="30" spans="1:4" x14ac:dyDescent="0.2">
      <c r="A30" s="15" t="s">
        <v>8</v>
      </c>
      <c r="B30" s="15" t="s">
        <v>15</v>
      </c>
      <c r="C30" s="15" t="s">
        <v>23</v>
      </c>
      <c r="D30" s="15">
        <v>213</v>
      </c>
    </row>
    <row r="31" spans="1:4" x14ac:dyDescent="0.2">
      <c r="A31" s="15" t="s">
        <v>8</v>
      </c>
      <c r="B31" s="15" t="s">
        <v>19</v>
      </c>
      <c r="C31" s="15" t="s">
        <v>23</v>
      </c>
      <c r="D31" s="15">
        <v>30</v>
      </c>
    </row>
    <row r="32" spans="1:4" x14ac:dyDescent="0.2">
      <c r="A32" s="15" t="s">
        <v>8</v>
      </c>
      <c r="B32" s="15" t="s">
        <v>16</v>
      </c>
      <c r="C32" s="15" t="s">
        <v>23</v>
      </c>
      <c r="D32" s="15">
        <v>90</v>
      </c>
    </row>
    <row r="33" spans="1:4" x14ac:dyDescent="0.2">
      <c r="A33" s="15" t="s">
        <v>8</v>
      </c>
      <c r="B33" s="15" t="s">
        <v>17</v>
      </c>
      <c r="C33" s="15" t="s">
        <v>23</v>
      </c>
      <c r="D33" s="15">
        <v>431</v>
      </c>
    </row>
    <row r="34" spans="1:4" x14ac:dyDescent="0.2">
      <c r="A34" s="15" t="s">
        <v>8</v>
      </c>
      <c r="B34" s="15" t="s">
        <v>20</v>
      </c>
      <c r="C34" s="15" t="s">
        <v>23</v>
      </c>
      <c r="D34" s="15">
        <v>3</v>
      </c>
    </row>
    <row r="35" spans="1:4" x14ac:dyDescent="0.2">
      <c r="A35" s="15" t="s">
        <v>8</v>
      </c>
      <c r="B35" s="15" t="s">
        <v>32</v>
      </c>
      <c r="C35" s="15" t="s">
        <v>4</v>
      </c>
      <c r="D35" s="15">
        <v>151</v>
      </c>
    </row>
    <row r="36" spans="1:4" x14ac:dyDescent="0.2">
      <c r="A36" s="15" t="s">
        <v>8</v>
      </c>
      <c r="B36" s="15" t="s">
        <v>18</v>
      </c>
      <c r="C36" s="15" t="s">
        <v>4</v>
      </c>
      <c r="D36" s="15">
        <v>10</v>
      </c>
    </row>
    <row r="37" spans="1:4" x14ac:dyDescent="0.2">
      <c r="A37" s="15" t="s">
        <v>8</v>
      </c>
      <c r="B37" s="15" t="s">
        <v>15</v>
      </c>
      <c r="C37" s="15" t="s">
        <v>4</v>
      </c>
      <c r="D37" s="15">
        <v>15</v>
      </c>
    </row>
    <row r="38" spans="1:4" x14ac:dyDescent="0.2">
      <c r="A38" s="15" t="s">
        <v>8</v>
      </c>
      <c r="B38" s="15" t="s">
        <v>16</v>
      </c>
      <c r="C38" s="15" t="s">
        <v>4</v>
      </c>
      <c r="D38" s="15">
        <v>6</v>
      </c>
    </row>
    <row r="39" spans="1:4" x14ac:dyDescent="0.2">
      <c r="A39" s="15" t="s">
        <v>8</v>
      </c>
      <c r="B39" s="15" t="s">
        <v>17</v>
      </c>
      <c r="C39" s="15" t="s">
        <v>4</v>
      </c>
      <c r="D39" s="15">
        <v>18</v>
      </c>
    </row>
    <row r="40" spans="1:4" x14ac:dyDescent="0.2">
      <c r="A40" s="15" t="s">
        <v>8</v>
      </c>
      <c r="B40" s="15" t="s">
        <v>32</v>
      </c>
      <c r="C40" s="15" t="s">
        <v>24</v>
      </c>
      <c r="D40" s="15">
        <v>1431</v>
      </c>
    </row>
    <row r="41" spans="1:4" x14ac:dyDescent="0.2">
      <c r="A41" s="15" t="s">
        <v>8</v>
      </c>
      <c r="B41" s="15" t="s">
        <v>18</v>
      </c>
      <c r="C41" s="15" t="s">
        <v>24</v>
      </c>
      <c r="D41" s="15">
        <v>1</v>
      </c>
    </row>
    <row r="42" spans="1:4" x14ac:dyDescent="0.2">
      <c r="A42" s="15" t="s">
        <v>8</v>
      </c>
      <c r="B42" s="15" t="s">
        <v>15</v>
      </c>
      <c r="C42" s="15" t="s">
        <v>24</v>
      </c>
      <c r="D42" s="15">
        <v>20</v>
      </c>
    </row>
    <row r="43" spans="1:4" x14ac:dyDescent="0.2">
      <c r="A43" s="15" t="s">
        <v>8</v>
      </c>
      <c r="B43" s="15" t="s">
        <v>16</v>
      </c>
      <c r="C43" s="15" t="s">
        <v>24</v>
      </c>
      <c r="D43" s="15">
        <v>2</v>
      </c>
    </row>
    <row r="44" spans="1:4" x14ac:dyDescent="0.2">
      <c r="A44" s="15" t="s">
        <v>8</v>
      </c>
      <c r="B44" s="15" t="s">
        <v>17</v>
      </c>
      <c r="C44" s="15" t="s">
        <v>24</v>
      </c>
      <c r="D44" s="15">
        <v>28</v>
      </c>
    </row>
    <row r="45" spans="1:4" x14ac:dyDescent="0.2">
      <c r="A45" s="15" t="s">
        <v>8</v>
      </c>
      <c r="B45" s="15" t="s">
        <v>20</v>
      </c>
      <c r="C45" s="15" t="s">
        <v>24</v>
      </c>
      <c r="D45" s="15">
        <v>1</v>
      </c>
    </row>
    <row r="46" spans="1:4" x14ac:dyDescent="0.2">
      <c r="A46" s="15" t="s">
        <v>9</v>
      </c>
      <c r="B46" s="15" t="s">
        <v>32</v>
      </c>
      <c r="C46" s="15" t="s">
        <v>3</v>
      </c>
      <c r="D46" s="15">
        <v>2198</v>
      </c>
    </row>
    <row r="47" spans="1:4" x14ac:dyDescent="0.2">
      <c r="A47" s="15" t="s">
        <v>9</v>
      </c>
      <c r="B47" s="15" t="s">
        <v>15</v>
      </c>
      <c r="C47" s="15" t="s">
        <v>3</v>
      </c>
      <c r="D47" s="15">
        <v>2</v>
      </c>
    </row>
    <row r="48" spans="1:4" x14ac:dyDescent="0.2">
      <c r="A48" s="15" t="s">
        <v>9</v>
      </c>
      <c r="B48" s="15" t="s">
        <v>17</v>
      </c>
      <c r="C48" s="15" t="s">
        <v>3</v>
      </c>
      <c r="D48" s="15">
        <v>53</v>
      </c>
    </row>
    <row r="49" spans="1:4" x14ac:dyDescent="0.2">
      <c r="A49" s="15" t="s">
        <v>9</v>
      </c>
      <c r="B49" s="15" t="s">
        <v>32</v>
      </c>
      <c r="C49" s="15" t="s">
        <v>23</v>
      </c>
      <c r="D49" s="15">
        <v>2889</v>
      </c>
    </row>
    <row r="50" spans="1:4" x14ac:dyDescent="0.2">
      <c r="A50" s="15" t="s">
        <v>9</v>
      </c>
      <c r="B50" s="15" t="s">
        <v>18</v>
      </c>
      <c r="C50" s="15" t="s">
        <v>23</v>
      </c>
      <c r="D50" s="15">
        <v>60</v>
      </c>
    </row>
    <row r="51" spans="1:4" x14ac:dyDescent="0.2">
      <c r="A51" s="15" t="s">
        <v>9</v>
      </c>
      <c r="B51" s="15" t="s">
        <v>15</v>
      </c>
      <c r="C51" s="15" t="s">
        <v>23</v>
      </c>
      <c r="D51" s="15">
        <v>185</v>
      </c>
    </row>
    <row r="52" spans="1:4" x14ac:dyDescent="0.2">
      <c r="A52" s="15" t="s">
        <v>9</v>
      </c>
      <c r="B52" s="15" t="s">
        <v>19</v>
      </c>
      <c r="C52" s="15" t="s">
        <v>23</v>
      </c>
      <c r="D52" s="15">
        <v>17</v>
      </c>
    </row>
    <row r="53" spans="1:4" x14ac:dyDescent="0.2">
      <c r="A53" s="15" t="s">
        <v>9</v>
      </c>
      <c r="B53" s="15" t="s">
        <v>16</v>
      </c>
      <c r="C53" s="15" t="s">
        <v>23</v>
      </c>
      <c r="D53" s="15">
        <v>76</v>
      </c>
    </row>
    <row r="54" spans="1:4" x14ac:dyDescent="0.2">
      <c r="A54" s="15" t="s">
        <v>9</v>
      </c>
      <c r="B54" s="15" t="s">
        <v>17</v>
      </c>
      <c r="C54" s="15" t="s">
        <v>23</v>
      </c>
      <c r="D54" s="15">
        <v>371</v>
      </c>
    </row>
    <row r="55" spans="1:4" x14ac:dyDescent="0.2">
      <c r="A55" s="15" t="s">
        <v>9</v>
      </c>
      <c r="B55" s="15" t="s">
        <v>20</v>
      </c>
      <c r="C55" s="15" t="s">
        <v>23</v>
      </c>
      <c r="D55" s="15">
        <v>2</v>
      </c>
    </row>
    <row r="56" spans="1:4" x14ac:dyDescent="0.2">
      <c r="A56" s="15" t="s">
        <v>9</v>
      </c>
      <c r="B56" s="15" t="s">
        <v>32</v>
      </c>
      <c r="C56" s="15" t="s">
        <v>4</v>
      </c>
      <c r="D56" s="15">
        <v>129</v>
      </c>
    </row>
    <row r="57" spans="1:4" x14ac:dyDescent="0.2">
      <c r="A57" s="15" t="s">
        <v>9</v>
      </c>
      <c r="B57" s="15" t="s">
        <v>18</v>
      </c>
      <c r="C57" s="15" t="s">
        <v>4</v>
      </c>
      <c r="D57" s="15">
        <v>5</v>
      </c>
    </row>
    <row r="58" spans="1:4" x14ac:dyDescent="0.2">
      <c r="A58" s="15" t="s">
        <v>9</v>
      </c>
      <c r="B58" s="15" t="s">
        <v>15</v>
      </c>
      <c r="C58" s="15" t="s">
        <v>4</v>
      </c>
      <c r="D58" s="15">
        <v>11</v>
      </c>
    </row>
    <row r="59" spans="1:4" x14ac:dyDescent="0.2">
      <c r="A59" s="15" t="s">
        <v>9</v>
      </c>
      <c r="B59" s="15" t="s">
        <v>19</v>
      </c>
      <c r="C59" s="15" t="s">
        <v>4</v>
      </c>
      <c r="D59" s="15">
        <v>1</v>
      </c>
    </row>
    <row r="60" spans="1:4" x14ac:dyDescent="0.2">
      <c r="A60" s="15" t="s">
        <v>9</v>
      </c>
      <c r="B60" s="15" t="s">
        <v>16</v>
      </c>
      <c r="C60" s="15" t="s">
        <v>4</v>
      </c>
      <c r="D60" s="15">
        <v>3</v>
      </c>
    </row>
    <row r="61" spans="1:4" x14ac:dyDescent="0.2">
      <c r="A61" s="15" t="s">
        <v>9</v>
      </c>
      <c r="B61" s="15" t="s">
        <v>17</v>
      </c>
      <c r="C61" s="15" t="s">
        <v>4</v>
      </c>
      <c r="D61" s="15">
        <v>23</v>
      </c>
    </row>
    <row r="62" spans="1:4" x14ac:dyDescent="0.2">
      <c r="A62" s="15" t="s">
        <v>9</v>
      </c>
      <c r="B62" s="15" t="s">
        <v>32</v>
      </c>
      <c r="C62" s="15" t="s">
        <v>24</v>
      </c>
      <c r="D62" s="15">
        <v>1253</v>
      </c>
    </row>
    <row r="63" spans="1:4" x14ac:dyDescent="0.2">
      <c r="A63" s="15" t="s">
        <v>9</v>
      </c>
      <c r="B63" s="15" t="s">
        <v>18</v>
      </c>
      <c r="C63" s="15" t="s">
        <v>24</v>
      </c>
      <c r="D63" s="15">
        <v>1</v>
      </c>
    </row>
    <row r="64" spans="1:4" x14ac:dyDescent="0.2">
      <c r="A64" s="15" t="s">
        <v>9</v>
      </c>
      <c r="B64" s="15" t="s">
        <v>15</v>
      </c>
      <c r="C64" s="15" t="s">
        <v>24</v>
      </c>
      <c r="D64" s="15">
        <v>16</v>
      </c>
    </row>
    <row r="65" spans="1:4" x14ac:dyDescent="0.2">
      <c r="A65" s="15" t="s">
        <v>9</v>
      </c>
      <c r="B65" s="15" t="s">
        <v>19</v>
      </c>
      <c r="C65" s="15" t="s">
        <v>24</v>
      </c>
      <c r="D65" s="15">
        <v>1</v>
      </c>
    </row>
    <row r="66" spans="1:4" x14ac:dyDescent="0.2">
      <c r="A66" s="15" t="s">
        <v>9</v>
      </c>
      <c r="B66" s="15" t="s">
        <v>16</v>
      </c>
      <c r="C66" s="15" t="s">
        <v>24</v>
      </c>
      <c r="D66" s="15">
        <v>1</v>
      </c>
    </row>
    <row r="67" spans="1:4" x14ac:dyDescent="0.2">
      <c r="A67" s="15" t="s">
        <v>9</v>
      </c>
      <c r="B67" s="15" t="s">
        <v>17</v>
      </c>
      <c r="C67" s="15" t="s">
        <v>24</v>
      </c>
      <c r="D67" s="15">
        <v>35</v>
      </c>
    </row>
    <row r="68" spans="1:4" x14ac:dyDescent="0.2">
      <c r="A68" s="15" t="s">
        <v>9</v>
      </c>
      <c r="B68" s="15" t="s">
        <v>20</v>
      </c>
      <c r="C68" s="15" t="s">
        <v>24</v>
      </c>
      <c r="D68" s="15">
        <v>1</v>
      </c>
    </row>
    <row r="69" spans="1:4" x14ac:dyDescent="0.2">
      <c r="A69" s="15" t="s">
        <v>10</v>
      </c>
      <c r="B69" s="15" t="s">
        <v>32</v>
      </c>
      <c r="C69" s="15" t="s">
        <v>3</v>
      </c>
      <c r="D69" s="15">
        <v>2258</v>
      </c>
    </row>
    <row r="70" spans="1:4" x14ac:dyDescent="0.2">
      <c r="A70" s="15" t="s">
        <v>10</v>
      </c>
      <c r="B70" s="15" t="s">
        <v>15</v>
      </c>
      <c r="C70" s="15" t="s">
        <v>3</v>
      </c>
      <c r="D70" s="15">
        <v>3</v>
      </c>
    </row>
    <row r="71" spans="1:4" x14ac:dyDescent="0.2">
      <c r="A71" s="15" t="s">
        <v>10</v>
      </c>
      <c r="B71" s="15" t="s">
        <v>16</v>
      </c>
      <c r="C71" s="15" t="s">
        <v>3</v>
      </c>
      <c r="D71" s="15">
        <v>2</v>
      </c>
    </row>
    <row r="72" spans="1:4" x14ac:dyDescent="0.2">
      <c r="A72" s="15" t="s">
        <v>10</v>
      </c>
      <c r="B72" s="15" t="s">
        <v>17</v>
      </c>
      <c r="C72" s="15" t="s">
        <v>3</v>
      </c>
      <c r="D72" s="15">
        <v>49</v>
      </c>
    </row>
    <row r="73" spans="1:4" x14ac:dyDescent="0.2">
      <c r="A73" s="15" t="s">
        <v>10</v>
      </c>
      <c r="B73" s="15" t="s">
        <v>32</v>
      </c>
      <c r="C73" s="15" t="s">
        <v>23</v>
      </c>
      <c r="D73" s="15">
        <v>2727</v>
      </c>
    </row>
    <row r="74" spans="1:4" x14ac:dyDescent="0.2">
      <c r="A74" s="15" t="s">
        <v>10</v>
      </c>
      <c r="B74" s="15" t="s">
        <v>18</v>
      </c>
      <c r="C74" s="15" t="s">
        <v>23</v>
      </c>
      <c r="D74" s="15">
        <v>52</v>
      </c>
    </row>
    <row r="75" spans="1:4" x14ac:dyDescent="0.2">
      <c r="A75" s="15" t="s">
        <v>10</v>
      </c>
      <c r="B75" s="15" t="s">
        <v>15</v>
      </c>
      <c r="C75" s="15" t="s">
        <v>23</v>
      </c>
      <c r="D75" s="15">
        <v>175</v>
      </c>
    </row>
    <row r="76" spans="1:4" x14ac:dyDescent="0.2">
      <c r="A76" s="15" t="s">
        <v>10</v>
      </c>
      <c r="B76" s="15" t="s">
        <v>19</v>
      </c>
      <c r="C76" s="15" t="s">
        <v>23</v>
      </c>
      <c r="D76" s="15">
        <v>32</v>
      </c>
    </row>
    <row r="77" spans="1:4" x14ac:dyDescent="0.2">
      <c r="A77" s="15" t="s">
        <v>10</v>
      </c>
      <c r="B77" s="15" t="s">
        <v>16</v>
      </c>
      <c r="C77" s="15" t="s">
        <v>23</v>
      </c>
      <c r="D77" s="15">
        <v>95</v>
      </c>
    </row>
    <row r="78" spans="1:4" x14ac:dyDescent="0.2">
      <c r="A78" s="15" t="s">
        <v>10</v>
      </c>
      <c r="B78" s="15" t="s">
        <v>17</v>
      </c>
      <c r="C78" s="15" t="s">
        <v>23</v>
      </c>
      <c r="D78" s="15">
        <v>370</v>
      </c>
    </row>
    <row r="79" spans="1:4" x14ac:dyDescent="0.2">
      <c r="A79" s="15" t="s">
        <v>10</v>
      </c>
      <c r="B79" s="15" t="s">
        <v>20</v>
      </c>
      <c r="C79" s="15" t="s">
        <v>23</v>
      </c>
      <c r="D79" s="15">
        <v>6</v>
      </c>
    </row>
    <row r="80" spans="1:4" x14ac:dyDescent="0.2">
      <c r="A80" s="15" t="s">
        <v>10</v>
      </c>
      <c r="B80" s="15" t="s">
        <v>32</v>
      </c>
      <c r="C80" s="15" t="s">
        <v>4</v>
      </c>
      <c r="D80" s="15">
        <v>111</v>
      </c>
    </row>
    <row r="81" spans="1:4" x14ac:dyDescent="0.2">
      <c r="A81" s="15" t="s">
        <v>10</v>
      </c>
      <c r="B81" s="15" t="s">
        <v>18</v>
      </c>
      <c r="C81" s="15" t="s">
        <v>4</v>
      </c>
      <c r="D81" s="15">
        <v>5</v>
      </c>
    </row>
    <row r="82" spans="1:4" x14ac:dyDescent="0.2">
      <c r="A82" s="15" t="s">
        <v>10</v>
      </c>
      <c r="B82" s="15" t="s">
        <v>15</v>
      </c>
      <c r="C82" s="15" t="s">
        <v>4</v>
      </c>
      <c r="D82" s="15">
        <v>6</v>
      </c>
    </row>
    <row r="83" spans="1:4" x14ac:dyDescent="0.2">
      <c r="A83" s="15" t="s">
        <v>10</v>
      </c>
      <c r="B83" s="15" t="s">
        <v>19</v>
      </c>
      <c r="C83" s="15" t="s">
        <v>4</v>
      </c>
      <c r="D83" s="15">
        <v>3</v>
      </c>
    </row>
    <row r="84" spans="1:4" x14ac:dyDescent="0.2">
      <c r="A84" s="15" t="s">
        <v>10</v>
      </c>
      <c r="B84" s="15" t="s">
        <v>16</v>
      </c>
      <c r="C84" s="15" t="s">
        <v>4</v>
      </c>
      <c r="D84" s="15">
        <v>7</v>
      </c>
    </row>
    <row r="85" spans="1:4" x14ac:dyDescent="0.2">
      <c r="A85" s="15" t="s">
        <v>10</v>
      </c>
      <c r="B85" s="15" t="s">
        <v>17</v>
      </c>
      <c r="C85" s="15" t="s">
        <v>4</v>
      </c>
      <c r="D85" s="15">
        <v>18</v>
      </c>
    </row>
    <row r="86" spans="1:4" x14ac:dyDescent="0.2">
      <c r="A86" s="15" t="s">
        <v>10</v>
      </c>
      <c r="B86" s="15" t="s">
        <v>32</v>
      </c>
      <c r="C86" s="15" t="s">
        <v>24</v>
      </c>
      <c r="D86" s="15">
        <v>1123</v>
      </c>
    </row>
    <row r="87" spans="1:4" x14ac:dyDescent="0.2">
      <c r="A87" s="15" t="s">
        <v>10</v>
      </c>
      <c r="B87" s="15" t="s">
        <v>15</v>
      </c>
      <c r="C87" s="15" t="s">
        <v>24</v>
      </c>
      <c r="D87" s="15">
        <v>12</v>
      </c>
    </row>
    <row r="88" spans="1:4" x14ac:dyDescent="0.2">
      <c r="A88" s="15" t="s">
        <v>10</v>
      </c>
      <c r="B88" s="15" t="s">
        <v>19</v>
      </c>
      <c r="C88" s="15" t="s">
        <v>24</v>
      </c>
      <c r="D88" s="15">
        <v>1</v>
      </c>
    </row>
    <row r="89" spans="1:4" x14ac:dyDescent="0.2">
      <c r="A89" s="15" t="s">
        <v>10</v>
      </c>
      <c r="B89" s="15" t="s">
        <v>16</v>
      </c>
      <c r="C89" s="15" t="s">
        <v>24</v>
      </c>
      <c r="D89" s="15">
        <v>5</v>
      </c>
    </row>
    <row r="90" spans="1:4" x14ac:dyDescent="0.2">
      <c r="A90" s="15" t="s">
        <v>10</v>
      </c>
      <c r="B90" s="15" t="s">
        <v>17</v>
      </c>
      <c r="C90" s="15" t="s">
        <v>24</v>
      </c>
      <c r="D90" s="15">
        <v>34</v>
      </c>
    </row>
    <row r="91" spans="1:4" x14ac:dyDescent="0.2">
      <c r="A91" s="15" t="s">
        <v>10</v>
      </c>
      <c r="B91" s="15" t="s">
        <v>20</v>
      </c>
      <c r="C91" s="15" t="s">
        <v>24</v>
      </c>
      <c r="D91" s="15">
        <v>2</v>
      </c>
    </row>
    <row r="92" spans="1:4" x14ac:dyDescent="0.2">
      <c r="A92" s="15" t="s">
        <v>11</v>
      </c>
      <c r="B92" s="15" t="s">
        <v>32</v>
      </c>
      <c r="C92" s="15" t="s">
        <v>3</v>
      </c>
      <c r="D92" s="15">
        <v>2365</v>
      </c>
    </row>
    <row r="93" spans="1:4" x14ac:dyDescent="0.2">
      <c r="A93" s="15" t="s">
        <v>11</v>
      </c>
      <c r="B93" s="15" t="s">
        <v>15</v>
      </c>
      <c r="C93" s="15" t="s">
        <v>3</v>
      </c>
      <c r="D93" s="15">
        <v>2</v>
      </c>
    </row>
    <row r="94" spans="1:4" x14ac:dyDescent="0.2">
      <c r="A94" s="15" t="s">
        <v>11</v>
      </c>
      <c r="B94" s="15" t="s">
        <v>19</v>
      </c>
      <c r="C94" s="15" t="s">
        <v>3</v>
      </c>
      <c r="D94" s="15">
        <v>1</v>
      </c>
    </row>
    <row r="95" spans="1:4" x14ac:dyDescent="0.2">
      <c r="A95" s="15" t="s">
        <v>11</v>
      </c>
      <c r="B95" s="15" t="s">
        <v>17</v>
      </c>
      <c r="C95" s="15" t="s">
        <v>3</v>
      </c>
      <c r="D95" s="15">
        <v>33</v>
      </c>
    </row>
    <row r="96" spans="1:4" x14ac:dyDescent="0.2">
      <c r="A96" s="15" t="s">
        <v>11</v>
      </c>
      <c r="B96" s="15" t="s">
        <v>32</v>
      </c>
      <c r="C96" s="15" t="s">
        <v>23</v>
      </c>
      <c r="D96" s="15">
        <v>2644</v>
      </c>
    </row>
    <row r="97" spans="1:4" x14ac:dyDescent="0.2">
      <c r="A97" s="15" t="s">
        <v>11</v>
      </c>
      <c r="B97" s="15" t="s">
        <v>18</v>
      </c>
      <c r="C97" s="15" t="s">
        <v>23</v>
      </c>
      <c r="D97" s="15">
        <v>41</v>
      </c>
    </row>
    <row r="98" spans="1:4" x14ac:dyDescent="0.2">
      <c r="A98" s="15" t="s">
        <v>11</v>
      </c>
      <c r="B98" s="15" t="s">
        <v>15</v>
      </c>
      <c r="C98" s="15" t="s">
        <v>23</v>
      </c>
      <c r="D98" s="15">
        <v>186</v>
      </c>
    </row>
    <row r="99" spans="1:4" x14ac:dyDescent="0.2">
      <c r="A99" s="15" t="s">
        <v>11</v>
      </c>
      <c r="B99" s="15" t="s">
        <v>19</v>
      </c>
      <c r="C99" s="15" t="s">
        <v>23</v>
      </c>
      <c r="D99" s="15">
        <v>23</v>
      </c>
    </row>
    <row r="100" spans="1:4" x14ac:dyDescent="0.2">
      <c r="A100" s="15" t="s">
        <v>11</v>
      </c>
      <c r="B100" s="15" t="s">
        <v>16</v>
      </c>
      <c r="C100" s="15" t="s">
        <v>23</v>
      </c>
      <c r="D100" s="15">
        <v>87</v>
      </c>
    </row>
    <row r="101" spans="1:4" x14ac:dyDescent="0.2">
      <c r="A101" s="15" t="s">
        <v>11</v>
      </c>
      <c r="B101" s="15" t="s">
        <v>17</v>
      </c>
      <c r="C101" s="15" t="s">
        <v>23</v>
      </c>
      <c r="D101" s="15">
        <v>313</v>
      </c>
    </row>
    <row r="102" spans="1:4" x14ac:dyDescent="0.2">
      <c r="A102" s="15" t="s">
        <v>11</v>
      </c>
      <c r="B102" s="15" t="s">
        <v>20</v>
      </c>
      <c r="C102" s="15" t="s">
        <v>23</v>
      </c>
      <c r="D102" s="15">
        <v>1</v>
      </c>
    </row>
    <row r="103" spans="1:4" x14ac:dyDescent="0.2">
      <c r="A103" s="15" t="s">
        <v>11</v>
      </c>
      <c r="B103" s="15" t="s">
        <v>32</v>
      </c>
      <c r="C103" s="15" t="s">
        <v>4</v>
      </c>
      <c r="D103" s="15">
        <v>103</v>
      </c>
    </row>
    <row r="104" spans="1:4" x14ac:dyDescent="0.2">
      <c r="A104" s="15" t="s">
        <v>11</v>
      </c>
      <c r="B104" s="15" t="s">
        <v>18</v>
      </c>
      <c r="C104" s="15" t="s">
        <v>4</v>
      </c>
      <c r="D104" s="15">
        <v>3</v>
      </c>
    </row>
    <row r="105" spans="1:4" x14ac:dyDescent="0.2">
      <c r="A105" s="15" t="s">
        <v>11</v>
      </c>
      <c r="B105" s="15" t="s">
        <v>15</v>
      </c>
      <c r="C105" s="15" t="s">
        <v>4</v>
      </c>
      <c r="D105" s="15">
        <v>4</v>
      </c>
    </row>
    <row r="106" spans="1:4" x14ac:dyDescent="0.2">
      <c r="A106" s="15" t="s">
        <v>11</v>
      </c>
      <c r="B106" s="15" t="s">
        <v>16</v>
      </c>
      <c r="C106" s="15" t="s">
        <v>4</v>
      </c>
      <c r="D106" s="15">
        <v>6</v>
      </c>
    </row>
    <row r="107" spans="1:4" x14ac:dyDescent="0.2">
      <c r="A107" s="15" t="s">
        <v>11</v>
      </c>
      <c r="B107" s="15" t="s">
        <v>17</v>
      </c>
      <c r="C107" s="15" t="s">
        <v>4</v>
      </c>
      <c r="D107" s="15">
        <v>16</v>
      </c>
    </row>
    <row r="108" spans="1:4" x14ac:dyDescent="0.2">
      <c r="A108" s="15" t="s">
        <v>11</v>
      </c>
      <c r="B108" s="15" t="s">
        <v>32</v>
      </c>
      <c r="C108" s="15" t="s">
        <v>24</v>
      </c>
      <c r="D108" s="15">
        <v>1000</v>
      </c>
    </row>
    <row r="109" spans="1:4" x14ac:dyDescent="0.2">
      <c r="A109" s="15" t="s">
        <v>11</v>
      </c>
      <c r="B109" s="15" t="s">
        <v>15</v>
      </c>
      <c r="C109" s="15" t="s">
        <v>24</v>
      </c>
      <c r="D109" s="15">
        <v>9</v>
      </c>
    </row>
    <row r="110" spans="1:4" x14ac:dyDescent="0.2">
      <c r="A110" s="15" t="s">
        <v>11</v>
      </c>
      <c r="B110" s="15" t="s">
        <v>16</v>
      </c>
      <c r="C110" s="15" t="s">
        <v>24</v>
      </c>
      <c r="D110" s="15">
        <v>3</v>
      </c>
    </row>
    <row r="111" spans="1:4" x14ac:dyDescent="0.2">
      <c r="A111" s="15" t="s">
        <v>11</v>
      </c>
      <c r="B111" s="15" t="s">
        <v>17</v>
      </c>
      <c r="C111" s="15" t="s">
        <v>24</v>
      </c>
      <c r="D111" s="15">
        <v>26</v>
      </c>
    </row>
    <row r="112" spans="1:4" x14ac:dyDescent="0.2">
      <c r="A112" s="15" t="s">
        <v>12</v>
      </c>
      <c r="B112" s="15" t="s">
        <v>32</v>
      </c>
      <c r="C112" s="15" t="s">
        <v>3</v>
      </c>
      <c r="D112" s="15">
        <v>2194</v>
      </c>
    </row>
    <row r="113" spans="1:4" x14ac:dyDescent="0.2">
      <c r="A113" s="15" t="s">
        <v>12</v>
      </c>
      <c r="B113" s="15" t="s">
        <v>15</v>
      </c>
      <c r="C113" s="15" t="s">
        <v>3</v>
      </c>
      <c r="D113" s="15">
        <v>4</v>
      </c>
    </row>
    <row r="114" spans="1:4" x14ac:dyDescent="0.2">
      <c r="A114" s="15" t="s">
        <v>12</v>
      </c>
      <c r="B114" s="15" t="s">
        <v>17</v>
      </c>
      <c r="C114" s="15" t="s">
        <v>3</v>
      </c>
      <c r="D114" s="15">
        <v>36</v>
      </c>
    </row>
    <row r="115" spans="1:4" x14ac:dyDescent="0.2">
      <c r="A115" s="15" t="s">
        <v>12</v>
      </c>
      <c r="B115" s="15" t="s">
        <v>32</v>
      </c>
      <c r="C115" s="15" t="s">
        <v>23</v>
      </c>
      <c r="D115" s="15">
        <v>2595</v>
      </c>
    </row>
    <row r="116" spans="1:4" x14ac:dyDescent="0.2">
      <c r="A116" s="15" t="s">
        <v>12</v>
      </c>
      <c r="B116" s="15" t="s">
        <v>18</v>
      </c>
      <c r="C116" s="15" t="s">
        <v>23</v>
      </c>
      <c r="D116" s="15">
        <v>58</v>
      </c>
    </row>
    <row r="117" spans="1:4" x14ac:dyDescent="0.2">
      <c r="A117" s="15" t="s">
        <v>12</v>
      </c>
      <c r="B117" s="15" t="s">
        <v>15</v>
      </c>
      <c r="C117" s="15" t="s">
        <v>23</v>
      </c>
      <c r="D117" s="15">
        <v>163</v>
      </c>
    </row>
    <row r="118" spans="1:4" x14ac:dyDescent="0.2">
      <c r="A118" s="15" t="s">
        <v>12</v>
      </c>
      <c r="B118" s="15" t="s">
        <v>19</v>
      </c>
      <c r="C118" s="15" t="s">
        <v>23</v>
      </c>
      <c r="D118" s="15">
        <v>23</v>
      </c>
    </row>
    <row r="119" spans="1:4" x14ac:dyDescent="0.2">
      <c r="A119" s="15" t="s">
        <v>12</v>
      </c>
      <c r="B119" s="15" t="s">
        <v>16</v>
      </c>
      <c r="C119" s="15" t="s">
        <v>23</v>
      </c>
      <c r="D119" s="15">
        <v>96</v>
      </c>
    </row>
    <row r="120" spans="1:4" x14ac:dyDescent="0.2">
      <c r="A120" s="15" t="s">
        <v>12</v>
      </c>
      <c r="B120" s="15" t="s">
        <v>17</v>
      </c>
      <c r="C120" s="15" t="s">
        <v>23</v>
      </c>
      <c r="D120" s="15">
        <v>349</v>
      </c>
    </row>
    <row r="121" spans="1:4" x14ac:dyDescent="0.2">
      <c r="A121" s="15" t="s">
        <v>12</v>
      </c>
      <c r="B121" s="15" t="s">
        <v>20</v>
      </c>
      <c r="C121" s="15" t="s">
        <v>23</v>
      </c>
      <c r="D121" s="15">
        <v>2</v>
      </c>
    </row>
    <row r="122" spans="1:4" x14ac:dyDescent="0.2">
      <c r="A122" s="15" t="s">
        <v>12</v>
      </c>
      <c r="B122" s="15" t="s">
        <v>32</v>
      </c>
      <c r="C122" s="15" t="s">
        <v>4</v>
      </c>
      <c r="D122" s="15">
        <v>102</v>
      </c>
    </row>
    <row r="123" spans="1:4" x14ac:dyDescent="0.2">
      <c r="A123" s="15" t="s">
        <v>12</v>
      </c>
      <c r="B123" s="15" t="s">
        <v>18</v>
      </c>
      <c r="C123" s="15" t="s">
        <v>4</v>
      </c>
      <c r="D123" s="15">
        <v>2</v>
      </c>
    </row>
    <row r="124" spans="1:4" x14ac:dyDescent="0.2">
      <c r="A124" s="15" t="s">
        <v>12</v>
      </c>
      <c r="B124" s="15" t="s">
        <v>15</v>
      </c>
      <c r="C124" s="15" t="s">
        <v>4</v>
      </c>
      <c r="D124" s="15">
        <v>2</v>
      </c>
    </row>
    <row r="125" spans="1:4" x14ac:dyDescent="0.2">
      <c r="A125" s="15" t="s">
        <v>12</v>
      </c>
      <c r="B125" s="15" t="s">
        <v>16</v>
      </c>
      <c r="C125" s="15" t="s">
        <v>4</v>
      </c>
      <c r="D125" s="15">
        <v>2</v>
      </c>
    </row>
    <row r="126" spans="1:4" x14ac:dyDescent="0.2">
      <c r="A126" s="15" t="s">
        <v>12</v>
      </c>
      <c r="B126" s="15" t="s">
        <v>17</v>
      </c>
      <c r="C126" s="15" t="s">
        <v>4</v>
      </c>
      <c r="D126" s="15">
        <v>16</v>
      </c>
    </row>
    <row r="127" spans="1:4" x14ac:dyDescent="0.2">
      <c r="A127" s="15" t="s">
        <v>12</v>
      </c>
      <c r="B127" s="15" t="s">
        <v>20</v>
      </c>
      <c r="C127" s="15" t="s">
        <v>4</v>
      </c>
      <c r="D127" s="15">
        <v>1</v>
      </c>
    </row>
    <row r="128" spans="1:4" x14ac:dyDescent="0.2">
      <c r="A128" s="15" t="s">
        <v>12</v>
      </c>
      <c r="B128" s="15" t="s">
        <v>32</v>
      </c>
      <c r="C128" s="15" t="s">
        <v>24</v>
      </c>
      <c r="D128" s="15">
        <v>938</v>
      </c>
    </row>
    <row r="129" spans="1:4" x14ac:dyDescent="0.2">
      <c r="A129" s="15" t="s">
        <v>12</v>
      </c>
      <c r="B129" s="15" t="s">
        <v>18</v>
      </c>
      <c r="C129" s="15" t="s">
        <v>24</v>
      </c>
      <c r="D129" s="15">
        <v>2</v>
      </c>
    </row>
    <row r="130" spans="1:4" x14ac:dyDescent="0.2">
      <c r="A130" s="15" t="s">
        <v>12</v>
      </c>
      <c r="B130" s="15" t="s">
        <v>15</v>
      </c>
      <c r="C130" s="15" t="s">
        <v>24</v>
      </c>
      <c r="D130" s="15">
        <v>13</v>
      </c>
    </row>
    <row r="131" spans="1:4" x14ac:dyDescent="0.2">
      <c r="A131" s="15" t="s">
        <v>12</v>
      </c>
      <c r="B131" s="15" t="s">
        <v>19</v>
      </c>
      <c r="C131" s="15" t="s">
        <v>24</v>
      </c>
      <c r="D131" s="15">
        <v>2</v>
      </c>
    </row>
    <row r="132" spans="1:4" x14ac:dyDescent="0.2">
      <c r="A132" s="15" t="s">
        <v>12</v>
      </c>
      <c r="B132" s="15" t="s">
        <v>16</v>
      </c>
      <c r="C132" s="15" t="s">
        <v>24</v>
      </c>
      <c r="D132" s="15">
        <v>2</v>
      </c>
    </row>
    <row r="133" spans="1:4" x14ac:dyDescent="0.2">
      <c r="A133" s="15" t="s">
        <v>12</v>
      </c>
      <c r="B133" s="15" t="s">
        <v>17</v>
      </c>
      <c r="C133" s="15" t="s">
        <v>24</v>
      </c>
      <c r="D133" s="15">
        <v>33</v>
      </c>
    </row>
    <row r="134" spans="1:4" x14ac:dyDescent="0.2">
      <c r="A134" s="15" t="s">
        <v>12</v>
      </c>
      <c r="B134" s="15" t="s">
        <v>20</v>
      </c>
      <c r="C134" s="15" t="s">
        <v>24</v>
      </c>
      <c r="D134" s="15">
        <v>1</v>
      </c>
    </row>
    <row r="135" spans="1:4" x14ac:dyDescent="0.2">
      <c r="A135" s="15" t="s">
        <v>13</v>
      </c>
      <c r="B135" s="15" t="s">
        <v>32</v>
      </c>
      <c r="C135" s="15" t="s">
        <v>3</v>
      </c>
      <c r="D135" s="15">
        <v>2241</v>
      </c>
    </row>
    <row r="136" spans="1:4" x14ac:dyDescent="0.2">
      <c r="A136" s="15" t="s">
        <v>13</v>
      </c>
      <c r="B136" s="15" t="s">
        <v>15</v>
      </c>
      <c r="C136" s="15" t="s">
        <v>3</v>
      </c>
      <c r="D136" s="15">
        <v>1</v>
      </c>
    </row>
    <row r="137" spans="1:4" x14ac:dyDescent="0.2">
      <c r="A137" s="15" t="s">
        <v>13</v>
      </c>
      <c r="B137" s="15" t="s">
        <v>17</v>
      </c>
      <c r="C137" s="15" t="s">
        <v>3</v>
      </c>
      <c r="D137" s="15">
        <v>43</v>
      </c>
    </row>
    <row r="138" spans="1:4" x14ac:dyDescent="0.2">
      <c r="A138" s="15" t="s">
        <v>13</v>
      </c>
      <c r="B138" s="15" t="s">
        <v>32</v>
      </c>
      <c r="C138" s="15" t="s">
        <v>23</v>
      </c>
      <c r="D138" s="15">
        <v>2511</v>
      </c>
    </row>
    <row r="139" spans="1:4" x14ac:dyDescent="0.2">
      <c r="A139" s="15" t="s">
        <v>13</v>
      </c>
      <c r="B139" s="15" t="s">
        <v>18</v>
      </c>
      <c r="C139" s="15" t="s">
        <v>23</v>
      </c>
      <c r="D139" s="15">
        <v>50</v>
      </c>
    </row>
    <row r="140" spans="1:4" x14ac:dyDescent="0.2">
      <c r="A140" s="15" t="s">
        <v>13</v>
      </c>
      <c r="B140" s="15" t="s">
        <v>15</v>
      </c>
      <c r="C140" s="15" t="s">
        <v>23</v>
      </c>
      <c r="D140" s="15">
        <v>184</v>
      </c>
    </row>
    <row r="141" spans="1:4" x14ac:dyDescent="0.2">
      <c r="A141" s="15" t="s">
        <v>13</v>
      </c>
      <c r="B141" s="15" t="s">
        <v>19</v>
      </c>
      <c r="C141" s="15" t="s">
        <v>23</v>
      </c>
      <c r="D141" s="15">
        <v>19</v>
      </c>
    </row>
    <row r="142" spans="1:4" x14ac:dyDescent="0.2">
      <c r="A142" s="15" t="s">
        <v>13</v>
      </c>
      <c r="B142" s="15" t="s">
        <v>16</v>
      </c>
      <c r="C142" s="15" t="s">
        <v>23</v>
      </c>
      <c r="D142" s="15">
        <v>84</v>
      </c>
    </row>
    <row r="143" spans="1:4" x14ac:dyDescent="0.2">
      <c r="A143" s="15" t="s">
        <v>13</v>
      </c>
      <c r="B143" s="15" t="s">
        <v>17</v>
      </c>
      <c r="C143" s="15" t="s">
        <v>23</v>
      </c>
      <c r="D143" s="15">
        <v>339</v>
      </c>
    </row>
    <row r="144" spans="1:4" x14ac:dyDescent="0.2">
      <c r="A144" s="15" t="s">
        <v>13</v>
      </c>
      <c r="B144" s="15" t="s">
        <v>20</v>
      </c>
      <c r="C144" s="15" t="s">
        <v>23</v>
      </c>
      <c r="D144" s="15">
        <v>4</v>
      </c>
    </row>
    <row r="145" spans="1:4" x14ac:dyDescent="0.2">
      <c r="A145" s="15" t="s">
        <v>13</v>
      </c>
      <c r="B145" s="15" t="s">
        <v>32</v>
      </c>
      <c r="C145" s="15" t="s">
        <v>4</v>
      </c>
      <c r="D145" s="15">
        <v>97</v>
      </c>
    </row>
    <row r="146" spans="1:4" x14ac:dyDescent="0.2">
      <c r="A146" s="15" t="s">
        <v>13</v>
      </c>
      <c r="B146" s="15" t="s">
        <v>18</v>
      </c>
      <c r="C146" s="15" t="s">
        <v>4</v>
      </c>
      <c r="D146" s="15">
        <v>5</v>
      </c>
    </row>
    <row r="147" spans="1:4" x14ac:dyDescent="0.2">
      <c r="A147" s="15" t="s">
        <v>13</v>
      </c>
      <c r="B147" s="15" t="s">
        <v>15</v>
      </c>
      <c r="C147" s="15" t="s">
        <v>4</v>
      </c>
      <c r="D147" s="15">
        <v>6</v>
      </c>
    </row>
    <row r="148" spans="1:4" x14ac:dyDescent="0.2">
      <c r="A148" s="15" t="s">
        <v>13</v>
      </c>
      <c r="B148" s="15" t="s">
        <v>16</v>
      </c>
      <c r="C148" s="15" t="s">
        <v>4</v>
      </c>
      <c r="D148" s="15">
        <v>4</v>
      </c>
    </row>
    <row r="149" spans="1:4" x14ac:dyDescent="0.2">
      <c r="A149" s="15" t="s">
        <v>13</v>
      </c>
      <c r="B149" s="15" t="s">
        <v>17</v>
      </c>
      <c r="C149" s="15" t="s">
        <v>4</v>
      </c>
      <c r="D149" s="15">
        <v>17</v>
      </c>
    </row>
    <row r="150" spans="1:4" x14ac:dyDescent="0.2">
      <c r="A150" s="15" t="s">
        <v>13</v>
      </c>
      <c r="B150" s="15" t="s">
        <v>32</v>
      </c>
      <c r="C150" s="15" t="s">
        <v>24</v>
      </c>
      <c r="D150" s="15">
        <v>934</v>
      </c>
    </row>
    <row r="151" spans="1:4" x14ac:dyDescent="0.2">
      <c r="A151" s="15" t="s">
        <v>13</v>
      </c>
      <c r="B151" s="15" t="s">
        <v>18</v>
      </c>
      <c r="C151" s="15" t="s">
        <v>24</v>
      </c>
      <c r="D151" s="15">
        <v>2</v>
      </c>
    </row>
    <row r="152" spans="1:4" x14ac:dyDescent="0.2">
      <c r="A152" s="15" t="s">
        <v>13</v>
      </c>
      <c r="B152" s="15" t="s">
        <v>15</v>
      </c>
      <c r="C152" s="15" t="s">
        <v>24</v>
      </c>
      <c r="D152" s="15">
        <v>9</v>
      </c>
    </row>
    <row r="153" spans="1:4" x14ac:dyDescent="0.2">
      <c r="A153" s="15" t="s">
        <v>13</v>
      </c>
      <c r="B153" s="15" t="s">
        <v>19</v>
      </c>
      <c r="C153" s="15" t="s">
        <v>24</v>
      </c>
      <c r="D153" s="15">
        <v>1</v>
      </c>
    </row>
    <row r="154" spans="1:4" x14ac:dyDescent="0.2">
      <c r="A154" s="15" t="s">
        <v>13</v>
      </c>
      <c r="B154" s="15" t="s">
        <v>16</v>
      </c>
      <c r="C154" s="15" t="s">
        <v>24</v>
      </c>
      <c r="D154" s="15">
        <v>11</v>
      </c>
    </row>
    <row r="155" spans="1:4" x14ac:dyDescent="0.2">
      <c r="A155" s="15" t="s">
        <v>13</v>
      </c>
      <c r="B155" s="15" t="s">
        <v>17</v>
      </c>
      <c r="C155" s="15" t="s">
        <v>24</v>
      </c>
      <c r="D155" s="15">
        <v>32</v>
      </c>
    </row>
    <row r="156" spans="1:4" x14ac:dyDescent="0.2">
      <c r="A156" s="15" t="s">
        <v>13</v>
      </c>
      <c r="B156" s="15" t="s">
        <v>20</v>
      </c>
      <c r="C156" s="15" t="s">
        <v>24</v>
      </c>
      <c r="D156" s="15">
        <v>1</v>
      </c>
    </row>
    <row r="157" spans="1:4" x14ac:dyDescent="0.2">
      <c r="A157" s="15" t="s">
        <v>14</v>
      </c>
      <c r="B157" s="15" t="s">
        <v>32</v>
      </c>
      <c r="C157" s="15" t="s">
        <v>3</v>
      </c>
      <c r="D157" s="15">
        <v>2164</v>
      </c>
    </row>
    <row r="158" spans="1:4" x14ac:dyDescent="0.2">
      <c r="A158" s="15" t="s">
        <v>14</v>
      </c>
      <c r="B158" s="15" t="s">
        <v>15</v>
      </c>
      <c r="C158" s="15" t="s">
        <v>3</v>
      </c>
      <c r="D158" s="15">
        <v>7</v>
      </c>
    </row>
    <row r="159" spans="1:4" x14ac:dyDescent="0.2">
      <c r="A159" s="15" t="s">
        <v>14</v>
      </c>
      <c r="B159" s="15" t="s">
        <v>19</v>
      </c>
      <c r="C159" s="15" t="s">
        <v>3</v>
      </c>
      <c r="D159" s="15">
        <v>1</v>
      </c>
    </row>
    <row r="160" spans="1:4" x14ac:dyDescent="0.2">
      <c r="A160" s="15" t="s">
        <v>14</v>
      </c>
      <c r="B160" s="15" t="s">
        <v>16</v>
      </c>
      <c r="C160" s="15" t="s">
        <v>3</v>
      </c>
      <c r="D160" s="15">
        <v>1</v>
      </c>
    </row>
    <row r="161" spans="1:4" x14ac:dyDescent="0.2">
      <c r="A161" s="15" t="s">
        <v>14</v>
      </c>
      <c r="B161" s="15" t="s">
        <v>17</v>
      </c>
      <c r="C161" s="15" t="s">
        <v>3</v>
      </c>
      <c r="D161" s="15">
        <v>38</v>
      </c>
    </row>
    <row r="162" spans="1:4" x14ac:dyDescent="0.2">
      <c r="A162" s="15" t="s">
        <v>14</v>
      </c>
      <c r="B162" s="15" t="s">
        <v>32</v>
      </c>
      <c r="C162" s="15" t="s">
        <v>23</v>
      </c>
      <c r="D162" s="15">
        <v>2391</v>
      </c>
    </row>
    <row r="163" spans="1:4" x14ac:dyDescent="0.2">
      <c r="A163" s="15" t="s">
        <v>14</v>
      </c>
      <c r="B163" s="15" t="s">
        <v>18</v>
      </c>
      <c r="C163" s="15" t="s">
        <v>23</v>
      </c>
      <c r="D163" s="15">
        <v>47</v>
      </c>
    </row>
    <row r="164" spans="1:4" x14ac:dyDescent="0.2">
      <c r="A164" s="15" t="s">
        <v>14</v>
      </c>
      <c r="B164" s="15" t="s">
        <v>15</v>
      </c>
      <c r="C164" s="15" t="s">
        <v>23</v>
      </c>
      <c r="D164" s="15">
        <v>161</v>
      </c>
    </row>
    <row r="165" spans="1:4" x14ac:dyDescent="0.2">
      <c r="A165" s="15" t="s">
        <v>14</v>
      </c>
      <c r="B165" s="15" t="s">
        <v>19</v>
      </c>
      <c r="C165" s="15" t="s">
        <v>23</v>
      </c>
      <c r="D165" s="15">
        <v>21</v>
      </c>
    </row>
    <row r="166" spans="1:4" x14ac:dyDescent="0.2">
      <c r="A166" s="15" t="s">
        <v>14</v>
      </c>
      <c r="B166" s="15" t="s">
        <v>16</v>
      </c>
      <c r="C166" s="15" t="s">
        <v>23</v>
      </c>
      <c r="D166" s="15">
        <v>81</v>
      </c>
    </row>
    <row r="167" spans="1:4" x14ac:dyDescent="0.2">
      <c r="A167" s="15" t="s">
        <v>14</v>
      </c>
      <c r="B167" s="15" t="s">
        <v>17</v>
      </c>
      <c r="C167" s="15" t="s">
        <v>23</v>
      </c>
      <c r="D167" s="15">
        <v>355</v>
      </c>
    </row>
    <row r="168" spans="1:4" x14ac:dyDescent="0.2">
      <c r="A168" s="15" t="s">
        <v>14</v>
      </c>
      <c r="B168" s="15" t="s">
        <v>20</v>
      </c>
      <c r="C168" s="15" t="s">
        <v>23</v>
      </c>
      <c r="D168" s="15">
        <v>4</v>
      </c>
    </row>
    <row r="169" spans="1:4" x14ac:dyDescent="0.2">
      <c r="A169" s="15" t="s">
        <v>14</v>
      </c>
      <c r="B169" s="15" t="s">
        <v>32</v>
      </c>
      <c r="C169" s="15" t="s">
        <v>4</v>
      </c>
      <c r="D169" s="15">
        <v>98</v>
      </c>
    </row>
    <row r="170" spans="1:4" x14ac:dyDescent="0.2">
      <c r="A170" s="15" t="s">
        <v>14</v>
      </c>
      <c r="B170" s="15" t="s">
        <v>18</v>
      </c>
      <c r="C170" s="15" t="s">
        <v>4</v>
      </c>
      <c r="D170" s="15">
        <v>2</v>
      </c>
    </row>
    <row r="171" spans="1:4" x14ac:dyDescent="0.2">
      <c r="A171" s="15" t="s">
        <v>14</v>
      </c>
      <c r="B171" s="15" t="s">
        <v>15</v>
      </c>
      <c r="C171" s="15" t="s">
        <v>4</v>
      </c>
      <c r="D171" s="15">
        <v>7</v>
      </c>
    </row>
    <row r="172" spans="1:4" x14ac:dyDescent="0.2">
      <c r="A172" s="15" t="s">
        <v>14</v>
      </c>
      <c r="B172" s="15" t="s">
        <v>19</v>
      </c>
      <c r="C172" s="15" t="s">
        <v>4</v>
      </c>
      <c r="D172" s="15">
        <v>2</v>
      </c>
    </row>
    <row r="173" spans="1:4" x14ac:dyDescent="0.2">
      <c r="A173" s="15" t="s">
        <v>14</v>
      </c>
      <c r="B173" s="15" t="s">
        <v>16</v>
      </c>
      <c r="C173" s="15" t="s">
        <v>4</v>
      </c>
      <c r="D173" s="15">
        <v>3</v>
      </c>
    </row>
    <row r="174" spans="1:4" x14ac:dyDescent="0.2">
      <c r="A174" s="15" t="s">
        <v>14</v>
      </c>
      <c r="B174" s="15" t="s">
        <v>17</v>
      </c>
      <c r="C174" s="15" t="s">
        <v>4</v>
      </c>
      <c r="D174" s="15">
        <v>13</v>
      </c>
    </row>
    <row r="175" spans="1:4" x14ac:dyDescent="0.2">
      <c r="A175" s="15" t="s">
        <v>14</v>
      </c>
      <c r="B175" s="15" t="s">
        <v>20</v>
      </c>
      <c r="C175" s="15" t="s">
        <v>4</v>
      </c>
      <c r="D175" s="15">
        <v>1</v>
      </c>
    </row>
    <row r="176" spans="1:4" x14ac:dyDescent="0.2">
      <c r="A176" s="15" t="s">
        <v>14</v>
      </c>
      <c r="B176" s="15" t="s">
        <v>32</v>
      </c>
      <c r="C176" s="15" t="s">
        <v>24</v>
      </c>
      <c r="D176" s="15">
        <v>808</v>
      </c>
    </row>
    <row r="177" spans="1:4" x14ac:dyDescent="0.2">
      <c r="A177" s="15" t="s">
        <v>14</v>
      </c>
      <c r="B177" s="15" t="s">
        <v>15</v>
      </c>
      <c r="C177" s="15" t="s">
        <v>24</v>
      </c>
      <c r="D177" s="15">
        <v>7</v>
      </c>
    </row>
    <row r="178" spans="1:4" x14ac:dyDescent="0.2">
      <c r="A178" s="15" t="s">
        <v>14</v>
      </c>
      <c r="B178" s="15" t="s">
        <v>19</v>
      </c>
      <c r="C178" s="15" t="s">
        <v>24</v>
      </c>
      <c r="D178" s="15">
        <v>1</v>
      </c>
    </row>
    <row r="179" spans="1:4" x14ac:dyDescent="0.2">
      <c r="A179" s="15" t="s">
        <v>14</v>
      </c>
      <c r="B179" s="15" t="s">
        <v>16</v>
      </c>
      <c r="C179" s="15" t="s">
        <v>24</v>
      </c>
      <c r="D179" s="15">
        <v>2</v>
      </c>
    </row>
    <row r="180" spans="1:4" x14ac:dyDescent="0.2">
      <c r="A180" s="15" t="s">
        <v>14</v>
      </c>
      <c r="B180" s="15" t="s">
        <v>17</v>
      </c>
      <c r="C180" s="15" t="s">
        <v>24</v>
      </c>
      <c r="D180" s="15">
        <v>30</v>
      </c>
    </row>
    <row r="181" spans="1:4" x14ac:dyDescent="0.2">
      <c r="A181" s="15" t="s">
        <v>14</v>
      </c>
      <c r="B181" s="15" t="s">
        <v>20</v>
      </c>
      <c r="C181" s="15" t="s">
        <v>24</v>
      </c>
      <c r="D181" s="15">
        <v>1</v>
      </c>
    </row>
    <row r="182" spans="1:4" x14ac:dyDescent="0.2">
      <c r="A182" s="15" t="s">
        <v>33</v>
      </c>
      <c r="B182" s="15" t="s">
        <v>32</v>
      </c>
      <c r="C182" s="15" t="s">
        <v>3</v>
      </c>
      <c r="D182" s="15">
        <v>2026</v>
      </c>
    </row>
    <row r="183" spans="1:4" x14ac:dyDescent="0.2">
      <c r="A183" s="15" t="s">
        <v>33</v>
      </c>
      <c r="B183" s="15" t="s">
        <v>15</v>
      </c>
      <c r="C183" s="15" t="s">
        <v>3</v>
      </c>
      <c r="D183" s="15">
        <v>9</v>
      </c>
    </row>
    <row r="184" spans="1:4" x14ac:dyDescent="0.2">
      <c r="A184" s="15" t="s">
        <v>33</v>
      </c>
      <c r="B184" s="15" t="s">
        <v>17</v>
      </c>
      <c r="C184" s="15" t="s">
        <v>3</v>
      </c>
      <c r="D184" s="15">
        <v>28</v>
      </c>
    </row>
    <row r="185" spans="1:4" x14ac:dyDescent="0.2">
      <c r="A185" s="15" t="s">
        <v>33</v>
      </c>
      <c r="B185" s="15" t="s">
        <v>32</v>
      </c>
      <c r="C185" s="15" t="s">
        <v>23</v>
      </c>
      <c r="D185" s="15">
        <v>2075</v>
      </c>
    </row>
    <row r="186" spans="1:4" x14ac:dyDescent="0.2">
      <c r="A186" s="15" t="s">
        <v>33</v>
      </c>
      <c r="B186" s="15" t="s">
        <v>18</v>
      </c>
      <c r="C186" s="15" t="s">
        <v>23</v>
      </c>
      <c r="D186" s="15">
        <v>41</v>
      </c>
    </row>
    <row r="187" spans="1:4" x14ac:dyDescent="0.2">
      <c r="A187" s="15" t="s">
        <v>33</v>
      </c>
      <c r="B187" s="15" t="s">
        <v>15</v>
      </c>
      <c r="C187" s="15" t="s">
        <v>23</v>
      </c>
      <c r="D187" s="15">
        <v>161</v>
      </c>
    </row>
    <row r="188" spans="1:4" x14ac:dyDescent="0.2">
      <c r="A188" s="15" t="s">
        <v>33</v>
      </c>
      <c r="B188" s="15" t="s">
        <v>19</v>
      </c>
      <c r="C188" s="15" t="s">
        <v>23</v>
      </c>
      <c r="D188" s="15">
        <v>30</v>
      </c>
    </row>
    <row r="189" spans="1:4" x14ac:dyDescent="0.2">
      <c r="A189" s="15" t="s">
        <v>33</v>
      </c>
      <c r="B189" s="15" t="s">
        <v>16</v>
      </c>
      <c r="C189" s="15" t="s">
        <v>23</v>
      </c>
      <c r="D189" s="15">
        <v>65</v>
      </c>
    </row>
    <row r="190" spans="1:4" x14ac:dyDescent="0.2">
      <c r="A190" s="15" t="s">
        <v>33</v>
      </c>
      <c r="B190" s="15" t="s">
        <v>17</v>
      </c>
      <c r="C190" s="15" t="s">
        <v>23</v>
      </c>
      <c r="D190" s="15">
        <v>283</v>
      </c>
    </row>
    <row r="191" spans="1:4" x14ac:dyDescent="0.2">
      <c r="A191" s="15" t="s">
        <v>33</v>
      </c>
      <c r="B191" s="15" t="s">
        <v>20</v>
      </c>
      <c r="C191" s="15" t="s">
        <v>23</v>
      </c>
      <c r="D191" s="15">
        <v>5</v>
      </c>
    </row>
    <row r="192" spans="1:4" x14ac:dyDescent="0.2">
      <c r="A192" s="15" t="s">
        <v>33</v>
      </c>
      <c r="B192" s="15" t="s">
        <v>32</v>
      </c>
      <c r="C192" s="15" t="s">
        <v>4</v>
      </c>
      <c r="D192" s="15">
        <v>112</v>
      </c>
    </row>
    <row r="193" spans="1:4" x14ac:dyDescent="0.2">
      <c r="A193" s="15" t="s">
        <v>33</v>
      </c>
      <c r="B193" s="15" t="s">
        <v>18</v>
      </c>
      <c r="C193" s="15" t="s">
        <v>4</v>
      </c>
      <c r="D193" s="15">
        <v>6</v>
      </c>
    </row>
    <row r="194" spans="1:4" x14ac:dyDescent="0.2">
      <c r="A194" s="15" t="s">
        <v>33</v>
      </c>
      <c r="B194" s="15" t="s">
        <v>15</v>
      </c>
      <c r="C194" s="15" t="s">
        <v>4</v>
      </c>
      <c r="D194" s="15">
        <v>8</v>
      </c>
    </row>
    <row r="195" spans="1:4" x14ac:dyDescent="0.2">
      <c r="A195" s="15" t="s">
        <v>33</v>
      </c>
      <c r="B195" s="15" t="s">
        <v>19</v>
      </c>
      <c r="C195" s="15" t="s">
        <v>4</v>
      </c>
      <c r="D195" s="15">
        <v>2</v>
      </c>
    </row>
    <row r="196" spans="1:4" x14ac:dyDescent="0.2">
      <c r="A196" s="15" t="s">
        <v>33</v>
      </c>
      <c r="B196" s="15" t="s">
        <v>16</v>
      </c>
      <c r="C196" s="15" t="s">
        <v>4</v>
      </c>
      <c r="D196" s="15">
        <v>6</v>
      </c>
    </row>
    <row r="197" spans="1:4" x14ac:dyDescent="0.2">
      <c r="A197" s="15" t="s">
        <v>33</v>
      </c>
      <c r="B197" s="15" t="s">
        <v>17</v>
      </c>
      <c r="C197" s="15" t="s">
        <v>4</v>
      </c>
      <c r="D197" s="15">
        <v>14</v>
      </c>
    </row>
    <row r="198" spans="1:4" x14ac:dyDescent="0.2">
      <c r="A198" s="15" t="s">
        <v>33</v>
      </c>
      <c r="B198" s="15" t="s">
        <v>32</v>
      </c>
      <c r="C198" s="15" t="s">
        <v>24</v>
      </c>
      <c r="D198" s="15">
        <v>747</v>
      </c>
    </row>
    <row r="199" spans="1:4" x14ac:dyDescent="0.2">
      <c r="A199" s="15" t="s">
        <v>33</v>
      </c>
      <c r="B199" s="15" t="s">
        <v>18</v>
      </c>
      <c r="C199" s="15" t="s">
        <v>24</v>
      </c>
      <c r="D199" s="15">
        <v>1</v>
      </c>
    </row>
    <row r="200" spans="1:4" x14ac:dyDescent="0.2">
      <c r="A200" s="15" t="s">
        <v>33</v>
      </c>
      <c r="B200" s="15" t="s">
        <v>15</v>
      </c>
      <c r="C200" s="15" t="s">
        <v>24</v>
      </c>
      <c r="D200" s="15">
        <v>9</v>
      </c>
    </row>
    <row r="201" spans="1:4" x14ac:dyDescent="0.2">
      <c r="A201" s="15" t="s">
        <v>33</v>
      </c>
      <c r="B201" s="15" t="s">
        <v>19</v>
      </c>
      <c r="C201" s="15" t="s">
        <v>24</v>
      </c>
      <c r="D201" s="15">
        <v>1</v>
      </c>
    </row>
    <row r="202" spans="1:4" x14ac:dyDescent="0.2">
      <c r="A202" s="15" t="s">
        <v>33</v>
      </c>
      <c r="B202" s="15" t="s">
        <v>16</v>
      </c>
      <c r="C202" s="15" t="s">
        <v>24</v>
      </c>
      <c r="D202" s="15">
        <v>3</v>
      </c>
    </row>
    <row r="203" spans="1:4" x14ac:dyDescent="0.2">
      <c r="A203" s="15" t="s">
        <v>33</v>
      </c>
      <c r="B203" s="15" t="s">
        <v>17</v>
      </c>
      <c r="C203" s="15" t="s">
        <v>24</v>
      </c>
      <c r="D203" s="15">
        <v>18</v>
      </c>
    </row>
    <row r="204" spans="1:4" x14ac:dyDescent="0.2">
      <c r="A204" s="15" t="s">
        <v>35</v>
      </c>
      <c r="B204" s="15" t="s">
        <v>32</v>
      </c>
      <c r="C204" s="15" t="s">
        <v>3</v>
      </c>
      <c r="D204" s="15">
        <v>1862</v>
      </c>
    </row>
    <row r="205" spans="1:4" x14ac:dyDescent="0.2">
      <c r="A205" s="15" t="s">
        <v>35</v>
      </c>
      <c r="B205" s="15" t="s">
        <v>15</v>
      </c>
      <c r="C205" s="15" t="s">
        <v>3</v>
      </c>
      <c r="D205" s="15">
        <v>2</v>
      </c>
    </row>
    <row r="206" spans="1:4" x14ac:dyDescent="0.2">
      <c r="A206" s="15" t="s">
        <v>35</v>
      </c>
      <c r="B206" s="15" t="s">
        <v>16</v>
      </c>
      <c r="C206" s="15" t="s">
        <v>3</v>
      </c>
      <c r="D206" s="15">
        <v>1</v>
      </c>
    </row>
    <row r="207" spans="1:4" x14ac:dyDescent="0.2">
      <c r="A207" s="15" t="s">
        <v>35</v>
      </c>
      <c r="B207" s="15" t="s">
        <v>17</v>
      </c>
      <c r="C207" s="15" t="s">
        <v>3</v>
      </c>
      <c r="D207" s="15">
        <v>24</v>
      </c>
    </row>
    <row r="208" spans="1:4" x14ac:dyDescent="0.2">
      <c r="A208" s="15" t="s">
        <v>35</v>
      </c>
      <c r="B208" s="15" t="s">
        <v>32</v>
      </c>
      <c r="C208" s="15" t="s">
        <v>23</v>
      </c>
      <c r="D208" s="15">
        <v>2023</v>
      </c>
    </row>
    <row r="209" spans="1:4" x14ac:dyDescent="0.2">
      <c r="A209" s="15" t="s">
        <v>35</v>
      </c>
      <c r="B209" s="15" t="s">
        <v>18</v>
      </c>
      <c r="C209" s="15" t="s">
        <v>23</v>
      </c>
      <c r="D209" s="15">
        <v>47</v>
      </c>
    </row>
    <row r="210" spans="1:4" x14ac:dyDescent="0.2">
      <c r="A210" s="15" t="s">
        <v>35</v>
      </c>
      <c r="B210" s="15" t="s">
        <v>15</v>
      </c>
      <c r="C210" s="15" t="s">
        <v>23</v>
      </c>
      <c r="D210" s="15">
        <v>112</v>
      </c>
    </row>
    <row r="211" spans="1:4" x14ac:dyDescent="0.2">
      <c r="A211" s="15" t="s">
        <v>35</v>
      </c>
      <c r="B211" s="15" t="s">
        <v>19</v>
      </c>
      <c r="C211" s="15" t="s">
        <v>23</v>
      </c>
      <c r="D211" s="15">
        <v>15</v>
      </c>
    </row>
    <row r="212" spans="1:4" x14ac:dyDescent="0.2">
      <c r="A212" s="15" t="s">
        <v>35</v>
      </c>
      <c r="B212" s="15" t="s">
        <v>16</v>
      </c>
      <c r="C212" s="15" t="s">
        <v>23</v>
      </c>
      <c r="D212" s="15">
        <v>58</v>
      </c>
    </row>
    <row r="213" spans="1:4" x14ac:dyDescent="0.2">
      <c r="A213" s="15" t="s">
        <v>35</v>
      </c>
      <c r="B213" s="15" t="s">
        <v>17</v>
      </c>
      <c r="C213" s="15" t="s">
        <v>23</v>
      </c>
      <c r="D213" s="15">
        <v>270</v>
      </c>
    </row>
    <row r="214" spans="1:4" x14ac:dyDescent="0.2">
      <c r="A214" s="15" t="s">
        <v>35</v>
      </c>
      <c r="B214" s="15" t="s">
        <v>20</v>
      </c>
      <c r="C214" s="15" t="s">
        <v>23</v>
      </c>
      <c r="D214" s="15">
        <v>7</v>
      </c>
    </row>
    <row r="215" spans="1:4" x14ac:dyDescent="0.2">
      <c r="A215" s="15" t="s">
        <v>35</v>
      </c>
      <c r="B215" s="15" t="s">
        <v>32</v>
      </c>
      <c r="C215" s="15" t="s">
        <v>4</v>
      </c>
      <c r="D215" s="15">
        <v>105</v>
      </c>
    </row>
    <row r="216" spans="1:4" x14ac:dyDescent="0.2">
      <c r="A216" s="15" t="s">
        <v>35</v>
      </c>
      <c r="B216" s="15" t="s">
        <v>18</v>
      </c>
      <c r="C216" s="15" t="s">
        <v>4</v>
      </c>
      <c r="D216" s="15">
        <v>2</v>
      </c>
    </row>
    <row r="217" spans="1:4" x14ac:dyDescent="0.2">
      <c r="A217" s="15" t="s">
        <v>35</v>
      </c>
      <c r="B217" s="15" t="s">
        <v>15</v>
      </c>
      <c r="C217" s="15" t="s">
        <v>4</v>
      </c>
      <c r="D217" s="15">
        <v>5</v>
      </c>
    </row>
    <row r="218" spans="1:4" x14ac:dyDescent="0.2">
      <c r="A218" s="15" t="s">
        <v>35</v>
      </c>
      <c r="B218" s="15" t="s">
        <v>19</v>
      </c>
      <c r="C218" s="15" t="s">
        <v>4</v>
      </c>
      <c r="D218" s="15">
        <v>1</v>
      </c>
    </row>
    <row r="219" spans="1:4" x14ac:dyDescent="0.2">
      <c r="A219" s="15" t="s">
        <v>35</v>
      </c>
      <c r="B219" s="15" t="s">
        <v>16</v>
      </c>
      <c r="C219" s="15" t="s">
        <v>4</v>
      </c>
      <c r="D219" s="15">
        <v>2</v>
      </c>
    </row>
    <row r="220" spans="1:4" x14ac:dyDescent="0.2">
      <c r="A220" s="15" t="s">
        <v>35</v>
      </c>
      <c r="B220" s="15" t="s">
        <v>17</v>
      </c>
      <c r="C220" s="15" t="s">
        <v>4</v>
      </c>
      <c r="D220" s="15">
        <v>8</v>
      </c>
    </row>
    <row r="221" spans="1:4" x14ac:dyDescent="0.2">
      <c r="A221" s="15" t="s">
        <v>35</v>
      </c>
      <c r="B221" s="15" t="s">
        <v>32</v>
      </c>
      <c r="C221" s="15" t="s">
        <v>24</v>
      </c>
      <c r="D221" s="15">
        <v>608</v>
      </c>
    </row>
    <row r="222" spans="1:4" x14ac:dyDescent="0.2">
      <c r="A222" s="15" t="s">
        <v>35</v>
      </c>
      <c r="B222" s="15" t="s">
        <v>18</v>
      </c>
      <c r="C222" s="15" t="s">
        <v>24</v>
      </c>
      <c r="D222" s="15">
        <v>1</v>
      </c>
    </row>
    <row r="223" spans="1:4" x14ac:dyDescent="0.2">
      <c r="A223" s="15" t="s">
        <v>35</v>
      </c>
      <c r="B223" s="15" t="s">
        <v>15</v>
      </c>
      <c r="C223" s="15" t="s">
        <v>24</v>
      </c>
      <c r="D223" s="15">
        <v>6</v>
      </c>
    </row>
    <row r="224" spans="1:4" x14ac:dyDescent="0.2">
      <c r="A224" s="15" t="s">
        <v>35</v>
      </c>
      <c r="B224" s="15" t="s">
        <v>16</v>
      </c>
      <c r="C224" s="15" t="s">
        <v>24</v>
      </c>
      <c r="D224" s="15">
        <v>4</v>
      </c>
    </row>
    <row r="225" spans="1:4" x14ac:dyDescent="0.2">
      <c r="A225" s="15" t="s">
        <v>35</v>
      </c>
      <c r="B225" s="15" t="s">
        <v>17</v>
      </c>
      <c r="C225" s="15" t="s">
        <v>24</v>
      </c>
      <c r="D225" s="15">
        <v>24</v>
      </c>
    </row>
    <row r="226" spans="1:4" x14ac:dyDescent="0.2">
      <c r="A226" s="15" t="s">
        <v>55</v>
      </c>
      <c r="B226" s="15" t="s">
        <v>32</v>
      </c>
      <c r="C226" s="15" t="s">
        <v>3</v>
      </c>
      <c r="D226" s="15">
        <v>1729</v>
      </c>
    </row>
    <row r="227" spans="1:4" x14ac:dyDescent="0.2">
      <c r="A227" s="15" t="s">
        <v>55</v>
      </c>
      <c r="B227" s="15" t="s">
        <v>15</v>
      </c>
      <c r="C227" s="15" t="s">
        <v>3</v>
      </c>
      <c r="D227" s="15">
        <v>2</v>
      </c>
    </row>
    <row r="228" spans="1:4" x14ac:dyDescent="0.2">
      <c r="A228" s="15" t="s">
        <v>55</v>
      </c>
      <c r="B228" s="15" t="s">
        <v>17</v>
      </c>
      <c r="C228" s="15" t="s">
        <v>3</v>
      </c>
      <c r="D228" s="15">
        <v>32</v>
      </c>
    </row>
    <row r="229" spans="1:4" x14ac:dyDescent="0.2">
      <c r="A229" s="15" t="s">
        <v>55</v>
      </c>
      <c r="B229" s="15" t="s">
        <v>32</v>
      </c>
      <c r="C229" s="15" t="s">
        <v>23</v>
      </c>
      <c r="D229" s="15">
        <v>1432</v>
      </c>
    </row>
    <row r="230" spans="1:4" x14ac:dyDescent="0.2">
      <c r="A230" s="15" t="s">
        <v>55</v>
      </c>
      <c r="B230" s="15" t="s">
        <v>18</v>
      </c>
      <c r="C230" s="15" t="s">
        <v>23</v>
      </c>
      <c r="D230" s="15">
        <v>16</v>
      </c>
    </row>
    <row r="231" spans="1:4" x14ac:dyDescent="0.2">
      <c r="A231" s="15" t="s">
        <v>55</v>
      </c>
      <c r="B231" s="15" t="s">
        <v>15</v>
      </c>
      <c r="C231" s="15" t="s">
        <v>23</v>
      </c>
      <c r="D231" s="15">
        <v>69</v>
      </c>
    </row>
    <row r="232" spans="1:4" x14ac:dyDescent="0.2">
      <c r="A232" s="15" t="s">
        <v>55</v>
      </c>
      <c r="B232" s="15" t="s">
        <v>19</v>
      </c>
      <c r="C232" s="15" t="s">
        <v>23</v>
      </c>
      <c r="D232" s="15">
        <v>2</v>
      </c>
    </row>
    <row r="233" spans="1:4" x14ac:dyDescent="0.2">
      <c r="A233" s="15" t="s">
        <v>55</v>
      </c>
      <c r="B233" s="15" t="s">
        <v>16</v>
      </c>
      <c r="C233" s="15" t="s">
        <v>23</v>
      </c>
      <c r="D233" s="15">
        <v>26</v>
      </c>
    </row>
    <row r="234" spans="1:4" x14ac:dyDescent="0.2">
      <c r="A234" s="15" t="s">
        <v>55</v>
      </c>
      <c r="B234" s="15" t="s">
        <v>17</v>
      </c>
      <c r="C234" s="15" t="s">
        <v>23</v>
      </c>
      <c r="D234" s="15">
        <v>170</v>
      </c>
    </row>
    <row r="235" spans="1:4" x14ac:dyDescent="0.2">
      <c r="A235" s="15" t="s">
        <v>55</v>
      </c>
      <c r="B235" s="15" t="s">
        <v>32</v>
      </c>
      <c r="C235" s="15" t="s">
        <v>4</v>
      </c>
      <c r="D235" s="15">
        <v>75</v>
      </c>
    </row>
    <row r="236" spans="1:4" x14ac:dyDescent="0.2">
      <c r="A236" s="15" t="s">
        <v>55</v>
      </c>
      <c r="B236" s="15" t="s">
        <v>18</v>
      </c>
      <c r="C236" s="15" t="s">
        <v>4</v>
      </c>
      <c r="D236" s="15">
        <v>1</v>
      </c>
    </row>
    <row r="237" spans="1:4" x14ac:dyDescent="0.2">
      <c r="A237" s="15" t="s">
        <v>55</v>
      </c>
      <c r="B237" s="15" t="s">
        <v>15</v>
      </c>
      <c r="C237" s="15" t="s">
        <v>4</v>
      </c>
      <c r="D237" s="15">
        <v>4</v>
      </c>
    </row>
    <row r="238" spans="1:4" x14ac:dyDescent="0.2">
      <c r="A238" s="15" t="s">
        <v>55</v>
      </c>
      <c r="B238" s="15" t="s">
        <v>16</v>
      </c>
      <c r="C238" s="15" t="s">
        <v>4</v>
      </c>
      <c r="D238" s="15">
        <v>2</v>
      </c>
    </row>
    <row r="239" spans="1:4" x14ac:dyDescent="0.2">
      <c r="A239" s="15" t="s">
        <v>55</v>
      </c>
      <c r="B239" s="15" t="s">
        <v>17</v>
      </c>
      <c r="C239" s="15" t="s">
        <v>4</v>
      </c>
      <c r="D239" s="15">
        <v>14</v>
      </c>
    </row>
    <row r="240" spans="1:4" x14ac:dyDescent="0.2">
      <c r="A240" s="15" t="s">
        <v>55</v>
      </c>
      <c r="B240" s="15" t="s">
        <v>32</v>
      </c>
      <c r="C240" s="15" t="s">
        <v>24</v>
      </c>
      <c r="D240" s="15">
        <v>466</v>
      </c>
    </row>
    <row r="241" spans="1:4" x14ac:dyDescent="0.2">
      <c r="A241" s="15" t="s">
        <v>55</v>
      </c>
      <c r="B241" s="15" t="s">
        <v>15</v>
      </c>
      <c r="C241" s="15" t="s">
        <v>24</v>
      </c>
      <c r="D241" s="15">
        <v>2</v>
      </c>
    </row>
    <row r="242" spans="1:4" x14ac:dyDescent="0.2">
      <c r="A242" s="15" t="s">
        <v>55</v>
      </c>
      <c r="B242" s="15" t="s">
        <v>17</v>
      </c>
      <c r="C242" s="15" t="s">
        <v>24</v>
      </c>
      <c r="D242" s="15">
        <v>17</v>
      </c>
    </row>
    <row r="243" spans="1:4" x14ac:dyDescent="0.2">
      <c r="A243" s="15" t="s">
        <v>69</v>
      </c>
      <c r="B243" s="15" t="s">
        <v>32</v>
      </c>
      <c r="C243" s="15" t="s">
        <v>3</v>
      </c>
      <c r="D243" s="15">
        <v>1647</v>
      </c>
    </row>
    <row r="244" spans="1:4" x14ac:dyDescent="0.2">
      <c r="A244" s="15" t="s">
        <v>69</v>
      </c>
      <c r="B244" s="15" t="s">
        <v>18</v>
      </c>
      <c r="C244" s="15" t="s">
        <v>3</v>
      </c>
      <c r="D244" s="15">
        <v>1</v>
      </c>
    </row>
    <row r="245" spans="1:4" x14ac:dyDescent="0.2">
      <c r="A245" s="15" t="s">
        <v>69</v>
      </c>
      <c r="B245" s="15" t="s">
        <v>15</v>
      </c>
      <c r="C245" s="15" t="s">
        <v>3</v>
      </c>
      <c r="D245" s="15">
        <v>1</v>
      </c>
    </row>
    <row r="246" spans="1:4" x14ac:dyDescent="0.2">
      <c r="A246" s="15" t="s">
        <v>69</v>
      </c>
      <c r="B246" s="15" t="s">
        <v>17</v>
      </c>
      <c r="C246" s="15" t="s">
        <v>3</v>
      </c>
      <c r="D246" s="15">
        <v>24</v>
      </c>
    </row>
    <row r="247" spans="1:4" x14ac:dyDescent="0.2">
      <c r="A247" s="15" t="s">
        <v>69</v>
      </c>
      <c r="B247" s="15" t="s">
        <v>32</v>
      </c>
      <c r="C247" s="15" t="s">
        <v>23</v>
      </c>
      <c r="D247" s="15">
        <v>1624</v>
      </c>
    </row>
    <row r="248" spans="1:4" x14ac:dyDescent="0.2">
      <c r="A248" s="15" t="s">
        <v>69</v>
      </c>
      <c r="B248" s="15" t="s">
        <v>18</v>
      </c>
      <c r="C248" s="15" t="s">
        <v>23</v>
      </c>
      <c r="D248" s="15">
        <v>14</v>
      </c>
    </row>
    <row r="249" spans="1:4" x14ac:dyDescent="0.2">
      <c r="A249" s="15" t="s">
        <v>69</v>
      </c>
      <c r="B249" s="15" t="s">
        <v>15</v>
      </c>
      <c r="C249" s="15" t="s">
        <v>23</v>
      </c>
      <c r="D249" s="15">
        <v>103</v>
      </c>
    </row>
    <row r="250" spans="1:4" x14ac:dyDescent="0.2">
      <c r="A250" s="15" t="s">
        <v>69</v>
      </c>
      <c r="B250" s="15" t="s">
        <v>19</v>
      </c>
      <c r="C250" s="15" t="s">
        <v>23</v>
      </c>
      <c r="D250" s="15">
        <v>8</v>
      </c>
    </row>
    <row r="251" spans="1:4" x14ac:dyDescent="0.2">
      <c r="A251" s="15" t="s">
        <v>69</v>
      </c>
      <c r="B251" s="15" t="s">
        <v>16</v>
      </c>
      <c r="C251" s="15" t="s">
        <v>23</v>
      </c>
      <c r="D251" s="15">
        <v>58</v>
      </c>
    </row>
    <row r="252" spans="1:4" x14ac:dyDescent="0.2">
      <c r="A252" s="15" t="s">
        <v>69</v>
      </c>
      <c r="B252" s="15" t="s">
        <v>17</v>
      </c>
      <c r="C252" s="15" t="s">
        <v>23</v>
      </c>
      <c r="D252" s="15">
        <v>238</v>
      </c>
    </row>
    <row r="253" spans="1:4" x14ac:dyDescent="0.2">
      <c r="A253" s="15" t="s">
        <v>69</v>
      </c>
      <c r="B253" s="15" t="s">
        <v>20</v>
      </c>
      <c r="C253" s="15" t="s">
        <v>23</v>
      </c>
      <c r="D253" s="15">
        <v>3</v>
      </c>
    </row>
    <row r="254" spans="1:4" x14ac:dyDescent="0.2">
      <c r="A254" s="15" t="s">
        <v>69</v>
      </c>
      <c r="B254" s="15" t="s">
        <v>32</v>
      </c>
      <c r="C254" s="15" t="s">
        <v>4</v>
      </c>
      <c r="D254" s="15">
        <v>71</v>
      </c>
    </row>
    <row r="255" spans="1:4" x14ac:dyDescent="0.2">
      <c r="A255" s="15" t="s">
        <v>69</v>
      </c>
      <c r="B255" s="15" t="s">
        <v>18</v>
      </c>
      <c r="C255" s="15" t="s">
        <v>4</v>
      </c>
      <c r="D255" s="15">
        <v>1</v>
      </c>
    </row>
    <row r="256" spans="1:4" x14ac:dyDescent="0.2">
      <c r="A256" s="15" t="s">
        <v>69</v>
      </c>
      <c r="B256" s="15" t="s">
        <v>15</v>
      </c>
      <c r="C256" s="15" t="s">
        <v>4</v>
      </c>
      <c r="D256" s="15">
        <v>7</v>
      </c>
    </row>
    <row r="257" spans="1:4" x14ac:dyDescent="0.2">
      <c r="A257" s="15" t="s">
        <v>69</v>
      </c>
      <c r="B257" s="15" t="s">
        <v>16</v>
      </c>
      <c r="C257" s="15" t="s">
        <v>4</v>
      </c>
      <c r="D257" s="15">
        <v>2</v>
      </c>
    </row>
    <row r="258" spans="1:4" x14ac:dyDescent="0.2">
      <c r="A258" s="15" t="s">
        <v>69</v>
      </c>
      <c r="B258" s="15" t="s">
        <v>17</v>
      </c>
      <c r="C258" s="15" t="s">
        <v>4</v>
      </c>
      <c r="D258" s="15">
        <v>11</v>
      </c>
    </row>
    <row r="259" spans="1:4" x14ac:dyDescent="0.2">
      <c r="A259" s="15" t="s">
        <v>69</v>
      </c>
      <c r="B259" s="15" t="s">
        <v>32</v>
      </c>
      <c r="C259" s="15" t="s">
        <v>24</v>
      </c>
      <c r="D259" s="15">
        <v>515</v>
      </c>
    </row>
    <row r="260" spans="1:4" x14ac:dyDescent="0.2">
      <c r="A260" s="15" t="s">
        <v>69</v>
      </c>
      <c r="B260" s="15" t="s">
        <v>18</v>
      </c>
      <c r="C260" s="15" t="s">
        <v>24</v>
      </c>
      <c r="D260" s="15">
        <v>1</v>
      </c>
    </row>
    <row r="261" spans="1:4" x14ac:dyDescent="0.2">
      <c r="A261" s="15" t="s">
        <v>69</v>
      </c>
      <c r="B261" s="15" t="s">
        <v>15</v>
      </c>
      <c r="C261" s="15" t="s">
        <v>24</v>
      </c>
      <c r="D261" s="15">
        <v>7</v>
      </c>
    </row>
    <row r="262" spans="1:4" x14ac:dyDescent="0.2">
      <c r="A262" s="15" t="s">
        <v>69</v>
      </c>
      <c r="B262" s="15" t="s">
        <v>19</v>
      </c>
      <c r="C262" s="15" t="s">
        <v>24</v>
      </c>
      <c r="D262" s="15">
        <v>1</v>
      </c>
    </row>
    <row r="263" spans="1:4" x14ac:dyDescent="0.2">
      <c r="A263" s="15" t="s">
        <v>69</v>
      </c>
      <c r="B263" s="15" t="s">
        <v>16</v>
      </c>
      <c r="C263" s="15" t="s">
        <v>24</v>
      </c>
      <c r="D263" s="15">
        <v>2</v>
      </c>
    </row>
    <row r="264" spans="1:4" x14ac:dyDescent="0.2">
      <c r="A264" s="15" t="s">
        <v>69</v>
      </c>
      <c r="B264" s="15" t="s">
        <v>17</v>
      </c>
      <c r="C264" s="15" t="s">
        <v>24</v>
      </c>
      <c r="D264" s="15">
        <v>27</v>
      </c>
    </row>
    <row r="265" spans="1:4" x14ac:dyDescent="0.2">
      <c r="A265" s="15" t="s">
        <v>70</v>
      </c>
      <c r="B265" s="15" t="s">
        <v>32</v>
      </c>
      <c r="C265" s="15" t="s">
        <v>3</v>
      </c>
      <c r="D265" s="15">
        <v>1587</v>
      </c>
    </row>
    <row r="266" spans="1:4" x14ac:dyDescent="0.2">
      <c r="A266" s="15" t="s">
        <v>70</v>
      </c>
      <c r="B266" s="15" t="s">
        <v>18</v>
      </c>
      <c r="C266" s="15" t="s">
        <v>3</v>
      </c>
      <c r="D266" s="15">
        <v>1</v>
      </c>
    </row>
    <row r="267" spans="1:4" x14ac:dyDescent="0.2">
      <c r="A267" s="15" t="s">
        <v>70</v>
      </c>
      <c r="B267" s="15" t="s">
        <v>15</v>
      </c>
      <c r="C267" s="15" t="s">
        <v>3</v>
      </c>
      <c r="D267" s="15">
        <v>3</v>
      </c>
    </row>
    <row r="268" spans="1:4" x14ac:dyDescent="0.2">
      <c r="A268" s="15" t="s">
        <v>70</v>
      </c>
      <c r="B268" s="15" t="s">
        <v>17</v>
      </c>
      <c r="C268" s="15" t="s">
        <v>3</v>
      </c>
      <c r="D268" s="15">
        <v>31</v>
      </c>
    </row>
    <row r="269" spans="1:4" x14ac:dyDescent="0.2">
      <c r="A269" s="15" t="s">
        <v>70</v>
      </c>
      <c r="B269" s="15" t="s">
        <v>32</v>
      </c>
      <c r="C269" s="15" t="s">
        <v>23</v>
      </c>
      <c r="D269" s="15">
        <v>1629</v>
      </c>
    </row>
    <row r="270" spans="1:4" x14ac:dyDescent="0.2">
      <c r="A270" s="15" t="s">
        <v>70</v>
      </c>
      <c r="B270" s="15" t="s">
        <v>18</v>
      </c>
      <c r="C270" s="15" t="s">
        <v>23</v>
      </c>
      <c r="D270" s="15">
        <v>26</v>
      </c>
    </row>
    <row r="271" spans="1:4" x14ac:dyDescent="0.2">
      <c r="A271" s="15" t="s">
        <v>70</v>
      </c>
      <c r="B271" s="15" t="s">
        <v>15</v>
      </c>
      <c r="C271" s="15" t="s">
        <v>23</v>
      </c>
      <c r="D271" s="15">
        <v>97</v>
      </c>
    </row>
    <row r="272" spans="1:4" x14ac:dyDescent="0.2">
      <c r="A272" s="15" t="s">
        <v>70</v>
      </c>
      <c r="B272" s="15" t="s">
        <v>19</v>
      </c>
      <c r="C272" s="15" t="s">
        <v>23</v>
      </c>
      <c r="D272" s="15">
        <v>9</v>
      </c>
    </row>
    <row r="273" spans="1:4" x14ac:dyDescent="0.2">
      <c r="A273" s="15" t="s">
        <v>70</v>
      </c>
      <c r="B273" s="15" t="s">
        <v>16</v>
      </c>
      <c r="C273" s="15" t="s">
        <v>23</v>
      </c>
      <c r="D273" s="15">
        <v>49</v>
      </c>
    </row>
    <row r="274" spans="1:4" x14ac:dyDescent="0.2">
      <c r="A274" s="15" t="s">
        <v>70</v>
      </c>
      <c r="B274" s="15" t="s">
        <v>17</v>
      </c>
      <c r="C274" s="15" t="s">
        <v>23</v>
      </c>
      <c r="D274" s="15">
        <v>263</v>
      </c>
    </row>
    <row r="275" spans="1:4" x14ac:dyDescent="0.2">
      <c r="A275" s="15" t="s">
        <v>70</v>
      </c>
      <c r="B275" s="15" t="s">
        <v>20</v>
      </c>
      <c r="C275" s="15" t="s">
        <v>23</v>
      </c>
      <c r="D275" s="15">
        <v>1</v>
      </c>
    </row>
    <row r="276" spans="1:4" x14ac:dyDescent="0.2">
      <c r="A276" s="15" t="s">
        <v>70</v>
      </c>
      <c r="B276" s="15" t="s">
        <v>32</v>
      </c>
      <c r="C276" s="15" t="s">
        <v>4</v>
      </c>
      <c r="D276" s="15">
        <v>79</v>
      </c>
    </row>
    <row r="277" spans="1:4" x14ac:dyDescent="0.2">
      <c r="A277" s="15" t="s">
        <v>70</v>
      </c>
      <c r="B277" s="15" t="s">
        <v>18</v>
      </c>
      <c r="C277" s="15" t="s">
        <v>4</v>
      </c>
      <c r="D277" s="15">
        <v>3</v>
      </c>
    </row>
    <row r="278" spans="1:4" x14ac:dyDescent="0.2">
      <c r="A278" s="15" t="s">
        <v>70</v>
      </c>
      <c r="B278" s="15" t="s">
        <v>15</v>
      </c>
      <c r="C278" s="15" t="s">
        <v>4</v>
      </c>
      <c r="D278" s="15">
        <v>12</v>
      </c>
    </row>
    <row r="279" spans="1:4" x14ac:dyDescent="0.2">
      <c r="A279" s="15" t="s">
        <v>70</v>
      </c>
      <c r="B279" s="15" t="s">
        <v>19</v>
      </c>
      <c r="C279" s="15" t="s">
        <v>4</v>
      </c>
      <c r="D279" s="15">
        <v>4</v>
      </c>
    </row>
    <row r="280" spans="1:4" x14ac:dyDescent="0.2">
      <c r="A280" s="15" t="s">
        <v>70</v>
      </c>
      <c r="B280" s="15" t="s">
        <v>16</v>
      </c>
      <c r="C280" s="15" t="s">
        <v>4</v>
      </c>
      <c r="D280" s="15">
        <v>6</v>
      </c>
    </row>
    <row r="281" spans="1:4" x14ac:dyDescent="0.2">
      <c r="A281" s="15" t="s">
        <v>70</v>
      </c>
      <c r="B281" s="15" t="s">
        <v>17</v>
      </c>
      <c r="C281" s="15" t="s">
        <v>4</v>
      </c>
      <c r="D281" s="15">
        <v>16</v>
      </c>
    </row>
    <row r="282" spans="1:4" x14ac:dyDescent="0.2">
      <c r="A282" s="15" t="s">
        <v>70</v>
      </c>
      <c r="B282" s="15" t="s">
        <v>32</v>
      </c>
      <c r="C282" s="15" t="s">
        <v>24</v>
      </c>
      <c r="D282" s="15">
        <v>496</v>
      </c>
    </row>
    <row r="283" spans="1:4" x14ac:dyDescent="0.2">
      <c r="A283" s="15" t="s">
        <v>70</v>
      </c>
      <c r="B283" s="15" t="s">
        <v>18</v>
      </c>
      <c r="C283" s="15" t="s">
        <v>24</v>
      </c>
      <c r="D283" s="15">
        <v>2</v>
      </c>
    </row>
    <row r="284" spans="1:4" x14ac:dyDescent="0.2">
      <c r="A284" s="15" t="s">
        <v>70</v>
      </c>
      <c r="B284" s="15" t="s">
        <v>15</v>
      </c>
      <c r="C284" s="15" t="s">
        <v>24</v>
      </c>
      <c r="D284" s="15">
        <v>3</v>
      </c>
    </row>
    <row r="285" spans="1:4" x14ac:dyDescent="0.2">
      <c r="A285" s="15" t="s">
        <v>70</v>
      </c>
      <c r="B285" s="15" t="s">
        <v>16</v>
      </c>
      <c r="C285" s="15" t="s">
        <v>24</v>
      </c>
      <c r="D285" s="15">
        <v>2</v>
      </c>
    </row>
    <row r="286" spans="1:4" x14ac:dyDescent="0.2">
      <c r="A286" s="15" t="s">
        <v>70</v>
      </c>
      <c r="B286" s="15" t="s">
        <v>17</v>
      </c>
      <c r="C286" s="15" t="s">
        <v>24</v>
      </c>
      <c r="D286" s="15">
        <v>27</v>
      </c>
    </row>
    <row r="287" spans="1:4" x14ac:dyDescent="0.2">
      <c r="A287" s="15" t="s">
        <v>71</v>
      </c>
      <c r="B287" s="15" t="s">
        <v>32</v>
      </c>
      <c r="C287" s="15" t="s">
        <v>3</v>
      </c>
      <c r="D287" s="15">
        <v>1395</v>
      </c>
    </row>
    <row r="288" spans="1:4" x14ac:dyDescent="0.2">
      <c r="A288" s="15" t="s">
        <v>71</v>
      </c>
      <c r="B288" s="15" t="s">
        <v>15</v>
      </c>
      <c r="C288" s="15" t="s">
        <v>3</v>
      </c>
      <c r="D288" s="15">
        <v>4</v>
      </c>
    </row>
    <row r="289" spans="1:4" x14ac:dyDescent="0.2">
      <c r="A289" s="15" t="s">
        <v>71</v>
      </c>
      <c r="B289" s="15" t="s">
        <v>16</v>
      </c>
      <c r="C289" s="15" t="s">
        <v>3</v>
      </c>
      <c r="D289" s="15">
        <v>1</v>
      </c>
    </row>
    <row r="290" spans="1:4" x14ac:dyDescent="0.2">
      <c r="A290" s="15" t="s">
        <v>71</v>
      </c>
      <c r="B290" s="15" t="s">
        <v>17</v>
      </c>
      <c r="C290" s="15" t="s">
        <v>3</v>
      </c>
      <c r="D290" s="15">
        <v>39</v>
      </c>
    </row>
    <row r="291" spans="1:4" x14ac:dyDescent="0.2">
      <c r="A291" s="15" t="s">
        <v>71</v>
      </c>
      <c r="B291" s="15" t="s">
        <v>32</v>
      </c>
      <c r="C291" s="15" t="s">
        <v>23</v>
      </c>
      <c r="D291" s="15">
        <v>1701</v>
      </c>
    </row>
    <row r="292" spans="1:4" x14ac:dyDescent="0.2">
      <c r="A292" s="15" t="s">
        <v>71</v>
      </c>
      <c r="B292" s="15" t="s">
        <v>18</v>
      </c>
      <c r="C292" s="15" t="s">
        <v>23</v>
      </c>
      <c r="D292" s="15">
        <v>28</v>
      </c>
    </row>
    <row r="293" spans="1:4" x14ac:dyDescent="0.2">
      <c r="A293" s="15" t="s">
        <v>71</v>
      </c>
      <c r="B293" s="15" t="s">
        <v>15</v>
      </c>
      <c r="C293" s="15" t="s">
        <v>23</v>
      </c>
      <c r="D293" s="15">
        <v>113</v>
      </c>
    </row>
    <row r="294" spans="1:4" x14ac:dyDescent="0.2">
      <c r="A294" s="15" t="s">
        <v>71</v>
      </c>
      <c r="B294" s="15" t="s">
        <v>19</v>
      </c>
      <c r="C294" s="15" t="s">
        <v>23</v>
      </c>
      <c r="D294" s="15">
        <v>10</v>
      </c>
    </row>
    <row r="295" spans="1:4" x14ac:dyDescent="0.2">
      <c r="A295" s="15" t="s">
        <v>71</v>
      </c>
      <c r="B295" s="15" t="s">
        <v>16</v>
      </c>
      <c r="C295" s="15" t="s">
        <v>23</v>
      </c>
      <c r="D295" s="15">
        <v>42</v>
      </c>
    </row>
    <row r="296" spans="1:4" x14ac:dyDescent="0.2">
      <c r="A296" s="15" t="s">
        <v>71</v>
      </c>
      <c r="B296" s="15" t="s">
        <v>17</v>
      </c>
      <c r="C296" s="15" t="s">
        <v>23</v>
      </c>
      <c r="D296" s="15">
        <v>237</v>
      </c>
    </row>
    <row r="297" spans="1:4" x14ac:dyDescent="0.2">
      <c r="A297" s="15" t="s">
        <v>71</v>
      </c>
      <c r="B297" s="15" t="s">
        <v>20</v>
      </c>
      <c r="C297" s="15" t="s">
        <v>23</v>
      </c>
      <c r="D297" s="15">
        <v>5</v>
      </c>
    </row>
    <row r="298" spans="1:4" x14ac:dyDescent="0.2">
      <c r="A298" s="15" t="s">
        <v>71</v>
      </c>
      <c r="B298" s="15" t="s">
        <v>32</v>
      </c>
      <c r="C298" s="15" t="s">
        <v>4</v>
      </c>
      <c r="D298" s="15">
        <v>71</v>
      </c>
    </row>
    <row r="299" spans="1:4" x14ac:dyDescent="0.2">
      <c r="A299" s="15" t="s">
        <v>71</v>
      </c>
      <c r="B299" s="15" t="s">
        <v>18</v>
      </c>
      <c r="C299" s="15" t="s">
        <v>4</v>
      </c>
      <c r="D299" s="15">
        <v>1</v>
      </c>
    </row>
    <row r="300" spans="1:4" x14ac:dyDescent="0.2">
      <c r="A300" s="15" t="s">
        <v>71</v>
      </c>
      <c r="B300" s="15" t="s">
        <v>15</v>
      </c>
      <c r="C300" s="15" t="s">
        <v>4</v>
      </c>
      <c r="D300" s="15">
        <v>5</v>
      </c>
    </row>
    <row r="301" spans="1:4" x14ac:dyDescent="0.2">
      <c r="A301" s="15" t="s">
        <v>71</v>
      </c>
      <c r="B301" s="15" t="s">
        <v>16</v>
      </c>
      <c r="C301" s="15" t="s">
        <v>4</v>
      </c>
      <c r="D301" s="15">
        <v>2</v>
      </c>
    </row>
    <row r="302" spans="1:4" x14ac:dyDescent="0.2">
      <c r="A302" s="15" t="s">
        <v>71</v>
      </c>
      <c r="B302" s="15" t="s">
        <v>17</v>
      </c>
      <c r="C302" s="15" t="s">
        <v>4</v>
      </c>
      <c r="D302" s="15">
        <v>8</v>
      </c>
    </row>
    <row r="303" spans="1:4" x14ac:dyDescent="0.2">
      <c r="A303" s="15" t="s">
        <v>71</v>
      </c>
      <c r="B303" s="15" t="s">
        <v>32</v>
      </c>
      <c r="C303" s="15" t="s">
        <v>24</v>
      </c>
      <c r="D303" s="15">
        <v>474</v>
      </c>
    </row>
    <row r="304" spans="1:4" x14ac:dyDescent="0.2">
      <c r="A304" s="15" t="s">
        <v>71</v>
      </c>
      <c r="B304" s="15" t="s">
        <v>15</v>
      </c>
      <c r="C304" s="15" t="s">
        <v>24</v>
      </c>
      <c r="D304" s="15">
        <v>9</v>
      </c>
    </row>
    <row r="305" spans="1:4" x14ac:dyDescent="0.2">
      <c r="A305" s="15" t="s">
        <v>71</v>
      </c>
      <c r="B305" s="15" t="s">
        <v>19</v>
      </c>
      <c r="C305" s="15" t="s">
        <v>24</v>
      </c>
      <c r="D305" s="15">
        <v>1</v>
      </c>
    </row>
    <row r="306" spans="1:4" x14ac:dyDescent="0.2">
      <c r="A306" s="15" t="s">
        <v>71</v>
      </c>
      <c r="B306" s="15" t="s">
        <v>16</v>
      </c>
      <c r="C306" s="15" t="s">
        <v>24</v>
      </c>
      <c r="D306" s="15">
        <v>2</v>
      </c>
    </row>
    <row r="307" spans="1:4" x14ac:dyDescent="0.2">
      <c r="A307" s="15" t="s">
        <v>71</v>
      </c>
      <c r="B307" s="15" t="s">
        <v>17</v>
      </c>
      <c r="C307" s="15" t="s">
        <v>24</v>
      </c>
      <c r="D307" s="15">
        <v>17</v>
      </c>
    </row>
    <row r="308" spans="1:4" x14ac:dyDescent="0.2">
      <c r="A308" s="15" t="s">
        <v>92</v>
      </c>
      <c r="B308" s="15" t="s">
        <v>32</v>
      </c>
      <c r="C308" s="15" t="s">
        <v>3</v>
      </c>
      <c r="D308" s="15">
        <v>1463</v>
      </c>
    </row>
    <row r="309" spans="1:4" x14ac:dyDescent="0.2">
      <c r="A309" s="15" t="s">
        <v>92</v>
      </c>
      <c r="B309" s="15" t="s">
        <v>15</v>
      </c>
      <c r="C309" s="15" t="s">
        <v>3</v>
      </c>
      <c r="D309" s="15">
        <v>2</v>
      </c>
    </row>
    <row r="310" spans="1:4" x14ac:dyDescent="0.2">
      <c r="A310" s="15" t="s">
        <v>92</v>
      </c>
      <c r="B310" s="15" t="s">
        <v>19</v>
      </c>
      <c r="C310" s="15" t="s">
        <v>3</v>
      </c>
      <c r="D310" s="15">
        <v>1</v>
      </c>
    </row>
    <row r="311" spans="1:4" x14ac:dyDescent="0.2">
      <c r="A311" s="15" t="s">
        <v>92</v>
      </c>
      <c r="B311" s="15" t="s">
        <v>16</v>
      </c>
      <c r="C311" s="15" t="s">
        <v>3</v>
      </c>
      <c r="D311" s="15">
        <v>1</v>
      </c>
    </row>
    <row r="312" spans="1:4" x14ac:dyDescent="0.2">
      <c r="A312" s="15" t="s">
        <v>92</v>
      </c>
      <c r="B312" s="15" t="s">
        <v>17</v>
      </c>
      <c r="C312" s="15" t="s">
        <v>3</v>
      </c>
      <c r="D312" s="15">
        <v>28</v>
      </c>
    </row>
    <row r="313" spans="1:4" x14ac:dyDescent="0.2">
      <c r="A313" s="15" t="s">
        <v>92</v>
      </c>
      <c r="B313" s="15" t="s">
        <v>32</v>
      </c>
      <c r="C313" s="15" t="s">
        <v>23</v>
      </c>
      <c r="D313" s="15">
        <v>1595</v>
      </c>
    </row>
    <row r="314" spans="1:4" x14ac:dyDescent="0.2">
      <c r="A314" s="15" t="s">
        <v>92</v>
      </c>
      <c r="B314" s="15" t="s">
        <v>18</v>
      </c>
      <c r="C314" s="15" t="s">
        <v>23</v>
      </c>
      <c r="D314" s="15">
        <v>28</v>
      </c>
    </row>
    <row r="315" spans="1:4" x14ac:dyDescent="0.2">
      <c r="A315" s="15" t="s">
        <v>92</v>
      </c>
      <c r="B315" s="15" t="s">
        <v>15</v>
      </c>
      <c r="C315" s="15" t="s">
        <v>23</v>
      </c>
      <c r="D315" s="15">
        <v>104</v>
      </c>
    </row>
    <row r="316" spans="1:4" x14ac:dyDescent="0.2">
      <c r="A316" s="15" t="s">
        <v>92</v>
      </c>
      <c r="B316" s="15" t="s">
        <v>19</v>
      </c>
      <c r="C316" s="15" t="s">
        <v>23</v>
      </c>
      <c r="D316" s="15">
        <v>18</v>
      </c>
    </row>
    <row r="317" spans="1:4" x14ac:dyDescent="0.2">
      <c r="A317" s="15" t="s">
        <v>92</v>
      </c>
      <c r="B317" s="15" t="s">
        <v>16</v>
      </c>
      <c r="C317" s="15" t="s">
        <v>23</v>
      </c>
      <c r="D317" s="15">
        <v>60</v>
      </c>
    </row>
    <row r="318" spans="1:4" x14ac:dyDescent="0.2">
      <c r="A318" s="15" t="s">
        <v>92</v>
      </c>
      <c r="B318" s="15" t="s">
        <v>17</v>
      </c>
      <c r="C318" s="15" t="s">
        <v>23</v>
      </c>
      <c r="D318" s="15">
        <v>216</v>
      </c>
    </row>
    <row r="319" spans="1:4" x14ac:dyDescent="0.2">
      <c r="A319" s="15" t="s">
        <v>92</v>
      </c>
      <c r="B319" s="15" t="s">
        <v>20</v>
      </c>
      <c r="C319" s="15" t="s">
        <v>23</v>
      </c>
      <c r="D319" s="15">
        <v>4</v>
      </c>
    </row>
    <row r="320" spans="1:4" x14ac:dyDescent="0.2">
      <c r="A320" s="15" t="s">
        <v>92</v>
      </c>
      <c r="B320" s="15" t="s">
        <v>32</v>
      </c>
      <c r="C320" s="15" t="s">
        <v>4</v>
      </c>
      <c r="D320" s="15">
        <v>68</v>
      </c>
    </row>
    <row r="321" spans="1:4" x14ac:dyDescent="0.2">
      <c r="A321" s="15" t="s">
        <v>92</v>
      </c>
      <c r="B321" s="15" t="s">
        <v>18</v>
      </c>
      <c r="C321" s="15" t="s">
        <v>4</v>
      </c>
      <c r="D321" s="15">
        <v>1</v>
      </c>
    </row>
    <row r="322" spans="1:4" x14ac:dyDescent="0.2">
      <c r="A322" s="15" t="s">
        <v>92</v>
      </c>
      <c r="B322" s="15" t="s">
        <v>15</v>
      </c>
      <c r="C322" s="15" t="s">
        <v>4</v>
      </c>
      <c r="D322" s="15">
        <v>4</v>
      </c>
    </row>
    <row r="323" spans="1:4" x14ac:dyDescent="0.2">
      <c r="A323" s="15" t="s">
        <v>92</v>
      </c>
      <c r="B323" s="15" t="s">
        <v>19</v>
      </c>
      <c r="C323" s="15" t="s">
        <v>4</v>
      </c>
      <c r="D323" s="15">
        <v>1</v>
      </c>
    </row>
    <row r="324" spans="1:4" x14ac:dyDescent="0.2">
      <c r="A324" s="15" t="s">
        <v>92</v>
      </c>
      <c r="B324" s="15" t="s">
        <v>16</v>
      </c>
      <c r="C324" s="15" t="s">
        <v>4</v>
      </c>
      <c r="D324" s="15">
        <v>1</v>
      </c>
    </row>
    <row r="325" spans="1:4" x14ac:dyDescent="0.2">
      <c r="A325" s="15" t="s">
        <v>92</v>
      </c>
      <c r="B325" s="15" t="s">
        <v>17</v>
      </c>
      <c r="C325" s="15" t="s">
        <v>4</v>
      </c>
      <c r="D325" s="15">
        <v>13</v>
      </c>
    </row>
    <row r="326" spans="1:4" x14ac:dyDescent="0.2">
      <c r="A326" s="15" t="s">
        <v>92</v>
      </c>
      <c r="B326" s="15" t="s">
        <v>32</v>
      </c>
      <c r="C326" s="15" t="s">
        <v>24</v>
      </c>
      <c r="D326" s="15">
        <v>465</v>
      </c>
    </row>
    <row r="327" spans="1:4" x14ac:dyDescent="0.2">
      <c r="A327" s="15" t="s">
        <v>92</v>
      </c>
      <c r="B327" s="15" t="s">
        <v>18</v>
      </c>
      <c r="C327" s="15" t="s">
        <v>24</v>
      </c>
      <c r="D327" s="15">
        <v>2</v>
      </c>
    </row>
    <row r="328" spans="1:4" x14ac:dyDescent="0.2">
      <c r="A328" s="15" t="s">
        <v>92</v>
      </c>
      <c r="B328" s="15" t="s">
        <v>15</v>
      </c>
      <c r="C328" s="15" t="s">
        <v>24</v>
      </c>
      <c r="D328" s="15">
        <v>8</v>
      </c>
    </row>
    <row r="329" spans="1:4" x14ac:dyDescent="0.2">
      <c r="A329" s="15" t="s">
        <v>92</v>
      </c>
      <c r="B329" s="15" t="s">
        <v>16</v>
      </c>
      <c r="C329" s="15" t="s">
        <v>24</v>
      </c>
      <c r="D329" s="15">
        <v>3</v>
      </c>
    </row>
    <row r="330" spans="1:4" x14ac:dyDescent="0.2">
      <c r="A330" s="15" t="s">
        <v>92</v>
      </c>
      <c r="B330" s="15" t="s">
        <v>17</v>
      </c>
      <c r="C330" s="15" t="s">
        <v>24</v>
      </c>
      <c r="D330" s="15">
        <v>26</v>
      </c>
    </row>
    <row r="331" spans="1:4" x14ac:dyDescent="0.2">
      <c r="A331" s="36"/>
      <c r="B331" s="36"/>
      <c r="C331" s="36"/>
      <c r="D331" s="36"/>
    </row>
    <row r="332" spans="1:4" x14ac:dyDescent="0.2">
      <c r="A332" s="36"/>
      <c r="B332" s="36"/>
      <c r="C332" s="36"/>
      <c r="D332" s="36"/>
    </row>
    <row r="333" spans="1:4" x14ac:dyDescent="0.2">
      <c r="A333" s="36"/>
      <c r="B333" s="36"/>
      <c r="C333" s="36"/>
      <c r="D333" s="36"/>
    </row>
    <row r="334" spans="1:4" x14ac:dyDescent="0.2">
      <c r="A334" s="36"/>
      <c r="B334" s="36"/>
      <c r="C334" s="36"/>
      <c r="D334" s="36"/>
    </row>
    <row r="335" spans="1:4" x14ac:dyDescent="0.2">
      <c r="A335" s="36"/>
      <c r="B335" s="36"/>
      <c r="C335" s="36"/>
      <c r="D335" s="36"/>
    </row>
    <row r="336" spans="1:4" x14ac:dyDescent="0.2">
      <c r="A336" s="36"/>
      <c r="B336" s="36"/>
      <c r="C336" s="36"/>
      <c r="D336" s="36"/>
    </row>
    <row r="337" spans="1:4" x14ac:dyDescent="0.2">
      <c r="A337" s="36"/>
      <c r="B337" s="36"/>
      <c r="C337" s="36"/>
      <c r="D337" s="36"/>
    </row>
    <row r="338" spans="1:4" x14ac:dyDescent="0.2">
      <c r="A338" s="36"/>
      <c r="B338" s="36"/>
      <c r="C338" s="36"/>
      <c r="D338" s="36"/>
    </row>
    <row r="339" spans="1:4" x14ac:dyDescent="0.2">
      <c r="A339" s="36"/>
      <c r="B339" s="36"/>
      <c r="C339" s="36"/>
      <c r="D339" s="36"/>
    </row>
    <row r="340" spans="1:4" x14ac:dyDescent="0.2">
      <c r="A340" s="36"/>
      <c r="B340" s="36"/>
      <c r="C340" s="36"/>
      <c r="D340" s="36"/>
    </row>
    <row r="341" spans="1:4" x14ac:dyDescent="0.2">
      <c r="A341" s="36"/>
      <c r="B341" s="36"/>
      <c r="C341" s="36"/>
      <c r="D341" s="36"/>
    </row>
    <row r="342" spans="1:4" x14ac:dyDescent="0.2">
      <c r="A342" s="36"/>
      <c r="B342" s="36"/>
      <c r="C342" s="36"/>
      <c r="D342" s="36"/>
    </row>
    <row r="343" spans="1:4" x14ac:dyDescent="0.2">
      <c r="A343" s="36"/>
      <c r="B343" s="36"/>
      <c r="C343" s="36"/>
      <c r="D343" s="36"/>
    </row>
    <row r="344" spans="1:4" x14ac:dyDescent="0.2">
      <c r="A344" s="36"/>
      <c r="B344" s="36"/>
      <c r="C344" s="36"/>
      <c r="D344" s="36"/>
    </row>
    <row r="345" spans="1:4" x14ac:dyDescent="0.2">
      <c r="A345" s="36"/>
      <c r="B345" s="36"/>
      <c r="C345" s="36"/>
      <c r="D345" s="36"/>
    </row>
    <row r="346" spans="1:4" x14ac:dyDescent="0.2">
      <c r="A346" s="36"/>
      <c r="B346" s="36"/>
      <c r="C346" s="36"/>
      <c r="D346" s="36"/>
    </row>
    <row r="347" spans="1:4" x14ac:dyDescent="0.2">
      <c r="A347" s="36"/>
      <c r="B347" s="36"/>
      <c r="C347" s="36"/>
      <c r="D347" s="36"/>
    </row>
    <row r="348" spans="1:4" x14ac:dyDescent="0.2">
      <c r="A348" s="36"/>
      <c r="B348" s="36"/>
      <c r="C348" s="36"/>
      <c r="D348" s="36"/>
    </row>
    <row r="349" spans="1:4" x14ac:dyDescent="0.2">
      <c r="A349" s="36"/>
      <c r="B349" s="36"/>
      <c r="C349" s="36"/>
      <c r="D349" s="36"/>
    </row>
    <row r="350" spans="1:4" x14ac:dyDescent="0.2">
      <c r="A350" s="36"/>
      <c r="B350" s="36"/>
      <c r="C350" s="36"/>
      <c r="D350" s="36"/>
    </row>
    <row r="351" spans="1:4" x14ac:dyDescent="0.2">
      <c r="A351" s="36"/>
      <c r="B351" s="36"/>
      <c r="C351" s="36"/>
      <c r="D351" s="36"/>
    </row>
    <row r="352" spans="1:4" x14ac:dyDescent="0.2">
      <c r="A352" s="36"/>
      <c r="B352" s="36"/>
      <c r="C352" s="36"/>
      <c r="D352" s="36"/>
    </row>
    <row r="353" spans="1:4" x14ac:dyDescent="0.2">
      <c r="A353" s="36"/>
      <c r="B353" s="36"/>
      <c r="C353" s="36"/>
      <c r="D353" s="36"/>
    </row>
    <row r="354" spans="1:4" x14ac:dyDescent="0.2">
      <c r="A354" s="36"/>
      <c r="B354" s="36"/>
      <c r="C354" s="36"/>
      <c r="D354" s="36"/>
    </row>
    <row r="355" spans="1:4" x14ac:dyDescent="0.2">
      <c r="A355" s="36"/>
      <c r="B355" s="36"/>
      <c r="C355" s="36"/>
      <c r="D355" s="36"/>
    </row>
    <row r="356" spans="1:4" x14ac:dyDescent="0.2">
      <c r="A356" s="36"/>
      <c r="B356" s="36"/>
      <c r="C356" s="36"/>
      <c r="D356" s="36"/>
    </row>
    <row r="357" spans="1:4" x14ac:dyDescent="0.2">
      <c r="A357" s="36"/>
      <c r="B357" s="36"/>
      <c r="C357" s="36"/>
      <c r="D357" s="36"/>
    </row>
    <row r="358" spans="1:4" x14ac:dyDescent="0.2">
      <c r="A358" s="36"/>
      <c r="B358" s="36"/>
      <c r="C358" s="36"/>
      <c r="D358" s="36"/>
    </row>
    <row r="359" spans="1:4" x14ac:dyDescent="0.2">
      <c r="A359" s="36"/>
      <c r="B359" s="36"/>
      <c r="C359" s="36"/>
      <c r="D359" s="36"/>
    </row>
    <row r="360" spans="1:4" x14ac:dyDescent="0.2">
      <c r="A360" s="36"/>
      <c r="B360" s="36"/>
      <c r="C360" s="36"/>
      <c r="D360" s="36"/>
    </row>
    <row r="361" spans="1:4" x14ac:dyDescent="0.2">
      <c r="A361" s="36"/>
      <c r="B361" s="36"/>
      <c r="C361" s="36"/>
      <c r="D361" s="36"/>
    </row>
    <row r="362" spans="1:4" x14ac:dyDescent="0.2">
      <c r="A362" s="36"/>
      <c r="B362" s="36"/>
      <c r="C362" s="36"/>
      <c r="D362" s="36"/>
    </row>
    <row r="363" spans="1:4" x14ac:dyDescent="0.2">
      <c r="A363" s="36"/>
      <c r="B363" s="36"/>
      <c r="C363" s="36"/>
      <c r="D363" s="36"/>
    </row>
    <row r="364" spans="1:4" x14ac:dyDescent="0.2">
      <c r="A364" s="36"/>
      <c r="B364" s="36"/>
      <c r="C364" s="36"/>
      <c r="D364" s="36"/>
    </row>
    <row r="365" spans="1:4" x14ac:dyDescent="0.2">
      <c r="A365" s="36"/>
      <c r="B365" s="36"/>
      <c r="C365" s="36"/>
      <c r="D365" s="36"/>
    </row>
    <row r="366" spans="1:4" x14ac:dyDescent="0.2">
      <c r="A366" s="36"/>
      <c r="B366" s="36"/>
      <c r="C366" s="36"/>
      <c r="D366" s="36"/>
    </row>
    <row r="367" spans="1:4" x14ac:dyDescent="0.2">
      <c r="A367" s="36"/>
      <c r="B367" s="36"/>
      <c r="C367" s="36"/>
      <c r="D367" s="36"/>
    </row>
    <row r="368" spans="1:4" x14ac:dyDescent="0.2">
      <c r="A368" s="36"/>
      <c r="B368" s="36"/>
      <c r="C368" s="36"/>
      <c r="D368" s="36"/>
    </row>
    <row r="369" spans="1:4" x14ac:dyDescent="0.2">
      <c r="A369" s="36"/>
      <c r="B369" s="36"/>
      <c r="C369" s="36"/>
      <c r="D369" s="36"/>
    </row>
    <row r="370" spans="1:4" x14ac:dyDescent="0.2">
      <c r="A370" s="36"/>
      <c r="B370" s="36"/>
      <c r="C370" s="36"/>
      <c r="D370" s="36"/>
    </row>
    <row r="371" spans="1:4" x14ac:dyDescent="0.2">
      <c r="A371" s="36"/>
      <c r="B371" s="36"/>
      <c r="C371" s="36"/>
      <c r="D371" s="36"/>
    </row>
    <row r="372" spans="1:4" x14ac:dyDescent="0.2">
      <c r="A372" s="36"/>
      <c r="B372" s="36"/>
      <c r="C372" s="36"/>
      <c r="D372" s="36"/>
    </row>
    <row r="373" spans="1:4" x14ac:dyDescent="0.2">
      <c r="A373" s="36"/>
      <c r="B373" s="36"/>
      <c r="C373" s="36"/>
      <c r="D373" s="36"/>
    </row>
    <row r="374" spans="1:4" x14ac:dyDescent="0.2">
      <c r="A374" s="36"/>
      <c r="B374" s="36"/>
      <c r="C374" s="36"/>
      <c r="D374" s="36"/>
    </row>
    <row r="375" spans="1:4" x14ac:dyDescent="0.2">
      <c r="A375" s="36"/>
      <c r="B375" s="36"/>
      <c r="C375" s="36"/>
      <c r="D375" s="36"/>
    </row>
    <row r="376" spans="1:4" x14ac:dyDescent="0.2">
      <c r="A376" s="36"/>
      <c r="B376" s="36"/>
      <c r="C376" s="36"/>
      <c r="D376" s="36"/>
    </row>
    <row r="377" spans="1:4" x14ac:dyDescent="0.2">
      <c r="A377" s="36"/>
      <c r="B377" s="36"/>
      <c r="C377" s="36"/>
      <c r="D377" s="36"/>
    </row>
    <row r="378" spans="1:4" x14ac:dyDescent="0.2">
      <c r="A378" s="36"/>
      <c r="B378" s="36"/>
      <c r="C378" s="36"/>
      <c r="D378" s="36"/>
    </row>
    <row r="379" spans="1:4" x14ac:dyDescent="0.2">
      <c r="A379" s="36"/>
      <c r="B379" s="36"/>
      <c r="C379" s="36"/>
      <c r="D379" s="36"/>
    </row>
    <row r="380" spans="1:4" x14ac:dyDescent="0.2">
      <c r="A380" s="36"/>
      <c r="B380" s="36"/>
      <c r="C380" s="36"/>
      <c r="D380" s="36"/>
    </row>
    <row r="381" spans="1:4" x14ac:dyDescent="0.2">
      <c r="A381" s="36"/>
      <c r="B381" s="36"/>
      <c r="C381" s="36"/>
      <c r="D381" s="36"/>
    </row>
    <row r="382" spans="1:4" x14ac:dyDescent="0.2">
      <c r="A382" s="36"/>
      <c r="B382" s="36"/>
      <c r="C382" s="36"/>
      <c r="D382" s="36"/>
    </row>
    <row r="383" spans="1:4" x14ac:dyDescent="0.2">
      <c r="A383" s="36"/>
      <c r="B383" s="36"/>
      <c r="C383" s="36"/>
      <c r="D383" s="36"/>
    </row>
    <row r="384" spans="1:4" x14ac:dyDescent="0.2">
      <c r="A384" s="36"/>
      <c r="B384" s="36"/>
      <c r="C384" s="36"/>
      <c r="D384" s="36"/>
    </row>
    <row r="385" spans="1:4" x14ac:dyDescent="0.2">
      <c r="A385" s="36"/>
      <c r="B385" s="36"/>
      <c r="C385" s="36"/>
      <c r="D385" s="36"/>
    </row>
    <row r="386" spans="1:4" x14ac:dyDescent="0.2">
      <c r="A386" s="36"/>
      <c r="B386" s="36"/>
      <c r="C386" s="36"/>
      <c r="D386" s="36"/>
    </row>
    <row r="387" spans="1:4" x14ac:dyDescent="0.2">
      <c r="A387" s="36"/>
      <c r="B387" s="36"/>
      <c r="C387" s="36"/>
      <c r="D387" s="36"/>
    </row>
    <row r="388" spans="1:4" x14ac:dyDescent="0.2">
      <c r="A388" s="36"/>
      <c r="B388" s="36"/>
      <c r="C388" s="36"/>
      <c r="D388" s="36"/>
    </row>
    <row r="389" spans="1:4" x14ac:dyDescent="0.2">
      <c r="A389" s="36"/>
      <c r="B389" s="36"/>
      <c r="C389" s="36"/>
      <c r="D389" s="36"/>
    </row>
    <row r="390" spans="1:4" x14ac:dyDescent="0.2">
      <c r="A390" s="36"/>
      <c r="B390" s="36"/>
      <c r="C390" s="36"/>
      <c r="D390" s="36"/>
    </row>
    <row r="391" spans="1:4" x14ac:dyDescent="0.2">
      <c r="A391" s="36"/>
      <c r="B391" s="36"/>
      <c r="C391" s="36"/>
      <c r="D391" s="36"/>
    </row>
    <row r="392" spans="1:4" x14ac:dyDescent="0.2">
      <c r="A392" s="36"/>
      <c r="B392" s="36"/>
      <c r="C392" s="36"/>
      <c r="D392" s="36"/>
    </row>
    <row r="393" spans="1:4" x14ac:dyDescent="0.2">
      <c r="A393" s="36"/>
      <c r="B393" s="36"/>
      <c r="C393" s="36"/>
      <c r="D393" s="36"/>
    </row>
    <row r="394" spans="1:4" x14ac:dyDescent="0.2">
      <c r="A394" s="36"/>
      <c r="B394" s="36"/>
      <c r="C394" s="36"/>
      <c r="D394" s="36"/>
    </row>
    <row r="395" spans="1:4" x14ac:dyDescent="0.2">
      <c r="A395" s="36"/>
      <c r="B395" s="36"/>
      <c r="C395" s="36"/>
      <c r="D395" s="36"/>
    </row>
    <row r="396" spans="1:4" x14ac:dyDescent="0.2">
      <c r="A396" s="36"/>
      <c r="B396" s="36"/>
      <c r="C396" s="36"/>
      <c r="D396" s="36"/>
    </row>
    <row r="397" spans="1:4" x14ac:dyDescent="0.2">
      <c r="A397" s="36"/>
      <c r="B397" s="36"/>
      <c r="C397" s="36"/>
      <c r="D397" s="36"/>
    </row>
    <row r="398" spans="1:4" x14ac:dyDescent="0.2">
      <c r="A398" s="36"/>
      <c r="B398" s="36"/>
      <c r="C398" s="36"/>
      <c r="D398" s="36"/>
    </row>
    <row r="399" spans="1:4" x14ac:dyDescent="0.2">
      <c r="A399" s="36"/>
      <c r="B399" s="36"/>
      <c r="C399" s="36"/>
      <c r="D399" s="36"/>
    </row>
    <row r="400" spans="1:4" x14ac:dyDescent="0.2">
      <c r="A400" s="36"/>
      <c r="B400" s="36"/>
      <c r="C400" s="36"/>
      <c r="D400" s="36"/>
    </row>
    <row r="401" spans="1:4" x14ac:dyDescent="0.2">
      <c r="A401" s="36"/>
      <c r="B401" s="36"/>
      <c r="C401" s="36"/>
      <c r="D401" s="36"/>
    </row>
    <row r="402" spans="1:4" x14ac:dyDescent="0.2">
      <c r="A402" s="36"/>
      <c r="B402" s="36"/>
      <c r="C402" s="36"/>
      <c r="D402" s="36"/>
    </row>
    <row r="403" spans="1:4" x14ac:dyDescent="0.2">
      <c r="A403" s="36"/>
      <c r="B403" s="36"/>
      <c r="C403" s="36"/>
      <c r="D403" s="36"/>
    </row>
    <row r="404" spans="1:4" x14ac:dyDescent="0.2">
      <c r="A404" s="36"/>
      <c r="B404" s="36"/>
      <c r="C404" s="36"/>
      <c r="D404" s="36"/>
    </row>
    <row r="405" spans="1:4" x14ac:dyDescent="0.2">
      <c r="A405" s="36"/>
      <c r="B405" s="36"/>
      <c r="C405" s="36"/>
      <c r="D405" s="36"/>
    </row>
    <row r="406" spans="1:4" x14ac:dyDescent="0.2">
      <c r="A406" s="36"/>
      <c r="B406" s="36"/>
      <c r="C406" s="36"/>
      <c r="D406" s="36"/>
    </row>
    <row r="407" spans="1:4" x14ac:dyDescent="0.2">
      <c r="A407" s="36"/>
      <c r="B407" s="36"/>
      <c r="C407" s="36"/>
      <c r="D407" s="36"/>
    </row>
    <row r="408" spans="1:4" x14ac:dyDescent="0.2">
      <c r="A408" s="36"/>
      <c r="B408" s="36"/>
      <c r="C408" s="36"/>
      <c r="D408" s="36"/>
    </row>
    <row r="409" spans="1:4" x14ac:dyDescent="0.2">
      <c r="A409" s="36"/>
      <c r="B409" s="36"/>
      <c r="C409" s="36"/>
      <c r="D409" s="36"/>
    </row>
    <row r="410" spans="1:4" x14ac:dyDescent="0.2">
      <c r="A410" s="36"/>
      <c r="B410" s="36"/>
      <c r="C410" s="36"/>
      <c r="D410" s="36"/>
    </row>
    <row r="411" spans="1:4" x14ac:dyDescent="0.2">
      <c r="A411" s="36"/>
      <c r="B411" s="36"/>
      <c r="C411" s="36"/>
      <c r="D411" s="36"/>
    </row>
    <row r="412" spans="1:4" x14ac:dyDescent="0.2">
      <c r="A412" s="36"/>
      <c r="B412" s="36"/>
      <c r="C412" s="36"/>
      <c r="D412" s="36"/>
    </row>
    <row r="413" spans="1:4" x14ac:dyDescent="0.2">
      <c r="A413" s="36"/>
      <c r="B413" s="36"/>
      <c r="C413" s="36"/>
      <c r="D413" s="36"/>
    </row>
    <row r="414" spans="1:4" x14ac:dyDescent="0.2">
      <c r="A414" s="36"/>
      <c r="B414" s="36"/>
      <c r="C414" s="36"/>
      <c r="D414" s="36"/>
    </row>
    <row r="415" spans="1:4" x14ac:dyDescent="0.2">
      <c r="A415" s="36"/>
      <c r="B415" s="36"/>
      <c r="C415" s="36"/>
      <c r="D415" s="36"/>
    </row>
    <row r="416" spans="1:4" x14ac:dyDescent="0.2">
      <c r="A416" s="36"/>
      <c r="B416" s="36"/>
      <c r="C416" s="36"/>
      <c r="D416" s="36"/>
    </row>
    <row r="417" spans="1:4" x14ac:dyDescent="0.2">
      <c r="A417" s="36"/>
      <c r="B417" s="36"/>
      <c r="C417" s="36"/>
      <c r="D417" s="36"/>
    </row>
    <row r="418" spans="1:4" x14ac:dyDescent="0.2">
      <c r="A418" s="36"/>
      <c r="B418" s="36"/>
      <c r="C418" s="36"/>
      <c r="D418" s="36"/>
    </row>
    <row r="419" spans="1:4" x14ac:dyDescent="0.2">
      <c r="A419" s="36"/>
      <c r="B419" s="36"/>
      <c r="C419" s="36"/>
      <c r="D419" s="36"/>
    </row>
    <row r="420" spans="1:4" x14ac:dyDescent="0.2">
      <c r="A420" s="36"/>
      <c r="B420" s="36"/>
      <c r="C420" s="36"/>
      <c r="D420" s="36"/>
    </row>
    <row r="421" spans="1:4" x14ac:dyDescent="0.2">
      <c r="A421" s="36"/>
      <c r="B421" s="36"/>
      <c r="C421" s="36"/>
      <c r="D421" s="36"/>
    </row>
    <row r="422" spans="1:4" x14ac:dyDescent="0.2">
      <c r="A422" s="36"/>
      <c r="B422" s="36"/>
      <c r="C422" s="36"/>
      <c r="D422" s="36"/>
    </row>
    <row r="423" spans="1:4" x14ac:dyDescent="0.2">
      <c r="A423" s="36"/>
      <c r="B423" s="36"/>
      <c r="C423" s="36"/>
      <c r="D423" s="36"/>
    </row>
    <row r="424" spans="1:4" x14ac:dyDescent="0.2">
      <c r="A424" s="36"/>
      <c r="B424" s="36"/>
      <c r="C424" s="36"/>
      <c r="D424" s="36"/>
    </row>
    <row r="425" spans="1:4" x14ac:dyDescent="0.2">
      <c r="A425" s="36"/>
      <c r="B425" s="36"/>
      <c r="C425" s="36"/>
      <c r="D425" s="36"/>
    </row>
    <row r="426" spans="1:4" x14ac:dyDescent="0.2">
      <c r="A426" s="36"/>
      <c r="B426" s="36"/>
      <c r="C426" s="36"/>
      <c r="D426" s="36"/>
    </row>
    <row r="427" spans="1:4" x14ac:dyDescent="0.2">
      <c r="A427" s="36"/>
      <c r="B427" s="36"/>
      <c r="C427" s="36"/>
      <c r="D427" s="36"/>
    </row>
    <row r="428" spans="1:4" x14ac:dyDescent="0.2">
      <c r="A428" s="36"/>
      <c r="B428" s="36"/>
      <c r="C428" s="36"/>
      <c r="D428" s="36"/>
    </row>
    <row r="429" spans="1:4" x14ac:dyDescent="0.2">
      <c r="A429" s="36"/>
      <c r="B429" s="36"/>
      <c r="C429" s="36"/>
      <c r="D429" s="36"/>
    </row>
    <row r="430" spans="1:4" x14ac:dyDescent="0.2">
      <c r="A430" s="36"/>
      <c r="B430" s="36"/>
      <c r="C430" s="36"/>
      <c r="D430" s="36"/>
    </row>
    <row r="431" spans="1:4" x14ac:dyDescent="0.2">
      <c r="A431" s="36"/>
      <c r="B431" s="36"/>
      <c r="C431" s="36"/>
      <c r="D431" s="36"/>
    </row>
    <row r="432" spans="1:4" x14ac:dyDescent="0.2">
      <c r="A432" s="36"/>
      <c r="B432" s="36"/>
      <c r="C432" s="36"/>
      <c r="D432" s="36"/>
    </row>
    <row r="433" spans="1:4" x14ac:dyDescent="0.2">
      <c r="A433" s="36"/>
      <c r="B433" s="36"/>
      <c r="C433" s="36"/>
      <c r="D433" s="36"/>
    </row>
    <row r="434" spans="1:4" x14ac:dyDescent="0.2">
      <c r="A434" s="36"/>
      <c r="B434" s="36"/>
      <c r="C434" s="36"/>
      <c r="D434" s="36"/>
    </row>
    <row r="435" spans="1:4" x14ac:dyDescent="0.2">
      <c r="A435" s="36"/>
      <c r="B435" s="36"/>
      <c r="C435" s="36"/>
      <c r="D435" s="36"/>
    </row>
    <row r="436" spans="1:4" x14ac:dyDescent="0.2">
      <c r="A436" s="36"/>
      <c r="B436" s="36"/>
      <c r="C436" s="36"/>
      <c r="D436" s="36"/>
    </row>
    <row r="437" spans="1:4" x14ac:dyDescent="0.2">
      <c r="A437" s="36"/>
      <c r="B437" s="36"/>
      <c r="C437" s="36"/>
      <c r="D437" s="36"/>
    </row>
    <row r="438" spans="1:4" x14ac:dyDescent="0.2">
      <c r="A438" s="36"/>
      <c r="B438" s="36"/>
      <c r="C438" s="36"/>
      <c r="D438" s="36"/>
    </row>
    <row r="439" spans="1:4" x14ac:dyDescent="0.2">
      <c r="A439" s="36"/>
      <c r="B439" s="36"/>
      <c r="C439" s="36"/>
      <c r="D439" s="36"/>
    </row>
    <row r="440" spans="1:4" x14ac:dyDescent="0.2">
      <c r="A440" s="36"/>
      <c r="B440" s="36"/>
      <c r="C440" s="36"/>
      <c r="D440" s="36"/>
    </row>
    <row r="441" spans="1:4" x14ac:dyDescent="0.2">
      <c r="A441" s="36"/>
      <c r="B441" s="36"/>
      <c r="C441" s="36"/>
      <c r="D441" s="36"/>
    </row>
    <row r="442" spans="1:4" x14ac:dyDescent="0.2">
      <c r="A442" s="36"/>
      <c r="B442" s="36"/>
      <c r="C442" s="36"/>
      <c r="D442" s="36"/>
    </row>
    <row r="443" spans="1:4" x14ac:dyDescent="0.2">
      <c r="A443" s="36"/>
      <c r="B443" s="36"/>
      <c r="C443" s="36"/>
      <c r="D443" s="36"/>
    </row>
    <row r="444" spans="1:4" x14ac:dyDescent="0.2">
      <c r="A444" s="36"/>
      <c r="B444" s="36"/>
      <c r="C444" s="36"/>
      <c r="D444" s="36"/>
    </row>
    <row r="445" spans="1:4" x14ac:dyDescent="0.2">
      <c r="A445" s="36"/>
      <c r="B445" s="36"/>
      <c r="C445" s="36"/>
      <c r="D445" s="36"/>
    </row>
    <row r="446" spans="1:4" x14ac:dyDescent="0.2">
      <c r="A446" s="36"/>
      <c r="B446" s="36"/>
      <c r="C446" s="36"/>
      <c r="D446" s="36"/>
    </row>
    <row r="447" spans="1:4" x14ac:dyDescent="0.2">
      <c r="A447" s="36"/>
      <c r="B447" s="36"/>
      <c r="C447" s="36"/>
      <c r="D447" s="36"/>
    </row>
    <row r="448" spans="1:4" x14ac:dyDescent="0.2">
      <c r="A448" s="36"/>
      <c r="B448" s="36"/>
      <c r="C448" s="36"/>
      <c r="D448" s="36"/>
    </row>
    <row r="449" spans="1:4" x14ac:dyDescent="0.2">
      <c r="A449" s="36"/>
      <c r="B449" s="36"/>
      <c r="C449" s="36"/>
      <c r="D449" s="36"/>
    </row>
    <row r="450" spans="1:4" x14ac:dyDescent="0.2">
      <c r="A450" s="36"/>
      <c r="B450" s="36"/>
      <c r="C450" s="36"/>
      <c r="D450" s="36"/>
    </row>
    <row r="451" spans="1:4" x14ac:dyDescent="0.2">
      <c r="A451" s="36"/>
      <c r="B451" s="36"/>
      <c r="C451" s="36"/>
      <c r="D451" s="36"/>
    </row>
    <row r="452" spans="1:4" x14ac:dyDescent="0.2">
      <c r="A452" s="36"/>
      <c r="B452" s="36"/>
      <c r="C452" s="36"/>
      <c r="D452" s="36"/>
    </row>
    <row r="453" spans="1:4" x14ac:dyDescent="0.2">
      <c r="A453" s="36"/>
      <c r="B453" s="36"/>
      <c r="C453" s="36"/>
      <c r="D453" s="36"/>
    </row>
    <row r="454" spans="1:4" x14ac:dyDescent="0.2">
      <c r="A454" s="36"/>
      <c r="B454" s="36"/>
      <c r="C454" s="36"/>
      <c r="D454" s="36"/>
    </row>
    <row r="455" spans="1:4" x14ac:dyDescent="0.2">
      <c r="A455" s="36"/>
      <c r="B455" s="36"/>
      <c r="C455" s="36"/>
      <c r="D455" s="36"/>
    </row>
    <row r="456" spans="1:4" x14ac:dyDescent="0.2">
      <c r="A456" s="36"/>
      <c r="B456" s="36"/>
      <c r="C456" s="36"/>
      <c r="D456" s="36"/>
    </row>
    <row r="457" spans="1:4" x14ac:dyDescent="0.2">
      <c r="A457" s="36"/>
      <c r="B457" s="36"/>
      <c r="C457" s="36"/>
      <c r="D457" s="36"/>
    </row>
    <row r="458" spans="1:4" x14ac:dyDescent="0.2">
      <c r="A458" s="36"/>
      <c r="B458" s="36"/>
      <c r="C458" s="36"/>
      <c r="D458" s="36"/>
    </row>
    <row r="459" spans="1:4" x14ac:dyDescent="0.2">
      <c r="A459" s="36"/>
      <c r="B459" s="36"/>
      <c r="C459" s="36"/>
      <c r="D459" s="36"/>
    </row>
    <row r="460" spans="1:4" x14ac:dyDescent="0.2">
      <c r="A460" s="36"/>
      <c r="B460" s="36"/>
      <c r="C460" s="36"/>
      <c r="D460" s="36"/>
    </row>
    <row r="461" spans="1:4" x14ac:dyDescent="0.2">
      <c r="A461" s="36"/>
      <c r="B461" s="36"/>
      <c r="C461" s="36"/>
      <c r="D461" s="36"/>
    </row>
    <row r="462" spans="1:4" x14ac:dyDescent="0.2">
      <c r="A462" s="36"/>
      <c r="B462" s="36"/>
      <c r="C462" s="36"/>
      <c r="D462" s="36"/>
    </row>
    <row r="463" spans="1:4" x14ac:dyDescent="0.2">
      <c r="A463" s="36"/>
      <c r="B463" s="36"/>
      <c r="C463" s="36"/>
      <c r="D463" s="36"/>
    </row>
    <row r="464" spans="1:4" x14ac:dyDescent="0.2">
      <c r="A464" s="36"/>
      <c r="B464" s="36"/>
      <c r="C464" s="36"/>
      <c r="D464" s="36"/>
    </row>
    <row r="465" spans="1:4" x14ac:dyDescent="0.2">
      <c r="A465" s="36"/>
      <c r="B465" s="36"/>
      <c r="C465" s="36"/>
      <c r="D465" s="36"/>
    </row>
    <row r="466" spans="1:4" x14ac:dyDescent="0.2">
      <c r="A466" s="36"/>
      <c r="B466" s="36"/>
      <c r="C466" s="36"/>
      <c r="D466" s="36"/>
    </row>
    <row r="467" spans="1:4" x14ac:dyDescent="0.2">
      <c r="A467" s="36"/>
      <c r="B467" s="36"/>
      <c r="C467" s="36"/>
      <c r="D467" s="36"/>
    </row>
    <row r="468" spans="1:4" x14ac:dyDescent="0.2">
      <c r="A468" s="36"/>
      <c r="B468" s="36"/>
      <c r="C468" s="36"/>
      <c r="D468" s="36"/>
    </row>
    <row r="469" spans="1:4" x14ac:dyDescent="0.2">
      <c r="A469" s="36"/>
      <c r="B469" s="36"/>
      <c r="C469" s="36"/>
      <c r="D469" s="36"/>
    </row>
    <row r="470" spans="1:4" x14ac:dyDescent="0.2">
      <c r="A470" s="36"/>
      <c r="B470" s="36"/>
      <c r="C470" s="36"/>
      <c r="D470" s="36"/>
    </row>
    <row r="471" spans="1:4" x14ac:dyDescent="0.2">
      <c r="A471" s="36"/>
      <c r="B471" s="36"/>
      <c r="C471" s="36"/>
      <c r="D471" s="36"/>
    </row>
    <row r="472" spans="1:4" x14ac:dyDescent="0.2">
      <c r="A472" s="36"/>
      <c r="B472" s="36"/>
      <c r="C472" s="36"/>
      <c r="D472" s="36"/>
    </row>
    <row r="473" spans="1:4" x14ac:dyDescent="0.2">
      <c r="A473" s="36"/>
      <c r="B473" s="36"/>
      <c r="C473" s="36"/>
      <c r="D473" s="36"/>
    </row>
    <row r="474" spans="1:4" x14ac:dyDescent="0.2">
      <c r="A474" s="36"/>
      <c r="B474" s="36"/>
      <c r="C474" s="36"/>
      <c r="D474" s="36"/>
    </row>
    <row r="475" spans="1:4" x14ac:dyDescent="0.2">
      <c r="A475" s="36"/>
      <c r="B475" s="36"/>
      <c r="C475" s="36"/>
      <c r="D475" s="36"/>
    </row>
    <row r="476" spans="1:4" x14ac:dyDescent="0.2">
      <c r="A476" s="36"/>
      <c r="B476" s="36"/>
      <c r="C476" s="36"/>
      <c r="D476" s="36"/>
    </row>
    <row r="477" spans="1:4" x14ac:dyDescent="0.2">
      <c r="A477" s="36"/>
      <c r="B477" s="36"/>
      <c r="C477" s="36"/>
      <c r="D477" s="36"/>
    </row>
    <row r="478" spans="1:4" x14ac:dyDescent="0.2">
      <c r="A478" s="36"/>
      <c r="B478" s="36"/>
      <c r="C478" s="36"/>
      <c r="D478" s="36"/>
    </row>
    <row r="479" spans="1:4" x14ac:dyDescent="0.2">
      <c r="A479" s="36"/>
      <c r="B479" s="36"/>
      <c r="C479" s="36"/>
      <c r="D479" s="36"/>
    </row>
    <row r="480" spans="1:4" x14ac:dyDescent="0.2">
      <c r="A480" s="36"/>
      <c r="B480" s="36"/>
      <c r="C480" s="36"/>
      <c r="D480" s="36"/>
    </row>
    <row r="481" spans="1:4" x14ac:dyDescent="0.2">
      <c r="A481" s="36"/>
      <c r="B481" s="36"/>
      <c r="C481" s="36"/>
      <c r="D481" s="36"/>
    </row>
    <row r="482" spans="1:4" x14ac:dyDescent="0.2">
      <c r="A482" s="36"/>
      <c r="B482" s="36"/>
      <c r="C482" s="36"/>
      <c r="D482" s="36"/>
    </row>
    <row r="483" spans="1:4" x14ac:dyDescent="0.2">
      <c r="A483" s="36"/>
      <c r="B483" s="36"/>
      <c r="C483" s="36"/>
      <c r="D483" s="36"/>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AE068-6CBC-4A55-B649-86C3430298AB}">
  <sheetPr codeName="Sheet8">
    <tabColor rgb="FFFF0000"/>
  </sheetPr>
  <dimension ref="A1:D24"/>
  <sheetViews>
    <sheetView zoomScaleNormal="100" workbookViewId="0"/>
  </sheetViews>
  <sheetFormatPr defaultRowHeight="15" x14ac:dyDescent="0.2"/>
  <cols>
    <col min="1" max="16384" width="9.140625" style="15"/>
  </cols>
  <sheetData>
    <row r="1" spans="1:4" ht="15.75" x14ac:dyDescent="0.25">
      <c r="A1" s="37" t="s">
        <v>0</v>
      </c>
      <c r="B1" s="35" t="s">
        <v>67</v>
      </c>
      <c r="C1" s="35" t="s">
        <v>65</v>
      </c>
      <c r="D1" s="35" t="s">
        <v>68</v>
      </c>
    </row>
    <row r="2" spans="1:4" x14ac:dyDescent="0.2">
      <c r="A2" s="15" t="s">
        <v>2</v>
      </c>
      <c r="B2" s="15" t="s">
        <v>32</v>
      </c>
      <c r="C2" s="15" t="s">
        <v>3</v>
      </c>
      <c r="D2" s="15">
        <v>2695</v>
      </c>
    </row>
    <row r="3" spans="1:4" x14ac:dyDescent="0.2">
      <c r="A3" s="15" t="s">
        <v>2</v>
      </c>
      <c r="B3" s="15" t="s">
        <v>15</v>
      </c>
      <c r="C3" s="15" t="s">
        <v>3</v>
      </c>
      <c r="D3" s="15">
        <v>8</v>
      </c>
    </row>
    <row r="4" spans="1:4" x14ac:dyDescent="0.2">
      <c r="A4" s="15" t="s">
        <v>2</v>
      </c>
      <c r="B4" s="15" t="s">
        <v>16</v>
      </c>
      <c r="C4" s="15" t="s">
        <v>3</v>
      </c>
      <c r="D4" s="15">
        <v>1</v>
      </c>
    </row>
    <row r="5" spans="1:4" x14ac:dyDescent="0.2">
      <c r="A5" s="15" t="s">
        <v>2</v>
      </c>
      <c r="B5" s="15" t="s">
        <v>17</v>
      </c>
      <c r="C5" s="15" t="s">
        <v>3</v>
      </c>
      <c r="D5" s="15">
        <v>56</v>
      </c>
    </row>
    <row r="6" spans="1:4" x14ac:dyDescent="0.2">
      <c r="A6" s="15" t="s">
        <v>2</v>
      </c>
      <c r="B6" s="15" t="s">
        <v>32</v>
      </c>
      <c r="C6" s="15" t="s">
        <v>23</v>
      </c>
      <c r="D6" s="15">
        <v>3909</v>
      </c>
    </row>
    <row r="7" spans="1:4" x14ac:dyDescent="0.2">
      <c r="A7" s="15" t="s">
        <v>2</v>
      </c>
      <c r="B7" s="15" t="s">
        <v>18</v>
      </c>
      <c r="C7" s="15" t="s">
        <v>23</v>
      </c>
      <c r="D7" s="15">
        <v>78</v>
      </c>
    </row>
    <row r="8" spans="1:4" x14ac:dyDescent="0.2">
      <c r="A8" s="15" t="s">
        <v>2</v>
      </c>
      <c r="B8" s="15" t="s">
        <v>15</v>
      </c>
      <c r="C8" s="15" t="s">
        <v>23</v>
      </c>
      <c r="D8" s="15">
        <v>239</v>
      </c>
    </row>
    <row r="9" spans="1:4" x14ac:dyDescent="0.2">
      <c r="A9" s="15" t="s">
        <v>2</v>
      </c>
      <c r="B9" s="15" t="s">
        <v>19</v>
      </c>
      <c r="C9" s="15" t="s">
        <v>23</v>
      </c>
      <c r="D9" s="15">
        <v>30</v>
      </c>
    </row>
    <row r="10" spans="1:4" x14ac:dyDescent="0.2">
      <c r="A10" s="15" t="s">
        <v>2</v>
      </c>
      <c r="B10" s="15" t="s">
        <v>16</v>
      </c>
      <c r="C10" s="15" t="s">
        <v>23</v>
      </c>
      <c r="D10" s="15">
        <v>108</v>
      </c>
    </row>
    <row r="11" spans="1:4" x14ac:dyDescent="0.2">
      <c r="A11" s="15" t="s">
        <v>2</v>
      </c>
      <c r="B11" s="15" t="s">
        <v>17</v>
      </c>
      <c r="C11" s="15" t="s">
        <v>23</v>
      </c>
      <c r="D11" s="15">
        <v>448</v>
      </c>
    </row>
    <row r="12" spans="1:4" x14ac:dyDescent="0.2">
      <c r="A12" s="15" t="s">
        <v>2</v>
      </c>
      <c r="B12" s="15" t="s">
        <v>20</v>
      </c>
      <c r="C12" s="15" t="s">
        <v>23</v>
      </c>
      <c r="D12" s="15">
        <v>17</v>
      </c>
    </row>
    <row r="13" spans="1:4" x14ac:dyDescent="0.2">
      <c r="A13" s="15" t="s">
        <v>2</v>
      </c>
      <c r="B13" s="15" t="s">
        <v>32</v>
      </c>
      <c r="C13" s="15" t="s">
        <v>4</v>
      </c>
      <c r="D13" s="15">
        <v>146</v>
      </c>
    </row>
    <row r="14" spans="1:4" x14ac:dyDescent="0.2">
      <c r="A14" s="15" t="s">
        <v>2</v>
      </c>
      <c r="B14" s="15" t="s">
        <v>18</v>
      </c>
      <c r="C14" s="15" t="s">
        <v>4</v>
      </c>
      <c r="D14" s="15">
        <v>4</v>
      </c>
    </row>
    <row r="15" spans="1:4" x14ac:dyDescent="0.2">
      <c r="A15" s="15" t="s">
        <v>2</v>
      </c>
      <c r="B15" s="15" t="s">
        <v>15</v>
      </c>
      <c r="C15" s="15" t="s">
        <v>4</v>
      </c>
      <c r="D15" s="15">
        <v>14</v>
      </c>
    </row>
    <row r="16" spans="1:4" x14ac:dyDescent="0.2">
      <c r="A16" s="15" t="s">
        <v>2</v>
      </c>
      <c r="B16" s="15" t="s">
        <v>19</v>
      </c>
      <c r="C16" s="15" t="s">
        <v>4</v>
      </c>
      <c r="D16" s="15">
        <v>2</v>
      </c>
    </row>
    <row r="17" spans="1:4" x14ac:dyDescent="0.2">
      <c r="A17" s="15" t="s">
        <v>2</v>
      </c>
      <c r="B17" s="15" t="s">
        <v>16</v>
      </c>
      <c r="C17" s="15" t="s">
        <v>4</v>
      </c>
      <c r="D17" s="15">
        <v>8</v>
      </c>
    </row>
    <row r="18" spans="1:4" x14ac:dyDescent="0.2">
      <c r="A18" s="15" t="s">
        <v>2</v>
      </c>
      <c r="B18" s="15" t="s">
        <v>17</v>
      </c>
      <c r="C18" s="15" t="s">
        <v>4</v>
      </c>
      <c r="D18" s="15">
        <v>15</v>
      </c>
    </row>
    <row r="19" spans="1:4" x14ac:dyDescent="0.2">
      <c r="A19" s="15" t="s">
        <v>2</v>
      </c>
      <c r="B19" s="15" t="s">
        <v>32</v>
      </c>
      <c r="C19" s="15" t="s">
        <v>24</v>
      </c>
      <c r="D19" s="15">
        <v>1420</v>
      </c>
    </row>
    <row r="20" spans="1:4" x14ac:dyDescent="0.2">
      <c r="A20" s="15" t="s">
        <v>2</v>
      </c>
      <c r="B20" s="15" t="s">
        <v>18</v>
      </c>
      <c r="C20" s="15" t="s">
        <v>24</v>
      </c>
      <c r="D20" s="15">
        <v>4</v>
      </c>
    </row>
    <row r="21" spans="1:4" x14ac:dyDescent="0.2">
      <c r="A21" s="15" t="s">
        <v>2</v>
      </c>
      <c r="B21" s="15" t="s">
        <v>15</v>
      </c>
      <c r="C21" s="15" t="s">
        <v>24</v>
      </c>
      <c r="D21" s="15">
        <v>19</v>
      </c>
    </row>
    <row r="22" spans="1:4" x14ac:dyDescent="0.2">
      <c r="A22" s="15" t="s">
        <v>2</v>
      </c>
      <c r="B22" s="15" t="s">
        <v>19</v>
      </c>
      <c r="C22" s="15" t="s">
        <v>24</v>
      </c>
      <c r="D22" s="15">
        <v>1</v>
      </c>
    </row>
    <row r="23" spans="1:4" x14ac:dyDescent="0.2">
      <c r="A23" s="15" t="s">
        <v>2</v>
      </c>
      <c r="B23" s="15" t="s">
        <v>16</v>
      </c>
      <c r="C23" s="15" t="s">
        <v>24</v>
      </c>
      <c r="D23" s="15">
        <v>4</v>
      </c>
    </row>
    <row r="24" spans="1:4" x14ac:dyDescent="0.2">
      <c r="A24" s="15" t="s">
        <v>2</v>
      </c>
      <c r="B24" s="15" t="s">
        <v>17</v>
      </c>
      <c r="C24" s="15" t="s">
        <v>24</v>
      </c>
      <c r="D24" s="15">
        <v>37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Cover_sheet</vt:lpstr>
      <vt:lpstr>config</vt:lpstr>
      <vt:lpstr>Contents</vt:lpstr>
      <vt:lpstr>Data - rescues</vt:lpstr>
      <vt:lpstr>Data_rescues_2009_10</vt:lpstr>
      <vt:lpstr>FIRE0511a</vt:lpstr>
      <vt:lpstr>QA 0511a</vt:lpstr>
      <vt:lpstr>Data - evacuations</vt:lpstr>
      <vt:lpstr>Data_evacuations_2009_10</vt:lpstr>
      <vt:lpstr>FIRE0511b</vt:lpstr>
      <vt:lpstr>QA 0511b</vt:lpstr>
      <vt:lpstr>Contents!Print_Area</vt:lpstr>
      <vt:lpstr>FIRE0511a!Print_Area</vt:lpstr>
      <vt:lpstr>FIRE0511b!Print_Area</vt:lpstr>
      <vt:lpstr>FIRE0511b!Print_Titles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2020-09-23T15:33:40Z</dcterms:created>
  <dcterms:modified xsi:type="dcterms:W3CDTF">2025-08-12T09:46:52Z</dcterms:modified>
</cp:coreProperties>
</file>