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pivotTables/pivotTable16.xml" ContentType="application/vnd.openxmlformats-officedocument.spreadsheetml.pivotTable+xml"/>
  <Override PartName="/xl/pivotTables/pivotTable17.xml" ContentType="application/vnd.openxmlformats-officedocument.spreadsheetml.pivotTable+xml"/>
  <Override PartName="/xl/pivotTables/pivotTable18.xml" ContentType="application/vnd.openxmlformats-officedocument.spreadsheetml.pivotTable+xml"/>
  <Override PartName="/xl/pivotTables/pivotTable19.xml" ContentType="application/vnd.openxmlformats-officedocument.spreadsheetml.pivotTable+xml"/>
  <Override PartName="/xl/pivotTables/pivotTable20.xml" ContentType="application/vnd.openxmlformats-officedocument.spreadsheetml.pivotTable+xml"/>
  <Override PartName="/xl/pivotTables/pivotTable21.xml" ContentType="application/vnd.openxmlformats-officedocument.spreadsheetml.pivotTable+xml"/>
  <Override PartName="/xl/pivotTables/pivotTable22.xml" ContentType="application/vnd.openxmlformats-officedocument.spreadsheetml.pivotTable+xml"/>
  <Override PartName="/xl/pivotTables/pivotTable23.xml" ContentType="application/vnd.openxmlformats-officedocument.spreadsheetml.pivotTable+xml"/>
  <Override PartName="/xl/pivotTables/pivotTable24.xml" ContentType="application/vnd.openxmlformats-officedocument.spreadsheetml.pivotTable+xml"/>
  <Override PartName="/xl/pivotTables/pivotTable25.xml" ContentType="application/vnd.openxmlformats-officedocument.spreadsheetml.pivotTable+xml"/>
  <Override PartName="/xl/pivotTables/pivotTable26.xml" ContentType="application/vnd.openxmlformats-officedocument.spreadsheetml.pivotTable+xml"/>
  <Override PartName="/xl/pivotTables/pivotTable27.xml" ContentType="application/vnd.openxmlformats-officedocument.spreadsheetml.pivotTable+xml"/>
  <Override PartName="/xl/pivotTables/pivotTable28.xml" ContentType="application/vnd.openxmlformats-officedocument.spreadsheetml.pivotTable+xml"/>
  <Override PartName="/xl/pivotTables/pivotTable29.xml" ContentType="application/vnd.openxmlformats-officedocument.spreadsheetml.pivotTable+xml"/>
  <Override PartName="/xl/pivotTables/pivotTable30.xml" ContentType="application/vnd.openxmlformats-officedocument.spreadsheetml.pivotTable+xml"/>
  <Override PartName="/xl/pivotTables/pivotTable31.xml" ContentType="application/vnd.openxmlformats-officedocument.spreadsheetml.pivotTable+xml"/>
  <Override PartName="/xl/pivotTables/pivotTable32.xml" ContentType="application/vnd.openxmlformats-officedocument.spreadsheetml.pivotTable+xml"/>
  <Override PartName="/xl/pivotTables/pivotTable33.xml" ContentType="application/vnd.openxmlformats-officedocument.spreadsheetml.pivotTable+xml"/>
  <Override PartName="/xl/pivotTables/pivotTable34.xml" ContentType="application/vnd.openxmlformats-officedocument.spreadsheetml.pivotTable+xml"/>
  <Override PartName="/xl/pivotTables/pivotTable35.xml" ContentType="application/vnd.openxmlformats-officedocument.spreadsheetml.pivotTable+xml"/>
  <Override PartName="/xl/pivotTables/pivotTable36.xml" ContentType="application/vnd.openxmlformats-officedocument.spreadsheetml.pivotTable+xml"/>
  <Override PartName="/xl/pivotTables/pivotTable37.xml" ContentType="application/vnd.openxmlformats-officedocument.spreadsheetml.pivotTable+xml"/>
  <Override PartName="/xl/pivotTables/pivotTable38.xml" ContentType="application/vnd.openxmlformats-officedocument.spreadsheetml.pivotTable+xml"/>
  <Override PartName="/xl/pivotTables/pivotTable39.xml" ContentType="application/vnd.openxmlformats-officedocument.spreadsheetml.pivotTable+xml"/>
  <Override PartName="/xl/pivotTables/pivotTable40.xml" ContentType="application/vnd.openxmlformats-officedocument.spreadsheetml.pivotTable+xml"/>
  <Override PartName="/xl/pivotTables/pivotTable41.xml" ContentType="application/vnd.openxmlformats-officedocument.spreadsheetml.pivotTable+xml"/>
  <Override PartName="/xl/pivotTables/pivotTable42.xml" ContentType="application/vnd.openxmlformats-officedocument.spreadsheetml.pivotTable+xml"/>
  <Override PartName="/xl/pivotTables/pivotTable43.xml" ContentType="application/vnd.openxmlformats-officedocument.spreadsheetml.pivotTable+xml"/>
  <Override PartName="/xl/pivotTables/pivotTable44.xml" ContentType="application/vnd.openxmlformats-officedocument.spreadsheetml.pivotTable+xml"/>
  <Override PartName="/xl/pivotTables/pivotTable45.xml" ContentType="application/vnd.openxmlformats-officedocument.spreadsheetml.pivotTable+xml"/>
  <Override PartName="/xl/pivotTables/pivotTable46.xml" ContentType="application/vnd.openxmlformats-officedocument.spreadsheetml.pivotTable+xml"/>
  <Override PartName="/xl/pivotTables/pivotTable47.xml" ContentType="application/vnd.openxmlformats-officedocument.spreadsheetml.pivotTable+xml"/>
  <Override PartName="/xl/pivotTables/pivotTable48.xml" ContentType="application/vnd.openxmlformats-officedocument.spreadsheetml.pivotTable+xml"/>
  <Override PartName="/xl/pivotTables/pivotTable49.xml" ContentType="application/vnd.openxmlformats-officedocument.spreadsheetml.pivotTable+xml"/>
  <Override PartName="/xl/pivotTables/pivotTable50.xml" ContentType="application/vnd.openxmlformats-officedocument.spreadsheetml.pivotTable+xml"/>
  <Override PartName="/xl/pivotTables/pivotTable51.xml" ContentType="application/vnd.openxmlformats-officedocument.spreadsheetml.pivotTable+xml"/>
  <Override PartName="/xl/pivotTables/pivotTable52.xml" ContentType="application/vnd.openxmlformats-officedocument.spreadsheetml.pivotTable+xml"/>
  <Override PartName="/xl/pivotTables/pivotTable53.xml" ContentType="application/vnd.openxmlformats-officedocument.spreadsheetml.pivotTable+xml"/>
  <Override PartName="/xl/pivotTables/pivotTable54.xml" ContentType="application/vnd.openxmlformats-officedocument.spreadsheetml.pivotTable+xml"/>
  <Override PartName="/xl/pivotTables/pivotTable55.xml" ContentType="application/vnd.openxmlformats-officedocument.spreadsheetml.pivotTable+xml"/>
  <Override PartName="/xl/pivotTables/pivotTable56.xml" ContentType="application/vnd.openxmlformats-officedocument.spreadsheetml.pivotTable+xml"/>
  <Override PartName="/xl/pivotTables/pivotTable57.xml" ContentType="application/vnd.openxmlformats-officedocument.spreadsheetml.pivotTable+xml"/>
  <Override PartName="/xl/pivotTables/pivotTable58.xml" ContentType="application/vnd.openxmlformats-officedocument.spreadsheetml.pivotTable+xml"/>
  <Override PartName="/xl/pivotTables/pivotTable59.xml" ContentType="application/vnd.openxmlformats-officedocument.spreadsheetml.pivotTable+xml"/>
  <Override PartName="/xl/pivotTables/pivotTable60.xml" ContentType="application/vnd.openxmlformats-officedocument.spreadsheetml.pivotTable+xml"/>
  <Override PartName="/xl/pivotTables/pivotTable61.xml" ContentType="application/vnd.openxmlformats-officedocument.spreadsheetml.pivotTable+xml"/>
  <Override PartName="/xl/pivotTables/pivotTable62.xml" ContentType="application/vnd.openxmlformats-officedocument.spreadsheetml.pivotTable+xml"/>
  <Override PartName="/xl/pivotTables/pivotTable63.xml" ContentType="application/vnd.openxmlformats-officedocument.spreadsheetml.pivotTable+xml"/>
  <Override PartName="/xl/pivotTables/pivotTable64.xml" ContentType="application/vnd.openxmlformats-officedocument.spreadsheetml.pivotTable+xml"/>
  <Override PartName="/xl/pivotTables/pivotTable65.xml" ContentType="application/vnd.openxmlformats-officedocument.spreadsheetml.pivotTable+xml"/>
  <Override PartName="/xl/pivotTables/pivotTable66.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codeName="ThisWorkbook" defaultThemeVersion="124226"/>
  <xr:revisionPtr revIDLastSave="0" documentId="13_ncr:1_{931F6A89-7231-4DA1-9CE7-CFBA502F497D}" xr6:coauthVersionLast="47" xr6:coauthVersionMax="47" xr10:uidLastSave="{00000000-0000-0000-0000-000000000000}"/>
  <workbookProtection workbookAlgorithmName="SHA-512" workbookHashValue="SyLe3wp2Qv7Bb4r0d3GmFHR6tL2Z4i19/w969M5S3s5+ak2HMsIBylCq6VUYUDAt0st1Ru4xsLQRZr3SZeNPrg==" workbookSaltValue="WoFDW2HR55aYqIsb7ry26w==" workbookSpinCount="100000" lockStructure="1"/>
  <bookViews>
    <workbookView xWindow="28680" yWindow="2475" windowWidth="23280" windowHeight="15000" tabRatio="747" firstSheet="1" activeTab="1" xr2:uid="{00000000-000D-0000-FFFF-FFFF00000000}"/>
  </bookViews>
  <sheets>
    <sheet name="config" sheetId="26" state="hidden" r:id="rId1"/>
    <sheet name="Cover_sheet" sheetId="19" r:id="rId2"/>
    <sheet name="Contents" sheetId="20" r:id="rId3"/>
    <sheet name="PopData" sheetId="10" state="hidden" r:id="rId4"/>
    <sheet name="200910" sheetId="21" state="hidden" r:id="rId5"/>
    <sheet name="Data - fatalities" sheetId="4" r:id="rId6"/>
    <sheet name="FIRE0503a_raw" sheetId="17" state="hidden" r:id="rId7"/>
    <sheet name="QA_FIRE0503a" sheetId="23" state="hidden" r:id="rId8"/>
    <sheet name="FIRE0503a" sheetId="7" r:id="rId9"/>
    <sheet name="Data - casualties" sheetId="6" r:id="rId10"/>
    <sheet name="FIRE0503b_raw" sheetId="18" state="hidden" r:id="rId11"/>
    <sheet name="QA_FIRE0503b" sheetId="25" state="hidden" r:id="rId12"/>
    <sheet name="FIRE0503b" sheetId="8" r:id="rId13"/>
  </sheets>
  <externalReferences>
    <externalReference r:id="rId14"/>
    <externalReference r:id="rId15"/>
  </externalReferences>
  <definedNames>
    <definedName name="_xlnm._FilterDatabase" localSheetId="9" hidden="1">'Data - casualties'!$A$2:$E$2350</definedName>
    <definedName name="_xlnm._FilterDatabase" localSheetId="5" hidden="1">'Data - fatalities'!$A$1:$E$1</definedName>
    <definedName name="_xlnm._FilterDatabase" localSheetId="8" hidden="1">FIRE0503a!$A$1:$A$4</definedName>
    <definedName name="_xlnm._FilterDatabase" localSheetId="6" hidden="1">FIRE0503a_raw!$A$1:$A$6</definedName>
    <definedName name="_xlnm._FilterDatabase" localSheetId="12" hidden="1">FIRE0503b!$A$1:$A$3</definedName>
    <definedName name="_xlnm._FilterDatabase" localSheetId="10" hidden="1">FIRE0503b_raw!$A$1:$A$4</definedName>
    <definedName name="_xlnm._FilterDatabase" localSheetId="3" hidden="1">PopData!$A$1:$F$496</definedName>
    <definedName name="bb">'[1]Succ apps, retire &amp; resig 0203'!$A$5:$S$58</definedName>
    <definedName name="_xlnm.Print_Area" localSheetId="2">Contents!$A$1:$E$8</definedName>
    <definedName name="qrychiefrepspecservrtaother" localSheetId="0">#REF!</definedName>
    <definedName name="qrychiefrepspecservrtaother">#REF!</definedName>
    <definedName name="qrychiefrepsuccretireresig" localSheetId="0">#REF!</definedName>
    <definedName name="qrychiefrepsuccretireresig">#REF!</definedName>
    <definedName name="qrychiefrepwteststr" localSheetId="0">#REF!</definedName>
    <definedName name="qrychiefrepwteststr">#REF!</definedName>
    <definedName name="qrychiefrepwtgeneth" localSheetId="0">#REF!</definedName>
    <definedName name="qrychiefrepwtgeneth">#REF!</definedName>
    <definedName name="qryEOwtgrandtotalethgen">'[2]Table 1'!$A$4:$F$4</definedName>
    <definedName name="qryffinjuries9900" localSheetId="0">#REF!</definedName>
    <definedName name="qryffinjuries9900">#REF!</definedName>
    <definedName name="qryPI15" localSheetId="0">#REF!</definedName>
    <definedName name="qryPI15">#REF!</definedName>
    <definedName name="qryPI16" localSheetId="0">#REF!</definedName>
    <definedName name="qryPI16">#REF!</definedName>
    <definedName name="qryPIBV145a" localSheetId="0">#REF!</definedName>
    <definedName name="qryPIBV145a">#REF!</definedName>
    <definedName name="qryPIBV145b" localSheetId="0">#REF!</definedName>
    <definedName name="qryPIBV145b">#REF!</definedName>
    <definedName name="qryPIBV145c" localSheetId="0">#REF!</definedName>
    <definedName name="qryPIBV145c">#REF!</definedName>
    <definedName name="qryPIBV15i" localSheetId="0">#REF!</definedName>
    <definedName name="qryPIBV15i">#REF!</definedName>
    <definedName name="qryPIBV15ii" localSheetId="0">#REF!</definedName>
    <definedName name="qryPIBV15ii">#REF!</definedName>
    <definedName name="qryPIctsickness" localSheetId="0">#REF!</definedName>
    <definedName name="qryPIctsickness">#REF!</definedName>
    <definedName name="qryPIriderfactleave" localSheetId="0">#REF!</definedName>
    <definedName name="qryPIriderfactleave">#REF!</definedName>
    <definedName name="qryPIriderfactsick" localSheetId="0">#REF!</definedName>
    <definedName name="qryPIriderfactsick">#REF!</definedName>
    <definedName name="Query1" localSheetId="0">#REF!</definedName>
    <definedName name="Query1">#REF!</definedName>
  </definedNames>
  <calcPr calcId="191029"/>
  <pivotCaches>
    <pivotCache cacheId="3" r:id="rId16"/>
    <pivotCache cacheId="4" r:id="rId17"/>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9" i="19" l="1"/>
  <c r="A8" i="19"/>
  <c r="A34" i="8" l="1"/>
  <c r="A32" i="7"/>
  <c r="D9" i="20"/>
  <c r="D8" i="20"/>
  <c r="D7" i="20"/>
  <c r="D6" i="20"/>
  <c r="A10" i="19"/>
  <c r="A5" i="19"/>
  <c r="A3" i="19"/>
  <c r="U205" i="25" a="1"/>
  <c r="U199" i="25" a="1"/>
  <c r="U193" i="25" a="1"/>
  <c r="U187" i="25" a="1"/>
  <c r="U181" i="25" a="1"/>
  <c r="U181" i="25" s="1"/>
  <c r="U175" i="25" a="1"/>
  <c r="U175" i="25" s="1"/>
  <c r="U169" i="25" a="1"/>
  <c r="U169" i="25" s="1"/>
  <c r="T169" i="25" s="1"/>
  <c r="U163" i="25" a="1"/>
  <c r="U157" i="25" a="1"/>
  <c r="U151" i="25" a="1"/>
  <c r="U151" i="25" s="1"/>
  <c r="U145" i="25" a="1"/>
  <c r="U135" i="25" a="1"/>
  <c r="U129" i="25" a="1"/>
  <c r="U123" i="25" a="1"/>
  <c r="U117" i="25" a="1"/>
  <c r="U111" i="25" a="1"/>
  <c r="U105" i="25" a="1"/>
  <c r="U105" i="25" s="1"/>
  <c r="T105" i="25" s="1"/>
  <c r="U99" i="25" a="1"/>
  <c r="U93" i="25" a="1"/>
  <c r="U87" i="25" a="1"/>
  <c r="U81" i="25" a="1"/>
  <c r="U75" i="25" a="1"/>
  <c r="U75" i="25" s="1"/>
  <c r="U65" i="25" a="1"/>
  <c r="U59" i="25" a="1"/>
  <c r="U53" i="25" a="1"/>
  <c r="U47" i="25" a="1"/>
  <c r="U41" i="25" a="1"/>
  <c r="U35" i="25" a="1"/>
  <c r="U29" i="25" a="1"/>
  <c r="U29" i="25" s="1"/>
  <c r="U23" i="25" a="1"/>
  <c r="U17" i="25" a="1"/>
  <c r="U11" i="25" a="1"/>
  <c r="U5" i="25" a="1"/>
  <c r="AA208" i="23"/>
  <c r="Z208" i="23"/>
  <c r="Y208" i="23"/>
  <c r="X208" i="23"/>
  <c r="W208" i="23"/>
  <c r="V208" i="23"/>
  <c r="U208" i="23"/>
  <c r="T208" i="23"/>
  <c r="AA138" i="23"/>
  <c r="Z138" i="23"/>
  <c r="Y138" i="23"/>
  <c r="X138" i="23"/>
  <c r="W138" i="23"/>
  <c r="V138" i="23"/>
  <c r="U138" i="23"/>
  <c r="T138" i="23"/>
  <c r="T151" i="25" l="1"/>
  <c r="U157" i="25"/>
  <c r="T75" i="25"/>
  <c r="T29" i="25"/>
  <c r="U111" i="25"/>
  <c r="U17" i="25"/>
  <c r="U123" i="25"/>
  <c r="U145" i="25"/>
  <c r="U41" i="25"/>
  <c r="AA138" i="25"/>
  <c r="U135" i="25"/>
  <c r="Z138" i="25"/>
  <c r="Y138" i="25"/>
  <c r="X138" i="25"/>
  <c r="W138" i="25"/>
  <c r="V138" i="25"/>
  <c r="U47" i="25"/>
  <c r="U163" i="25"/>
  <c r="V68" i="25"/>
  <c r="U81" i="25"/>
  <c r="T175" i="25"/>
  <c r="U59" i="25"/>
  <c r="AA68" i="25"/>
  <c r="Z68" i="25"/>
  <c r="W68" i="25"/>
  <c r="U93" i="25"/>
  <c r="U193" i="25"/>
  <c r="X68" i="25"/>
  <c r="T181" i="25"/>
  <c r="Y68" i="25"/>
  <c r="AA208" i="25"/>
  <c r="U199" i="25"/>
  <c r="Z208" i="25"/>
  <c r="X208" i="25"/>
  <c r="U5" i="25"/>
  <c r="Y208" i="25"/>
  <c r="U99" i="25"/>
  <c r="U35" i="25"/>
  <c r="W208" i="25"/>
  <c r="V208" i="25"/>
  <c r="U23" i="25"/>
  <c r="U65" i="25"/>
  <c r="U87" i="25"/>
  <c r="U129" i="25"/>
  <c r="U187" i="25"/>
  <c r="U205" i="25"/>
  <c r="U11" i="25"/>
  <c r="U53" i="25"/>
  <c r="U117" i="25"/>
  <c r="T157" i="25" l="1"/>
  <c r="T87" i="25"/>
  <c r="T17" i="25"/>
  <c r="T117" i="25"/>
  <c r="T199" i="25"/>
  <c r="T53" i="25"/>
  <c r="U68" i="25"/>
  <c r="T65" i="25"/>
  <c r="T11" i="25"/>
  <c r="T23" i="25"/>
  <c r="U138" i="25"/>
  <c r="T135" i="25"/>
  <c r="T59" i="25"/>
  <c r="T163" i="25"/>
  <c r="T111" i="25"/>
  <c r="T35" i="25"/>
  <c r="T41" i="25"/>
  <c r="T193" i="25"/>
  <c r="T47" i="25"/>
  <c r="T5" i="25"/>
  <c r="T145" i="25"/>
  <c r="U208" i="25"/>
  <c r="T205" i="25"/>
  <c r="T99" i="25"/>
  <c r="T81" i="25"/>
  <c r="T187" i="25"/>
  <c r="T93" i="25"/>
  <c r="T129" i="25"/>
  <c r="T123" i="25"/>
  <c r="T68" i="25" l="1"/>
  <c r="T208" i="25"/>
  <c r="T138" i="25"/>
  <c r="U205" i="23" l="1" a="1"/>
  <c r="U199" i="23" a="1"/>
  <c r="U193" i="23" a="1"/>
  <c r="U187" i="23" a="1"/>
  <c r="U181" i="23" a="1"/>
  <c r="U175" i="23" a="1"/>
  <c r="U169" i="23" a="1"/>
  <c r="U163" i="23" a="1"/>
  <c r="U157" i="23" a="1"/>
  <c r="U151" i="23" a="1"/>
  <c r="U145" i="23" a="1"/>
  <c r="U135" i="23" a="1"/>
  <c r="U129" i="23" a="1"/>
  <c r="U123" i="23" a="1"/>
  <c r="U117" i="23" a="1"/>
  <c r="U111" i="23" a="1"/>
  <c r="U105" i="23" a="1"/>
  <c r="U99" i="23" a="1"/>
  <c r="U93" i="23" a="1"/>
  <c r="U87" i="23" a="1"/>
  <c r="U81" i="23" a="1"/>
  <c r="U75" i="23" a="1"/>
  <c r="U65" i="23" a="1"/>
  <c r="U59" i="23" a="1"/>
  <c r="U53" i="23" a="1"/>
  <c r="U47" i="23" a="1"/>
  <c r="U41" i="23" a="1"/>
  <c r="U35" i="23" a="1"/>
  <c r="U29" i="23" a="1"/>
  <c r="U23" i="23" a="1"/>
  <c r="U17" i="23" a="1"/>
  <c r="U11" i="23" a="1"/>
  <c r="U11" i="23" s="1"/>
  <c r="T11" i="23" s="1"/>
  <c r="U5" i="23" a="1"/>
  <c r="U5" i="23" s="1"/>
  <c r="T5" i="23" s="1"/>
  <c r="Y68" i="23" l="1"/>
  <c r="Z68" i="23"/>
  <c r="AA68" i="23"/>
  <c r="V68" i="23"/>
  <c r="X68" i="23"/>
  <c r="W68" i="23"/>
  <c r="U199" i="23"/>
  <c r="T199" i="23" s="1"/>
  <c r="U175" i="23"/>
  <c r="T175" i="23" s="1"/>
  <c r="U193" i="23"/>
  <c r="U163" i="23"/>
  <c r="U181" i="23"/>
  <c r="U151" i="23"/>
  <c r="U205" i="23"/>
  <c r="U187" i="23"/>
  <c r="U169" i="23"/>
  <c r="U145" i="23"/>
  <c r="U157" i="23"/>
  <c r="U129" i="23"/>
  <c r="T129" i="23" s="1"/>
  <c r="U111" i="23"/>
  <c r="U99" i="23"/>
  <c r="U81" i="23"/>
  <c r="U123" i="23"/>
  <c r="U93" i="23"/>
  <c r="U135" i="23"/>
  <c r="U105" i="23"/>
  <c r="U75" i="23"/>
  <c r="U117" i="23"/>
  <c r="U87" i="23"/>
  <c r="U65" i="23"/>
  <c r="U53" i="23"/>
  <c r="T53" i="23" s="1"/>
  <c r="U47" i="23"/>
  <c r="U59" i="23"/>
  <c r="U41" i="23"/>
  <c r="U29" i="23"/>
  <c r="U23" i="23"/>
  <c r="U35" i="23"/>
  <c r="U17" i="23"/>
  <c r="T17" i="23" s="1"/>
  <c r="A6" i="17"/>
  <c r="T65" i="23" l="1"/>
  <c r="U68" i="23"/>
  <c r="T145" i="23"/>
  <c r="T169" i="23"/>
  <c r="T163" i="23"/>
  <c r="T151" i="23"/>
  <c r="T157" i="23"/>
  <c r="T193" i="23"/>
  <c r="T181" i="23"/>
  <c r="T187" i="23"/>
  <c r="T205" i="23"/>
  <c r="T135" i="23"/>
  <c r="T111" i="23"/>
  <c r="T81" i="23"/>
  <c r="T87" i="23"/>
  <c r="T75" i="23"/>
  <c r="T117" i="23"/>
  <c r="T93" i="23"/>
  <c r="T105" i="23"/>
  <c r="T123" i="23"/>
  <c r="T99" i="23"/>
  <c r="T47" i="23"/>
  <c r="T29" i="23"/>
  <c r="T59" i="23"/>
  <c r="T41" i="23"/>
  <c r="T35" i="23"/>
  <c r="T23" i="23"/>
  <c r="F367" i="10"/>
  <c r="F366" i="10"/>
  <c r="F365" i="10"/>
  <c r="F334" i="10"/>
  <c r="F333" i="10"/>
  <c r="F332" i="10"/>
  <c r="F301" i="10"/>
  <c r="F300" i="10"/>
  <c r="F299" i="10"/>
  <c r="F268" i="10"/>
  <c r="F267" i="10"/>
  <c r="F266" i="10"/>
  <c r="F235" i="10"/>
  <c r="F234" i="10"/>
  <c r="F233" i="10"/>
  <c r="T68" i="23" l="1"/>
  <c r="A6" i="18"/>
  <c r="A4" i="18"/>
  <c r="K8" i="8"/>
  <c r="K9" i="8"/>
  <c r="K10" i="8"/>
  <c r="K11" i="8"/>
  <c r="K12" i="8"/>
  <c r="K13" i="8"/>
  <c r="K14" i="8"/>
  <c r="K15" i="8"/>
  <c r="K16" i="8"/>
  <c r="K17" i="8"/>
  <c r="K18" i="8"/>
  <c r="L18" i="8"/>
  <c r="K7" i="8"/>
  <c r="A4" i="17"/>
  <c r="K8" i="7"/>
  <c r="K9" i="7"/>
  <c r="K10" i="7"/>
  <c r="K11" i="7"/>
  <c r="K12" i="7"/>
  <c r="K13" i="7"/>
  <c r="K14" i="7"/>
  <c r="K15" i="7"/>
  <c r="K16" i="7"/>
  <c r="K17" i="7"/>
  <c r="K18" i="7"/>
  <c r="L18" i="7"/>
  <c r="K7" i="7"/>
  <c r="M18" i="17" l="1" a="1"/>
  <c r="M18" i="17" s="1"/>
  <c r="M11" i="17" a="1"/>
  <c r="M11" i="17" s="1"/>
  <c r="M12" i="17" a="1"/>
  <c r="M12" i="17" s="1"/>
  <c r="M19" i="17" a="1"/>
  <c r="M19" i="17" s="1"/>
  <c r="M20" i="17" a="1"/>
  <c r="M20" i="17" s="1"/>
  <c r="M14" i="17" a="1"/>
  <c r="M14" i="17" s="1"/>
  <c r="M15" i="17" a="1"/>
  <c r="M15" i="17" s="1"/>
  <c r="M16" i="17" a="1"/>
  <c r="M16" i="17" s="1"/>
  <c r="M17" i="17" a="1"/>
  <c r="M17" i="17" s="1"/>
  <c r="M13" i="17" a="1"/>
  <c r="M13" i="17" s="1"/>
  <c r="M10" i="17" a="1"/>
  <c r="M10" i="17" s="1"/>
  <c r="G21" i="18" a="1"/>
  <c r="G21" i="18" s="1"/>
  <c r="G18" i="8" s="1"/>
  <c r="E20" i="18" a="1"/>
  <c r="E20" i="18" s="1"/>
  <c r="E17" i="8" s="1"/>
  <c r="I18" i="18" a="1"/>
  <c r="I18" i="18" s="1"/>
  <c r="I15" i="8" s="1"/>
  <c r="G17" i="18" a="1"/>
  <c r="G17" i="18" s="1"/>
  <c r="G14" i="8" s="1"/>
  <c r="E16" i="18" a="1"/>
  <c r="E16" i="18" s="1"/>
  <c r="E13" i="8" s="1"/>
  <c r="I14" i="18" a="1"/>
  <c r="I14" i="18" s="1"/>
  <c r="I11" i="8" s="1"/>
  <c r="G13" i="18" a="1"/>
  <c r="G13" i="18" s="1"/>
  <c r="G10" i="8" s="1"/>
  <c r="E12" i="18" a="1"/>
  <c r="E12" i="18" s="1"/>
  <c r="E9" i="8" s="1"/>
  <c r="D20" i="18" a="1"/>
  <c r="D20" i="18" s="1"/>
  <c r="D17" i="8" s="1"/>
  <c r="F17" i="18" a="1"/>
  <c r="F17" i="18" s="1"/>
  <c r="F14" i="8" s="1"/>
  <c r="H14" i="18" a="1"/>
  <c r="H14" i="18" s="1"/>
  <c r="H11" i="8" s="1"/>
  <c r="D12" i="18" a="1"/>
  <c r="D12" i="18" s="1"/>
  <c r="D9" i="8" s="1"/>
  <c r="I15" i="18" a="1"/>
  <c r="I15" i="18" s="1"/>
  <c r="I12" i="8" s="1"/>
  <c r="I11" i="18" a="1"/>
  <c r="I11" i="18" s="1"/>
  <c r="I8" i="8" s="1"/>
  <c r="D17" i="18" a="1"/>
  <c r="D17" i="18" s="1"/>
  <c r="D14" i="8" s="1"/>
  <c r="H11" i="18" a="1"/>
  <c r="H11" i="18" s="1"/>
  <c r="E11" i="18" a="1"/>
  <c r="E11" i="18" s="1"/>
  <c r="F21" i="18" a="1"/>
  <c r="F21" i="18" s="1"/>
  <c r="F18" i="8" s="1"/>
  <c r="H18" i="18" a="1"/>
  <c r="H18" i="18" s="1"/>
  <c r="H15" i="8" s="1"/>
  <c r="D16" i="18" a="1"/>
  <c r="D16" i="18" s="1"/>
  <c r="D13" i="8" s="1"/>
  <c r="F13" i="18" a="1"/>
  <c r="F13" i="18" s="1"/>
  <c r="F10" i="8" s="1"/>
  <c r="E17" i="18" a="1"/>
  <c r="E17" i="18" s="1"/>
  <c r="E14" i="8" s="1"/>
  <c r="E13" i="18" a="1"/>
  <c r="E13" i="18" s="1"/>
  <c r="D21" i="18" a="1"/>
  <c r="D21" i="18" s="1"/>
  <c r="F18" i="18" a="1"/>
  <c r="F18" i="18" s="1"/>
  <c r="F15" i="8" s="1"/>
  <c r="F14" i="18" a="1"/>
  <c r="F14" i="18" s="1"/>
  <c r="F11" i="8" s="1"/>
  <c r="D13" i="18" a="1"/>
  <c r="D13" i="18" s="1"/>
  <c r="D14" i="18" a="1"/>
  <c r="D14" i="18" s="1"/>
  <c r="D11" i="8" s="1"/>
  <c r="I21" i="18" a="1"/>
  <c r="I21" i="18" s="1"/>
  <c r="I18" i="8" s="1"/>
  <c r="I17" i="18" a="1"/>
  <c r="I17" i="18" s="1"/>
  <c r="I14" i="8" s="1"/>
  <c r="G12" i="18" a="1"/>
  <c r="G12" i="18" s="1"/>
  <c r="G9" i="8" s="1"/>
  <c r="D11" i="18" a="1"/>
  <c r="D11" i="18" s="1"/>
  <c r="E21" i="18" a="1"/>
  <c r="E21" i="18" s="1"/>
  <c r="E18" i="8" s="1"/>
  <c r="I19" i="18" a="1"/>
  <c r="I19" i="18" s="1"/>
  <c r="I16" i="8" s="1"/>
  <c r="G18" i="18" a="1"/>
  <c r="G18" i="18" s="1"/>
  <c r="G15" i="8" s="1"/>
  <c r="G14" i="18" a="1"/>
  <c r="G14" i="18" s="1"/>
  <c r="G11" i="8" s="1"/>
  <c r="H19" i="18" a="1"/>
  <c r="H19" i="18" s="1"/>
  <c r="H16" i="8" s="1"/>
  <c r="H15" i="18" a="1"/>
  <c r="H15" i="18" s="1"/>
  <c r="H12" i="8" s="1"/>
  <c r="F11" i="18" a="1"/>
  <c r="F11" i="18" s="1"/>
  <c r="G20" i="18" a="1"/>
  <c r="G20" i="18" s="1"/>
  <c r="G17" i="8" s="1"/>
  <c r="E15" i="18" a="1"/>
  <c r="E15" i="18" s="1"/>
  <c r="E12" i="8" s="1"/>
  <c r="D15" i="18" a="1"/>
  <c r="D15" i="18" s="1"/>
  <c r="D12" i="8" s="1"/>
  <c r="I20" i="18" a="1"/>
  <c r="I20" i="18" s="1"/>
  <c r="I17" i="8" s="1"/>
  <c r="G19" i="18" a="1"/>
  <c r="G19" i="18" s="1"/>
  <c r="G16" i="8" s="1"/>
  <c r="E18" i="18" a="1"/>
  <c r="E18" i="18" s="1"/>
  <c r="E15" i="8" s="1"/>
  <c r="I16" i="18" a="1"/>
  <c r="I16" i="18" s="1"/>
  <c r="I13" i="8" s="1"/>
  <c r="G15" i="18" a="1"/>
  <c r="G15" i="18" s="1"/>
  <c r="G12" i="8" s="1"/>
  <c r="E14" i="18" a="1"/>
  <c r="E14" i="18" s="1"/>
  <c r="E11" i="8" s="1"/>
  <c r="I12" i="18" a="1"/>
  <c r="I12" i="18" s="1"/>
  <c r="I9" i="8" s="1"/>
  <c r="G11" i="18" a="1"/>
  <c r="G11" i="18" s="1"/>
  <c r="H20" i="18" a="1"/>
  <c r="H20" i="18" s="1"/>
  <c r="H17" i="8" s="1"/>
  <c r="F19" i="18" a="1"/>
  <c r="F19" i="18" s="1"/>
  <c r="F16" i="8" s="1"/>
  <c r="D18" i="18" a="1"/>
  <c r="D18" i="18" s="1"/>
  <c r="H16" i="18" a="1"/>
  <c r="H16" i="18" s="1"/>
  <c r="H13" i="8" s="1"/>
  <c r="F15" i="18" a="1"/>
  <c r="F15" i="18" s="1"/>
  <c r="F12" i="8" s="1"/>
  <c r="H12" i="18" a="1"/>
  <c r="H12" i="18" s="1"/>
  <c r="H9" i="8" s="1"/>
  <c r="E19" i="18" a="1"/>
  <c r="E19" i="18" s="1"/>
  <c r="E16" i="8" s="1"/>
  <c r="I13" i="18" a="1"/>
  <c r="I13" i="18" s="1"/>
  <c r="I10" i="8" s="1"/>
  <c r="F12" i="18" a="1"/>
  <c r="F12" i="18" s="1"/>
  <c r="F9" i="8" s="1"/>
  <c r="G16" i="18" a="1"/>
  <c r="G16" i="18" s="1"/>
  <c r="G13" i="8" s="1"/>
  <c r="H21" i="18" a="1"/>
  <c r="H21" i="18" s="1"/>
  <c r="H18" i="8" s="1"/>
  <c r="F20" i="18" a="1"/>
  <c r="F20" i="18" s="1"/>
  <c r="F17" i="8" s="1"/>
  <c r="D19" i="18" a="1"/>
  <c r="D19" i="18" s="1"/>
  <c r="D16" i="8" s="1"/>
  <c r="H17" i="18" a="1"/>
  <c r="H17" i="18" s="1"/>
  <c r="H14" i="8" s="1"/>
  <c r="F16" i="18" a="1"/>
  <c r="F16" i="18" s="1"/>
  <c r="F13" i="8" s="1"/>
  <c r="H13" i="18" a="1"/>
  <c r="H13" i="18" s="1"/>
  <c r="H10" i="8" s="1"/>
  <c r="H21" i="17" a="1"/>
  <c r="H21" i="17" s="1"/>
  <c r="H18" i="7" s="1"/>
  <c r="AJ205" i="23" s="1"/>
  <c r="F20" i="17" a="1"/>
  <c r="F20" i="17" s="1"/>
  <c r="F17" i="7" s="1"/>
  <c r="AF199" i="23" s="1"/>
  <c r="M199" i="23" s="1"/>
  <c r="D19" i="17" a="1"/>
  <c r="D19" i="17" s="1"/>
  <c r="D16" i="7" s="1"/>
  <c r="AG193" i="23" s="1"/>
  <c r="N193" i="23" s="1"/>
  <c r="H17" i="17" a="1"/>
  <c r="H17" i="17" s="1"/>
  <c r="H14" i="7" s="1"/>
  <c r="AJ181" i="23" s="1"/>
  <c r="Q181" i="23" s="1"/>
  <c r="F16" i="17" a="1"/>
  <c r="F16" i="17" s="1"/>
  <c r="F13" i="7" s="1"/>
  <c r="AF175" i="23" s="1"/>
  <c r="M175" i="23" s="1"/>
  <c r="D15" i="17" a="1"/>
  <c r="D15" i="17" s="1"/>
  <c r="H13" i="17" a="1"/>
  <c r="H13" i="17" s="1"/>
  <c r="H10" i="7" s="1"/>
  <c r="AJ157" i="23" s="1"/>
  <c r="Q157" i="23" s="1"/>
  <c r="F12" i="17" a="1"/>
  <c r="F12" i="17" s="1"/>
  <c r="F9" i="7" s="1"/>
  <c r="AF151" i="23" s="1"/>
  <c r="M151" i="23" s="1"/>
  <c r="D11" i="17" a="1"/>
  <c r="D11" i="17" s="1"/>
  <c r="E20" i="17" a="1"/>
  <c r="E20" i="17" s="1"/>
  <c r="E17" i="7" s="1"/>
  <c r="AE199" i="23" s="1"/>
  <c r="I18" i="17" a="1"/>
  <c r="I18" i="17" s="1"/>
  <c r="I15" i="7" s="1"/>
  <c r="AI187" i="23" s="1"/>
  <c r="P187" i="23" s="1"/>
  <c r="G17" i="17" a="1"/>
  <c r="G17" i="17" s="1"/>
  <c r="G14" i="7" s="1"/>
  <c r="AH181" i="23" s="1"/>
  <c r="O181" i="23" s="1"/>
  <c r="E16" i="17" a="1"/>
  <c r="E16" i="17" s="1"/>
  <c r="E13" i="7" s="1"/>
  <c r="AE175" i="23" s="1"/>
  <c r="I14" i="17" a="1"/>
  <c r="I14" i="17" s="1"/>
  <c r="I11" i="7" s="1"/>
  <c r="AI163" i="23" s="1"/>
  <c r="P163" i="23" s="1"/>
  <c r="G13" i="17" a="1"/>
  <c r="G13" i="17" s="1"/>
  <c r="G10" i="7" s="1"/>
  <c r="AH157" i="23" s="1"/>
  <c r="O157" i="23" s="1"/>
  <c r="E12" i="17" a="1"/>
  <c r="E12" i="17" s="1"/>
  <c r="E9" i="7" s="1"/>
  <c r="AE151" i="23" s="1"/>
  <c r="L151" i="23" s="1"/>
  <c r="G14" i="17" a="1"/>
  <c r="G14" i="17" s="1"/>
  <c r="G11" i="7" s="1"/>
  <c r="AH163" i="23" s="1"/>
  <c r="O163" i="23" s="1"/>
  <c r="I11" i="17" a="1"/>
  <c r="I11" i="17" s="1"/>
  <c r="I8" i="7" s="1"/>
  <c r="AI145" i="23" s="1"/>
  <c r="P145" i="23" s="1"/>
  <c r="F18" i="17" a="1"/>
  <c r="F18" i="17" s="1"/>
  <c r="F15" i="7" s="1"/>
  <c r="AF187" i="23" s="1"/>
  <c r="M187" i="23" s="1"/>
  <c r="H15" i="17" a="1"/>
  <c r="H15" i="17" s="1"/>
  <c r="H12" i="7" s="1"/>
  <c r="AJ169" i="23" s="1"/>
  <c r="Q169" i="23" s="1"/>
  <c r="D13" i="17" a="1"/>
  <c r="D13" i="17" s="1"/>
  <c r="D10" i="7" s="1"/>
  <c r="AG157" i="23" s="1"/>
  <c r="N157" i="23" s="1"/>
  <c r="G19" i="17" a="1"/>
  <c r="G19" i="17" s="1"/>
  <c r="G16" i="7" s="1"/>
  <c r="AH193" i="23" s="1"/>
  <c r="O193" i="23" s="1"/>
  <c r="I16" i="17" a="1"/>
  <c r="I16" i="17" s="1"/>
  <c r="I13" i="7" s="1"/>
  <c r="AI175" i="23" s="1"/>
  <c r="P175" i="23" s="1"/>
  <c r="E14" i="17" a="1"/>
  <c r="E14" i="17" s="1"/>
  <c r="E11" i="7" s="1"/>
  <c r="AE163" i="23" s="1"/>
  <c r="G11" i="17" a="1"/>
  <c r="G11" i="17" s="1"/>
  <c r="G8" i="7" s="1"/>
  <c r="AH145" i="23" s="1"/>
  <c r="O145" i="23" s="1"/>
  <c r="D18" i="17" a="1"/>
  <c r="D18" i="17" s="1"/>
  <c r="F15" i="17" a="1"/>
  <c r="F15" i="17" s="1"/>
  <c r="F12" i="7" s="1"/>
  <c r="AF169" i="23" s="1"/>
  <c r="M169" i="23" s="1"/>
  <c r="H12" i="17" a="1"/>
  <c r="H12" i="17" s="1"/>
  <c r="H9" i="7" s="1"/>
  <c r="AJ151" i="23" s="1"/>
  <c r="Q151" i="23" s="1"/>
  <c r="I21" i="17" a="1"/>
  <c r="I21" i="17" s="1"/>
  <c r="I18" i="7" s="1"/>
  <c r="AI205" i="23" s="1"/>
  <c r="I17" i="17" a="1"/>
  <c r="I17" i="17" s="1"/>
  <c r="I14" i="7" s="1"/>
  <c r="AI181" i="23" s="1"/>
  <c r="P181" i="23" s="1"/>
  <c r="I13" i="17" a="1"/>
  <c r="I13" i="17" s="1"/>
  <c r="I10" i="7" s="1"/>
  <c r="AI157" i="23" s="1"/>
  <c r="P157" i="23" s="1"/>
  <c r="G21" i="17" a="1"/>
  <c r="G21" i="17" s="1"/>
  <c r="G18" i="7" s="1"/>
  <c r="AH205" i="23" s="1"/>
  <c r="F21" i="17" a="1"/>
  <c r="F21" i="17" s="1"/>
  <c r="F18" i="7" s="1"/>
  <c r="AF205" i="23" s="1"/>
  <c r="D20" i="17" a="1"/>
  <c r="D20" i="17" s="1"/>
  <c r="D17" i="7" s="1"/>
  <c r="AG199" i="23" s="1"/>
  <c r="N199" i="23" s="1"/>
  <c r="H18" i="17" a="1"/>
  <c r="H18" i="17" s="1"/>
  <c r="H15" i="7" s="1"/>
  <c r="AJ187" i="23" s="1"/>
  <c r="Q187" i="23" s="1"/>
  <c r="F17" i="17" a="1"/>
  <c r="F17" i="17" s="1"/>
  <c r="F14" i="7" s="1"/>
  <c r="AF181" i="23" s="1"/>
  <c r="M181" i="23" s="1"/>
  <c r="D16" i="17" a="1"/>
  <c r="D16" i="17" s="1"/>
  <c r="D13" i="7" s="1"/>
  <c r="AG175" i="23" s="1"/>
  <c r="N175" i="23" s="1"/>
  <c r="H14" i="17" a="1"/>
  <c r="H14" i="17" s="1"/>
  <c r="H11" i="7" s="1"/>
  <c r="AJ163" i="23" s="1"/>
  <c r="Q163" i="23" s="1"/>
  <c r="F13" i="17" a="1"/>
  <c r="F13" i="17" s="1"/>
  <c r="F10" i="7" s="1"/>
  <c r="AF157" i="23" s="1"/>
  <c r="M157" i="23" s="1"/>
  <c r="D12" i="17" a="1"/>
  <c r="D12" i="17" s="1"/>
  <c r="E21" i="17" a="1"/>
  <c r="E21" i="17" s="1"/>
  <c r="E18" i="7" s="1"/>
  <c r="AE205" i="23" s="1"/>
  <c r="I19" i="17" a="1"/>
  <c r="I19" i="17" s="1"/>
  <c r="I16" i="7" s="1"/>
  <c r="AI193" i="23" s="1"/>
  <c r="P193" i="23" s="1"/>
  <c r="G18" i="17" a="1"/>
  <c r="G18" i="17" s="1"/>
  <c r="G15" i="7" s="1"/>
  <c r="AH187" i="23" s="1"/>
  <c r="O187" i="23" s="1"/>
  <c r="E17" i="17" a="1"/>
  <c r="E17" i="17" s="1"/>
  <c r="E14" i="7" s="1"/>
  <c r="AE181" i="23" s="1"/>
  <c r="I15" i="17" a="1"/>
  <c r="I15" i="17" s="1"/>
  <c r="I12" i="7" s="1"/>
  <c r="AI169" i="23" s="1"/>
  <c r="P169" i="23" s="1"/>
  <c r="E13" i="17" a="1"/>
  <c r="E13" i="17" s="1"/>
  <c r="E10" i="7" s="1"/>
  <c r="AE157" i="23" s="1"/>
  <c r="H19" i="17" a="1"/>
  <c r="H19" i="17" s="1"/>
  <c r="H16" i="7" s="1"/>
  <c r="AJ193" i="23" s="1"/>
  <c r="Q193" i="23" s="1"/>
  <c r="D17" i="17" a="1"/>
  <c r="D17" i="17" s="1"/>
  <c r="D14" i="7" s="1"/>
  <c r="AG181" i="23" s="1"/>
  <c r="N181" i="23" s="1"/>
  <c r="F14" i="17" a="1"/>
  <c r="F14" i="17" s="1"/>
  <c r="F11" i="7" s="1"/>
  <c r="AF163" i="23" s="1"/>
  <c r="M163" i="23" s="1"/>
  <c r="H11" i="17" a="1"/>
  <c r="H11" i="17" s="1"/>
  <c r="H8" i="7" s="1"/>
  <c r="AJ145" i="23" s="1"/>
  <c r="Q145" i="23" s="1"/>
  <c r="E18" i="17" a="1"/>
  <c r="E18" i="17" s="1"/>
  <c r="E15" i="7" s="1"/>
  <c r="AE187" i="23" s="1"/>
  <c r="G15" i="17" a="1"/>
  <c r="G15" i="17" s="1"/>
  <c r="G12" i="7" s="1"/>
  <c r="AH169" i="23" s="1"/>
  <c r="O169" i="23" s="1"/>
  <c r="I12" i="17" a="1"/>
  <c r="I12" i="17" s="1"/>
  <c r="I9" i="7" s="1"/>
  <c r="AI151" i="23" s="1"/>
  <c r="P151" i="23" s="1"/>
  <c r="H20" i="17" a="1"/>
  <c r="H20" i="17" s="1"/>
  <c r="H17" i="7" s="1"/>
  <c r="AJ199" i="23" s="1"/>
  <c r="Q199" i="23" s="1"/>
  <c r="H16" i="17" a="1"/>
  <c r="H16" i="17" s="1"/>
  <c r="H13" i="7" s="1"/>
  <c r="AJ175" i="23" s="1"/>
  <c r="Q175" i="23" s="1"/>
  <c r="D14" i="17" a="1"/>
  <c r="D14" i="17" s="1"/>
  <c r="F11" i="17" a="1"/>
  <c r="F11" i="17" s="1"/>
  <c r="F8" i="7" s="1"/>
  <c r="AF145" i="23" s="1"/>
  <c r="E19" i="17" a="1"/>
  <c r="E19" i="17" s="1"/>
  <c r="E16" i="7" s="1"/>
  <c r="AE193" i="23" s="1"/>
  <c r="L193" i="23" s="1"/>
  <c r="G16" i="17" a="1"/>
  <c r="G16" i="17" s="1"/>
  <c r="G13" i="7" s="1"/>
  <c r="AH175" i="23" s="1"/>
  <c r="O175" i="23" s="1"/>
  <c r="G12" i="17" a="1"/>
  <c r="G12" i="17" s="1"/>
  <c r="G9" i="7" s="1"/>
  <c r="AH151" i="23" s="1"/>
  <c r="O151" i="23" s="1"/>
  <c r="D21" i="17" a="1"/>
  <c r="D21" i="17" s="1"/>
  <c r="D18" i="7" s="1"/>
  <c r="AG205" i="23" s="1"/>
  <c r="I20" i="17" a="1"/>
  <c r="I20" i="17" s="1"/>
  <c r="I17" i="7" s="1"/>
  <c r="AI199" i="23" s="1"/>
  <c r="P199" i="23" s="1"/>
  <c r="F19" i="17" a="1"/>
  <c r="F19" i="17" s="1"/>
  <c r="F16" i="7" s="1"/>
  <c r="AF193" i="23" s="1"/>
  <c r="G20" i="17" a="1"/>
  <c r="G20" i="17" s="1"/>
  <c r="G17" i="7" s="1"/>
  <c r="AH199" i="23" s="1"/>
  <c r="O199" i="23" s="1"/>
  <c r="E15" i="17" a="1"/>
  <c r="E15" i="17" s="1"/>
  <c r="E12" i="7" s="1"/>
  <c r="AE169" i="23" s="1"/>
  <c r="E11" i="17" a="1"/>
  <c r="E11" i="17" s="1"/>
  <c r="E8" i="7" s="1"/>
  <c r="AE145" i="23" s="1"/>
  <c r="L145" i="23" s="1"/>
  <c r="D8" i="7" l="1"/>
  <c r="AG145" i="23" s="1"/>
  <c r="N145" i="23" s="1"/>
  <c r="C11" i="17"/>
  <c r="C8" i="7" s="1"/>
  <c r="AH157" i="25"/>
  <c r="O157" i="25" s="1"/>
  <c r="AH87" i="25"/>
  <c r="O87" i="25" s="1"/>
  <c r="AH17" i="25"/>
  <c r="O17" i="25" s="1"/>
  <c r="AH129" i="25"/>
  <c r="O129" i="25" s="1"/>
  <c r="AH199" i="25"/>
  <c r="O199" i="25" s="1"/>
  <c r="AH59" i="25"/>
  <c r="O59" i="25" s="1"/>
  <c r="AH35" i="25"/>
  <c r="O35" i="25" s="1"/>
  <c r="AH175" i="25"/>
  <c r="O175" i="25" s="1"/>
  <c r="AH105" i="25"/>
  <c r="O105" i="25" s="1"/>
  <c r="AF81" i="25"/>
  <c r="M81" i="25" s="1"/>
  <c r="AF11" i="25"/>
  <c r="M11" i="25" s="1"/>
  <c r="AF151" i="25"/>
  <c r="M151" i="25" s="1"/>
  <c r="AH187" i="25"/>
  <c r="O187" i="25" s="1"/>
  <c r="AH117" i="25"/>
  <c r="O117" i="25" s="1"/>
  <c r="AH47" i="25"/>
  <c r="O47" i="25" s="1"/>
  <c r="AI87" i="25"/>
  <c r="P87" i="25" s="1"/>
  <c r="AI17" i="25"/>
  <c r="P17" i="25" s="1"/>
  <c r="AI157" i="25"/>
  <c r="P157" i="25" s="1"/>
  <c r="AE111" i="25"/>
  <c r="AE41" i="25"/>
  <c r="AE181" i="25"/>
  <c r="AE205" i="25"/>
  <c r="AE135" i="25"/>
  <c r="AE65" i="25"/>
  <c r="AJ11" i="25"/>
  <c r="Q11" i="25" s="1"/>
  <c r="AJ151" i="25"/>
  <c r="Q151" i="25" s="1"/>
  <c r="AJ81" i="25"/>
  <c r="Q81" i="25" s="1"/>
  <c r="AF169" i="25"/>
  <c r="M169" i="25" s="1"/>
  <c r="AF99" i="25"/>
  <c r="M99" i="25" s="1"/>
  <c r="AF29" i="25"/>
  <c r="M29" i="25" s="1"/>
  <c r="AJ117" i="25"/>
  <c r="Q117" i="25" s="1"/>
  <c r="AJ47" i="25"/>
  <c r="Q47" i="25" s="1"/>
  <c r="AJ187" i="25"/>
  <c r="Q187" i="25" s="1"/>
  <c r="AJ175" i="25"/>
  <c r="Q175" i="25" s="1"/>
  <c r="AJ105" i="25"/>
  <c r="Q105" i="25" s="1"/>
  <c r="AJ35" i="25"/>
  <c r="Q35" i="25" s="1"/>
  <c r="AF35" i="25"/>
  <c r="M35" i="25" s="1"/>
  <c r="AF175" i="25"/>
  <c r="M175" i="25" s="1"/>
  <c r="AF105" i="25"/>
  <c r="M105" i="25" s="1"/>
  <c r="AI65" i="25"/>
  <c r="AI205" i="25"/>
  <c r="AI135" i="25"/>
  <c r="P135" i="25" s="1"/>
  <c r="AG111" i="25"/>
  <c r="N111" i="25" s="1"/>
  <c r="AG181" i="25"/>
  <c r="N181" i="25" s="1"/>
  <c r="AG41" i="25"/>
  <c r="N41" i="25" s="1"/>
  <c r="AI187" i="25"/>
  <c r="P187" i="25" s="1"/>
  <c r="AI117" i="25"/>
  <c r="P117" i="25" s="1"/>
  <c r="AI47" i="25"/>
  <c r="P47" i="25" s="1"/>
  <c r="AI53" i="25"/>
  <c r="P53" i="25" s="1"/>
  <c r="AI193" i="25"/>
  <c r="P193" i="25" s="1"/>
  <c r="AI123" i="25"/>
  <c r="P123" i="25" s="1"/>
  <c r="AE123" i="25"/>
  <c r="AE193" i="25"/>
  <c r="AE53" i="25"/>
  <c r="AF157" i="25"/>
  <c r="M157" i="25" s="1"/>
  <c r="AF17" i="25"/>
  <c r="M17" i="25" s="1"/>
  <c r="AF87" i="25"/>
  <c r="M87" i="25" s="1"/>
  <c r="AH53" i="25"/>
  <c r="O53" i="25" s="1"/>
  <c r="AH193" i="25"/>
  <c r="O193" i="25" s="1"/>
  <c r="AH123" i="25"/>
  <c r="O123" i="25" s="1"/>
  <c r="AG35" i="25"/>
  <c r="N35" i="25" s="1"/>
  <c r="AG175" i="25"/>
  <c r="N175" i="25" s="1"/>
  <c r="AG105" i="25"/>
  <c r="N105" i="25" s="1"/>
  <c r="AI129" i="25"/>
  <c r="P129" i="25" s="1"/>
  <c r="AI199" i="25"/>
  <c r="P199" i="25" s="1"/>
  <c r="AI59" i="25"/>
  <c r="P59" i="25" s="1"/>
  <c r="AH111" i="25"/>
  <c r="O111" i="25" s="1"/>
  <c r="AH41" i="25"/>
  <c r="O41" i="25" s="1"/>
  <c r="AH181" i="25"/>
  <c r="O181" i="25" s="1"/>
  <c r="AG99" i="25"/>
  <c r="N99" i="25" s="1"/>
  <c r="AG169" i="25"/>
  <c r="N169" i="25" s="1"/>
  <c r="AG29" i="25"/>
  <c r="N29" i="25" s="1"/>
  <c r="AI23" i="25"/>
  <c r="P23" i="25" s="1"/>
  <c r="AI163" i="25"/>
  <c r="P163" i="25" s="1"/>
  <c r="AI93" i="25"/>
  <c r="P93" i="25" s="1"/>
  <c r="AI99" i="25"/>
  <c r="P99" i="25" s="1"/>
  <c r="AI169" i="25"/>
  <c r="P169" i="25" s="1"/>
  <c r="AI29" i="25"/>
  <c r="P29" i="25" s="1"/>
  <c r="AE169" i="25"/>
  <c r="AE99" i="25"/>
  <c r="AE29" i="25"/>
  <c r="AE175" i="25"/>
  <c r="AE35" i="25"/>
  <c r="AE105" i="25"/>
  <c r="AF123" i="25"/>
  <c r="M123" i="25" s="1"/>
  <c r="AF53" i="25"/>
  <c r="M53" i="25" s="1"/>
  <c r="AF193" i="25"/>
  <c r="M193" i="25" s="1"/>
  <c r="AJ129" i="25"/>
  <c r="Q129" i="25" s="1"/>
  <c r="AJ199" i="25"/>
  <c r="Q199" i="25" s="1"/>
  <c r="AJ59" i="25"/>
  <c r="Q59" i="25" s="1"/>
  <c r="AF199" i="25"/>
  <c r="M199" i="25" s="1"/>
  <c r="AF129" i="25"/>
  <c r="M129" i="25" s="1"/>
  <c r="AF59" i="25"/>
  <c r="M59" i="25" s="1"/>
  <c r="AJ99" i="25"/>
  <c r="Q99" i="25" s="1"/>
  <c r="AJ29" i="25"/>
  <c r="Q29" i="25" s="1"/>
  <c r="AJ169" i="25"/>
  <c r="Q169" i="25" s="1"/>
  <c r="AF93" i="25"/>
  <c r="M93" i="25" s="1"/>
  <c r="AF23" i="25"/>
  <c r="M23" i="25" s="1"/>
  <c r="AF163" i="25"/>
  <c r="M163" i="25" s="1"/>
  <c r="AI145" i="25"/>
  <c r="P145" i="25" s="1"/>
  <c r="AI75" i="25"/>
  <c r="P75" i="25" s="1"/>
  <c r="AI5" i="25"/>
  <c r="P5" i="25" s="1"/>
  <c r="AE59" i="25"/>
  <c r="AE199" i="25"/>
  <c r="AE129" i="25"/>
  <c r="AE93" i="25"/>
  <c r="AE23" i="25"/>
  <c r="AE163" i="25"/>
  <c r="AH23" i="25"/>
  <c r="O23" i="25" s="1"/>
  <c r="AH163" i="25"/>
  <c r="O163" i="25" s="1"/>
  <c r="AH93" i="25"/>
  <c r="O93" i="25" s="1"/>
  <c r="AG81" i="25"/>
  <c r="N81" i="25" s="1"/>
  <c r="AG11" i="25"/>
  <c r="N11" i="25" s="1"/>
  <c r="AG151" i="25"/>
  <c r="N151" i="25" s="1"/>
  <c r="AH99" i="25"/>
  <c r="O99" i="25" s="1"/>
  <c r="AH169" i="25"/>
  <c r="O169" i="25" s="1"/>
  <c r="AH29" i="25"/>
  <c r="O29" i="25" s="1"/>
  <c r="AJ23" i="25"/>
  <c r="Q23" i="25" s="1"/>
  <c r="AJ163" i="25"/>
  <c r="Q163" i="25" s="1"/>
  <c r="AJ93" i="25"/>
  <c r="Q93" i="25" s="1"/>
  <c r="AI175" i="25"/>
  <c r="P175" i="25" s="1"/>
  <c r="AI35" i="25"/>
  <c r="P35" i="25" s="1"/>
  <c r="AI105" i="25"/>
  <c r="P105" i="25" s="1"/>
  <c r="AF111" i="25"/>
  <c r="M111" i="25" s="1"/>
  <c r="AF41" i="25"/>
  <c r="M41" i="25" s="1"/>
  <c r="AF181" i="25"/>
  <c r="M181" i="25" s="1"/>
  <c r="AE47" i="25"/>
  <c r="AE187" i="25"/>
  <c r="AE117" i="25"/>
  <c r="AG129" i="25"/>
  <c r="N129" i="25" s="1"/>
  <c r="AG199" i="25"/>
  <c r="N199" i="25" s="1"/>
  <c r="AG59" i="25"/>
  <c r="N59" i="25" s="1"/>
  <c r="AH11" i="25"/>
  <c r="O11" i="25" s="1"/>
  <c r="AH81" i="25"/>
  <c r="AH151" i="25"/>
  <c r="O151" i="25" s="1"/>
  <c r="AE81" i="25"/>
  <c r="AE151" i="25"/>
  <c r="AE11" i="25"/>
  <c r="AG23" i="25"/>
  <c r="N23" i="25" s="1"/>
  <c r="AG163" i="25"/>
  <c r="N163" i="25" s="1"/>
  <c r="AG93" i="25"/>
  <c r="N93" i="25" s="1"/>
  <c r="AJ87" i="25"/>
  <c r="Q87" i="25" s="1"/>
  <c r="AJ157" i="25"/>
  <c r="Q157" i="25" s="1"/>
  <c r="AJ17" i="25"/>
  <c r="Q17" i="25" s="1"/>
  <c r="AI111" i="25"/>
  <c r="AI41" i="25"/>
  <c r="P41" i="25" s="1"/>
  <c r="AI181" i="25"/>
  <c r="P181" i="25" s="1"/>
  <c r="AF65" i="25"/>
  <c r="AF205" i="25"/>
  <c r="AF135" i="25"/>
  <c r="AJ41" i="25"/>
  <c r="Q41" i="25" s="1"/>
  <c r="AJ181" i="25"/>
  <c r="Q181" i="25" s="1"/>
  <c r="AJ111" i="25"/>
  <c r="Q111" i="25" s="1"/>
  <c r="AG53" i="25"/>
  <c r="N53" i="25" s="1"/>
  <c r="AG123" i="25"/>
  <c r="N123" i="25" s="1"/>
  <c r="AG193" i="25"/>
  <c r="N193" i="25" s="1"/>
  <c r="AJ53" i="25"/>
  <c r="Q53" i="25" s="1"/>
  <c r="AJ193" i="25"/>
  <c r="Q193" i="25" s="1"/>
  <c r="AJ123" i="25"/>
  <c r="AJ205" i="25"/>
  <c r="AJ65" i="25"/>
  <c r="AJ135" i="25"/>
  <c r="Q135" i="25" s="1"/>
  <c r="AI151" i="25"/>
  <c r="P151" i="25" s="1"/>
  <c r="AI11" i="25"/>
  <c r="P11" i="25" s="1"/>
  <c r="AI81" i="25"/>
  <c r="P81" i="25" s="1"/>
  <c r="AF47" i="25"/>
  <c r="M47" i="25" s="1"/>
  <c r="AF187" i="25"/>
  <c r="M187" i="25" s="1"/>
  <c r="AF117" i="25"/>
  <c r="M117" i="25" s="1"/>
  <c r="AH65" i="25"/>
  <c r="AH205" i="25"/>
  <c r="AH135" i="25"/>
  <c r="O135" i="25" s="1"/>
  <c r="AE208" i="23"/>
  <c r="L208" i="23" s="1"/>
  <c r="Q205" i="23"/>
  <c r="AJ208" i="23"/>
  <c r="Q208" i="23" s="1"/>
  <c r="P205" i="23"/>
  <c r="AI208" i="23"/>
  <c r="P208" i="23" s="1"/>
  <c r="N205" i="23"/>
  <c r="M205" i="23"/>
  <c r="AF208" i="23"/>
  <c r="M208" i="23" s="1"/>
  <c r="O205" i="23"/>
  <c r="AH208" i="23"/>
  <c r="O208" i="23" s="1"/>
  <c r="AD205" i="23"/>
  <c r="L205" i="23"/>
  <c r="L169" i="23"/>
  <c r="AD193" i="23"/>
  <c r="K193" i="23" s="1"/>
  <c r="M193" i="23"/>
  <c r="AD199" i="23"/>
  <c r="K199" i="23" s="1"/>
  <c r="L199" i="23"/>
  <c r="L187" i="23"/>
  <c r="AD175" i="23"/>
  <c r="K175" i="23" s="1"/>
  <c r="L175" i="23"/>
  <c r="L163" i="23"/>
  <c r="AD157" i="23"/>
  <c r="K157" i="23" s="1"/>
  <c r="L157" i="23"/>
  <c r="M145" i="23"/>
  <c r="AD181" i="23"/>
  <c r="K181" i="23" s="1"/>
  <c r="L181" i="23"/>
  <c r="AJ111" i="23"/>
  <c r="Q111" i="23" s="1"/>
  <c r="AJ41" i="23"/>
  <c r="Q41" i="23" s="1"/>
  <c r="AI11" i="23"/>
  <c r="P11" i="23" s="1"/>
  <c r="AI81" i="23"/>
  <c r="P81" i="23" s="1"/>
  <c r="AI135" i="23"/>
  <c r="AI65" i="23"/>
  <c r="AH129" i="23"/>
  <c r="O129" i="23" s="1"/>
  <c r="AH59" i="23"/>
  <c r="O59" i="23" s="1"/>
  <c r="AJ81" i="23"/>
  <c r="Q81" i="23" s="1"/>
  <c r="AJ11" i="23"/>
  <c r="Q11" i="23" s="1"/>
  <c r="AF17" i="23"/>
  <c r="M17" i="23" s="1"/>
  <c r="AF87" i="23"/>
  <c r="M87" i="23" s="1"/>
  <c r="AJ75" i="23"/>
  <c r="Q75" i="23" s="1"/>
  <c r="AJ5" i="23"/>
  <c r="Q5" i="23" s="1"/>
  <c r="AI23" i="23"/>
  <c r="P23" i="23" s="1"/>
  <c r="AI93" i="23"/>
  <c r="P93" i="23" s="1"/>
  <c r="AF23" i="23"/>
  <c r="M23" i="23" s="1"/>
  <c r="AF93" i="23"/>
  <c r="M93" i="23" s="1"/>
  <c r="AH75" i="23"/>
  <c r="O75" i="23" s="1"/>
  <c r="AH5" i="23"/>
  <c r="O5" i="23" s="1"/>
  <c r="AJ59" i="23"/>
  <c r="Q59" i="23" s="1"/>
  <c r="AJ129" i="23"/>
  <c r="Q129" i="23" s="1"/>
  <c r="AI111" i="23"/>
  <c r="P111" i="23" s="1"/>
  <c r="AI41" i="23"/>
  <c r="P41" i="23" s="1"/>
  <c r="AE29" i="23"/>
  <c r="AE99" i="23"/>
  <c r="AH23" i="23"/>
  <c r="O23" i="23" s="1"/>
  <c r="AH93" i="23"/>
  <c r="O93" i="23" s="1"/>
  <c r="AH99" i="23"/>
  <c r="O99" i="23" s="1"/>
  <c r="AH29" i="23"/>
  <c r="O29" i="23" s="1"/>
  <c r="AF53" i="23"/>
  <c r="M53" i="23" s="1"/>
  <c r="AF123" i="23"/>
  <c r="M123" i="23" s="1"/>
  <c r="AF29" i="23"/>
  <c r="M29" i="23" s="1"/>
  <c r="AF99" i="23"/>
  <c r="M99" i="23" s="1"/>
  <c r="AG135" i="23"/>
  <c r="AG65" i="23"/>
  <c r="AE105" i="23"/>
  <c r="L105" i="23" s="1"/>
  <c r="AE35" i="23"/>
  <c r="AH11" i="23"/>
  <c r="O11" i="23" s="1"/>
  <c r="AH81" i="23"/>
  <c r="O81" i="23" s="1"/>
  <c r="AE93" i="23"/>
  <c r="AE23" i="23"/>
  <c r="AJ53" i="23"/>
  <c r="Q53" i="23" s="1"/>
  <c r="AJ123" i="23"/>
  <c r="Q123" i="23" s="1"/>
  <c r="AI117" i="23"/>
  <c r="P117" i="23" s="1"/>
  <c r="AI47" i="23"/>
  <c r="P47" i="23" s="1"/>
  <c r="AE17" i="23"/>
  <c r="AE87" i="23"/>
  <c r="AH53" i="23"/>
  <c r="O53" i="23" s="1"/>
  <c r="AH123" i="23"/>
  <c r="O123" i="23" s="1"/>
  <c r="AF75" i="23"/>
  <c r="AF5" i="23"/>
  <c r="M5" i="23" s="1"/>
  <c r="AG17" i="23"/>
  <c r="N17" i="23" s="1"/>
  <c r="AG87" i="23"/>
  <c r="N87" i="23" s="1"/>
  <c r="AH135" i="23"/>
  <c r="AH65" i="23"/>
  <c r="AJ29" i="23"/>
  <c r="Q29" i="23" s="1"/>
  <c r="AJ99" i="23"/>
  <c r="Q99" i="23" s="1"/>
  <c r="AF81" i="23"/>
  <c r="M81" i="23" s="1"/>
  <c r="AF11" i="23"/>
  <c r="M11" i="23" s="1"/>
  <c r="AE75" i="23"/>
  <c r="L75" i="23" s="1"/>
  <c r="AE5" i="23"/>
  <c r="AI53" i="23"/>
  <c r="P53" i="23" s="1"/>
  <c r="AI123" i="23"/>
  <c r="P123" i="23" s="1"/>
  <c r="AI75" i="23"/>
  <c r="P75" i="23" s="1"/>
  <c r="AI5" i="23"/>
  <c r="P5" i="23" s="1"/>
  <c r="AE11" i="23"/>
  <c r="AE81" i="23"/>
  <c r="AE65" i="23"/>
  <c r="AE135" i="23"/>
  <c r="AF35" i="23"/>
  <c r="M35" i="23" s="1"/>
  <c r="AF105" i="23"/>
  <c r="M105" i="23" s="1"/>
  <c r="AG53" i="23"/>
  <c r="N53" i="23" s="1"/>
  <c r="AG123" i="23"/>
  <c r="N123" i="23" s="1"/>
  <c r="AF47" i="23"/>
  <c r="M47" i="23" s="1"/>
  <c r="AF117" i="23"/>
  <c r="M117" i="23" s="1"/>
  <c r="AE117" i="23"/>
  <c r="AE47" i="23"/>
  <c r="AH17" i="23"/>
  <c r="O17" i="23" s="1"/>
  <c r="AH87" i="23"/>
  <c r="O87" i="23" s="1"/>
  <c r="AI59" i="23"/>
  <c r="P59" i="23" s="1"/>
  <c r="AI129" i="23"/>
  <c r="P129" i="23" s="1"/>
  <c r="AJ23" i="23"/>
  <c r="Q23" i="23" s="1"/>
  <c r="AJ93" i="23"/>
  <c r="Q93" i="23" s="1"/>
  <c r="AF129" i="23"/>
  <c r="M129" i="23" s="1"/>
  <c r="AF59" i="23"/>
  <c r="M59" i="23" s="1"/>
  <c r="AG35" i="23"/>
  <c r="N35" i="23" s="1"/>
  <c r="AG105" i="23"/>
  <c r="AJ135" i="23"/>
  <c r="AJ65" i="23"/>
  <c r="AG111" i="23"/>
  <c r="N111" i="23" s="1"/>
  <c r="AG41" i="23"/>
  <c r="N41" i="23" s="1"/>
  <c r="AF111" i="23"/>
  <c r="M111" i="23" s="1"/>
  <c r="AF41" i="23"/>
  <c r="M41" i="23" s="1"/>
  <c r="AH111" i="23"/>
  <c r="O111" i="23" s="1"/>
  <c r="AH41" i="23"/>
  <c r="O41" i="23" s="1"/>
  <c r="AH105" i="23"/>
  <c r="O105" i="23" s="1"/>
  <c r="AH35" i="23"/>
  <c r="O35" i="23" s="1"/>
  <c r="AJ117" i="23"/>
  <c r="Q117" i="23" s="1"/>
  <c r="AJ47" i="23"/>
  <c r="Q47" i="23" s="1"/>
  <c r="AI105" i="23"/>
  <c r="P105" i="23" s="1"/>
  <c r="AI35" i="23"/>
  <c r="P35" i="23" s="1"/>
  <c r="AE123" i="23"/>
  <c r="AE53" i="23"/>
  <c r="AG59" i="23"/>
  <c r="N59" i="23" s="1"/>
  <c r="AG129" i="23"/>
  <c r="N129" i="23" s="1"/>
  <c r="AE129" i="23"/>
  <c r="AE59" i="23"/>
  <c r="AI99" i="23"/>
  <c r="P99" i="23" s="1"/>
  <c r="AI29" i="23"/>
  <c r="P29" i="23" s="1"/>
  <c r="AF65" i="23"/>
  <c r="AF135" i="23"/>
  <c r="AE111" i="23"/>
  <c r="AE41" i="23"/>
  <c r="AJ105" i="23"/>
  <c r="Q105" i="23" s="1"/>
  <c r="AJ35" i="23"/>
  <c r="Q35" i="23" s="1"/>
  <c r="AH117" i="23"/>
  <c r="O117" i="23" s="1"/>
  <c r="AH47" i="23"/>
  <c r="O47" i="23" s="1"/>
  <c r="AI17" i="23"/>
  <c r="P17" i="23" s="1"/>
  <c r="AI87" i="23"/>
  <c r="P87" i="23" s="1"/>
  <c r="AJ17" i="23"/>
  <c r="Q17" i="23" s="1"/>
  <c r="AJ87" i="23"/>
  <c r="Q87" i="23" s="1"/>
  <c r="H10" i="18"/>
  <c r="E10" i="18"/>
  <c r="G10" i="18"/>
  <c r="E10" i="8"/>
  <c r="H8" i="8"/>
  <c r="F10" i="18"/>
  <c r="D10" i="18"/>
  <c r="P10" i="18" s="1"/>
  <c r="I10" i="18"/>
  <c r="B11" i="17"/>
  <c r="B15" i="17"/>
  <c r="D12" i="7"/>
  <c r="AG169" i="23" s="1"/>
  <c r="N169" i="23" s="1"/>
  <c r="B14" i="17"/>
  <c r="B12" i="17"/>
  <c r="E8" i="8"/>
  <c r="B13" i="18"/>
  <c r="B21" i="18"/>
  <c r="G8" i="8"/>
  <c r="D18" i="8"/>
  <c r="B19" i="18"/>
  <c r="B11" i="18"/>
  <c r="B15" i="18"/>
  <c r="B12" i="18"/>
  <c r="B20" i="18"/>
  <c r="D8" i="8"/>
  <c r="D10" i="8"/>
  <c r="B18" i="18"/>
  <c r="B17" i="18"/>
  <c r="B16" i="18"/>
  <c r="B14" i="18"/>
  <c r="D11" i="7"/>
  <c r="AG163" i="23" s="1"/>
  <c r="N163" i="23" s="1"/>
  <c r="B16" i="17"/>
  <c r="B18" i="17"/>
  <c r="B13" i="17"/>
  <c r="D9" i="7"/>
  <c r="AG151" i="23" s="1"/>
  <c r="B20" i="17"/>
  <c r="B19" i="17"/>
  <c r="B17" i="17"/>
  <c r="B21" i="17"/>
  <c r="C18" i="18"/>
  <c r="C30" i="18" s="1"/>
  <c r="C13" i="18"/>
  <c r="C25" i="18" s="1"/>
  <c r="C15" i="18"/>
  <c r="C27" i="18" s="1"/>
  <c r="C11" i="18"/>
  <c r="C23" i="18" s="1"/>
  <c r="F8" i="8"/>
  <c r="I10" i="17"/>
  <c r="I7" i="7" s="1"/>
  <c r="G10" i="17"/>
  <c r="G7" i="7" s="1"/>
  <c r="D10" i="17"/>
  <c r="D7" i="7" s="1"/>
  <c r="F10" i="17"/>
  <c r="F7" i="7" s="1"/>
  <c r="E10" i="17"/>
  <c r="E7" i="7" s="1"/>
  <c r="H10" i="17"/>
  <c r="H7" i="7" s="1"/>
  <c r="C18" i="17"/>
  <c r="C15" i="7" s="1"/>
  <c r="C14" i="17"/>
  <c r="C11" i="7" s="1"/>
  <c r="C13" i="17"/>
  <c r="C10" i="7" s="1"/>
  <c r="C17" i="17"/>
  <c r="C14" i="7" s="1"/>
  <c r="D15" i="8"/>
  <c r="C12" i="17"/>
  <c r="C9" i="7" s="1"/>
  <c r="C19" i="17"/>
  <c r="C16" i="7" s="1"/>
  <c r="C15" i="17"/>
  <c r="C12" i="7" s="1"/>
  <c r="C21" i="17"/>
  <c r="C18" i="7" s="1"/>
  <c r="C19" i="18"/>
  <c r="C31" i="18" s="1"/>
  <c r="C21" i="18"/>
  <c r="C33" i="18" s="1"/>
  <c r="C14" i="18"/>
  <c r="C26" i="18" s="1"/>
  <c r="C16" i="18"/>
  <c r="C28" i="18" s="1"/>
  <c r="C12" i="18"/>
  <c r="C24" i="18" s="1"/>
  <c r="C20" i="18"/>
  <c r="C32" i="18" s="1"/>
  <c r="C17" i="18"/>
  <c r="C29" i="18" s="1"/>
  <c r="C20" i="17"/>
  <c r="C17" i="7" s="1"/>
  <c r="D15" i="7"/>
  <c r="AG187" i="23" s="1"/>
  <c r="N187" i="23" s="1"/>
  <c r="C16" i="17"/>
  <c r="C13" i="7" s="1"/>
  <c r="L17" i="18" l="1" a="1"/>
  <c r="L17" i="18" s="1"/>
  <c r="L13" i="18" a="1"/>
  <c r="L13" i="18" s="1"/>
  <c r="L18" i="18" a="1"/>
  <c r="L18" i="18" s="1"/>
  <c r="L15" i="18" a="1"/>
  <c r="L15" i="18" s="1"/>
  <c r="L16" i="18" a="1"/>
  <c r="L16" i="18" s="1"/>
  <c r="L20" i="18" a="1"/>
  <c r="L20" i="18" s="1"/>
  <c r="L12" i="18" a="1"/>
  <c r="L12" i="18" s="1"/>
  <c r="L19" i="18" a="1"/>
  <c r="L19" i="18" s="1"/>
  <c r="L14" i="18" a="1"/>
  <c r="L14" i="18" s="1"/>
  <c r="L24" i="17"/>
  <c r="AG75" i="23"/>
  <c r="N75" i="23" s="1"/>
  <c r="L15" i="17" a="1"/>
  <c r="L15" i="17" s="1"/>
  <c r="L13" i="17" a="1"/>
  <c r="L13" i="17" s="1"/>
  <c r="L11" i="17" a="1"/>
  <c r="L11" i="17" s="1"/>
  <c r="L18" i="17" a="1"/>
  <c r="L18" i="17" s="1"/>
  <c r="L16" i="17" a="1"/>
  <c r="L16" i="17" s="1"/>
  <c r="L14" i="17" a="1"/>
  <c r="L14" i="17" s="1"/>
  <c r="L20" i="17" a="1"/>
  <c r="L20" i="17" s="1"/>
  <c r="AD145" i="23"/>
  <c r="K145" i="23" s="1"/>
  <c r="L17" i="17" a="1"/>
  <c r="L17" i="17" s="1"/>
  <c r="L12" i="17" a="1"/>
  <c r="L12" i="17" s="1"/>
  <c r="L19" i="17" a="1"/>
  <c r="L19" i="17" s="1"/>
  <c r="B18" i="7"/>
  <c r="AK205" i="23" s="1"/>
  <c r="AG5" i="23"/>
  <c r="N5" i="23" s="1"/>
  <c r="B23" i="18"/>
  <c r="L11" i="18" a="1"/>
  <c r="L11" i="18" s="1"/>
  <c r="AD35" i="25"/>
  <c r="K35" i="25" s="1"/>
  <c r="L35" i="25"/>
  <c r="L135" i="25"/>
  <c r="L117" i="25"/>
  <c r="L187" i="25"/>
  <c r="AD199" i="25"/>
  <c r="K199" i="25" s="1"/>
  <c r="L199" i="25"/>
  <c r="AD41" i="25"/>
  <c r="K41" i="25" s="1"/>
  <c r="L41" i="25"/>
  <c r="AD59" i="25"/>
  <c r="K59" i="25" s="1"/>
  <c r="L59" i="25"/>
  <c r="L169" i="25"/>
  <c r="AD169" i="25"/>
  <c r="K169" i="25" s="1"/>
  <c r="AG47" i="25"/>
  <c r="N47" i="25" s="1"/>
  <c r="AG187" i="25"/>
  <c r="N187" i="25" s="1"/>
  <c r="AG117" i="25"/>
  <c r="N117" i="25" s="1"/>
  <c r="AF5" i="25"/>
  <c r="M5" i="25" s="1"/>
  <c r="AF145" i="25"/>
  <c r="M145" i="25" s="1"/>
  <c r="AF75" i="25"/>
  <c r="M75" i="25" s="1"/>
  <c r="Q65" i="25"/>
  <c r="AD151" i="25"/>
  <c r="K151" i="25" s="1"/>
  <c r="L151" i="25"/>
  <c r="AD193" i="25"/>
  <c r="K193" i="25" s="1"/>
  <c r="L193" i="25"/>
  <c r="AG205" i="25"/>
  <c r="AD205" i="25" s="1"/>
  <c r="AG65" i="25"/>
  <c r="AD65" i="25" s="1"/>
  <c r="AG135" i="25"/>
  <c r="AD135" i="25" s="1"/>
  <c r="K135" i="25" s="1"/>
  <c r="M65" i="25"/>
  <c r="AD123" i="25"/>
  <c r="K123" i="25" s="1"/>
  <c r="L123" i="25"/>
  <c r="AI68" i="25"/>
  <c r="P68" i="25" s="1"/>
  <c r="P65" i="25"/>
  <c r="AH5" i="25"/>
  <c r="O5" i="25" s="1"/>
  <c r="AH145" i="25"/>
  <c r="O145" i="25" s="1"/>
  <c r="AH75" i="25"/>
  <c r="O75" i="25" s="1"/>
  <c r="AJ75" i="25"/>
  <c r="Q75" i="25" s="1"/>
  <c r="AJ145" i="25"/>
  <c r="Q145" i="25" s="1"/>
  <c r="AJ5" i="25"/>
  <c r="Q5" i="25" s="1"/>
  <c r="Q123" i="25"/>
  <c r="AD105" i="25"/>
  <c r="K105" i="25" s="1"/>
  <c r="L105" i="25"/>
  <c r="AG157" i="25"/>
  <c r="N157" i="25" s="1"/>
  <c r="AG87" i="25"/>
  <c r="N87" i="25" s="1"/>
  <c r="AG17" i="25"/>
  <c r="N17" i="25" s="1"/>
  <c r="AD23" i="25"/>
  <c r="K23" i="25" s="1"/>
  <c r="L23" i="25"/>
  <c r="AG5" i="25"/>
  <c r="N5" i="25" s="1"/>
  <c r="AG145" i="25"/>
  <c r="N145" i="25" s="1"/>
  <c r="AG75" i="25"/>
  <c r="N75" i="25" s="1"/>
  <c r="AD93" i="25"/>
  <c r="K93" i="25" s="1"/>
  <c r="L93" i="25"/>
  <c r="L205" i="25"/>
  <c r="AD99" i="25"/>
  <c r="K99" i="25" s="1"/>
  <c r="L99" i="25"/>
  <c r="L47" i="25"/>
  <c r="M135" i="25"/>
  <c r="AD81" i="25"/>
  <c r="K81" i="25" s="1"/>
  <c r="L81" i="25"/>
  <c r="B28" i="18"/>
  <c r="B33" i="18"/>
  <c r="AE17" i="25"/>
  <c r="AE157" i="25"/>
  <c r="AE87" i="25"/>
  <c r="O205" i="25"/>
  <c r="O81" i="25"/>
  <c r="AE5" i="25"/>
  <c r="AE145" i="25"/>
  <c r="AE75" i="25"/>
  <c r="AD163" i="25"/>
  <c r="K163" i="25" s="1"/>
  <c r="L163" i="25"/>
  <c r="L65" i="25"/>
  <c r="AD175" i="25"/>
  <c r="K175" i="25" s="1"/>
  <c r="L175" i="25"/>
  <c r="AD129" i="25"/>
  <c r="K129" i="25" s="1"/>
  <c r="L129" i="25"/>
  <c r="AD29" i="25"/>
  <c r="K29" i="25" s="1"/>
  <c r="L29" i="25"/>
  <c r="AD181" i="25"/>
  <c r="K181" i="25" s="1"/>
  <c r="L181" i="25"/>
  <c r="AD111" i="25"/>
  <c r="K111" i="25" s="1"/>
  <c r="L111" i="25"/>
  <c r="AD11" i="25"/>
  <c r="K11" i="25" s="1"/>
  <c r="L11" i="25"/>
  <c r="AD53" i="25"/>
  <c r="K53" i="25" s="1"/>
  <c r="L53" i="25"/>
  <c r="M205" i="25"/>
  <c r="P205" i="25"/>
  <c r="AI208" i="25"/>
  <c r="P208" i="25" s="1"/>
  <c r="Q205" i="25"/>
  <c r="O65" i="25"/>
  <c r="AI138" i="25"/>
  <c r="P138" i="25" s="1"/>
  <c r="P111" i="25"/>
  <c r="G7" i="8"/>
  <c r="S10" i="18"/>
  <c r="E7" i="8"/>
  <c r="Q10" i="18"/>
  <c r="H7" i="8"/>
  <c r="T10" i="18"/>
  <c r="I7" i="8"/>
  <c r="U10" i="18"/>
  <c r="B31" i="18"/>
  <c r="F7" i="8"/>
  <c r="R10" i="18"/>
  <c r="K205" i="23"/>
  <c r="R205" i="23"/>
  <c r="AG208" i="23"/>
  <c r="N208" i="23" s="1"/>
  <c r="O135" i="23"/>
  <c r="AH138" i="23"/>
  <c r="O138" i="23" s="1"/>
  <c r="Q135" i="23"/>
  <c r="AJ138" i="23"/>
  <c r="Q138" i="23" s="1"/>
  <c r="P135" i="23"/>
  <c r="AI138" i="23"/>
  <c r="P138" i="23" s="1"/>
  <c r="M135" i="23"/>
  <c r="AF138" i="23"/>
  <c r="M138" i="23" s="1"/>
  <c r="N135" i="23"/>
  <c r="AE138" i="23"/>
  <c r="L138" i="23" s="1"/>
  <c r="P65" i="23"/>
  <c r="AI68" i="23"/>
  <c r="N65" i="23"/>
  <c r="M65" i="23"/>
  <c r="AF68" i="23"/>
  <c r="AE68" i="23"/>
  <c r="Q65" i="23"/>
  <c r="AJ68" i="23"/>
  <c r="O65" i="23"/>
  <c r="AH68" i="23"/>
  <c r="AD187" i="23"/>
  <c r="K187" i="23" s="1"/>
  <c r="AD169" i="23"/>
  <c r="K169" i="23" s="1"/>
  <c r="AD151" i="23"/>
  <c r="K151" i="23" s="1"/>
  <c r="N151" i="23"/>
  <c r="AD163" i="23"/>
  <c r="K163" i="23" s="1"/>
  <c r="AG117" i="23"/>
  <c r="N117" i="23" s="1"/>
  <c r="AG47" i="23"/>
  <c r="N47" i="23" s="1"/>
  <c r="AD59" i="23"/>
  <c r="K59" i="23" s="1"/>
  <c r="L59" i="23"/>
  <c r="AD129" i="23"/>
  <c r="K129" i="23" s="1"/>
  <c r="L129" i="23"/>
  <c r="AD135" i="23"/>
  <c r="L135" i="23"/>
  <c r="AD65" i="23"/>
  <c r="L65" i="23"/>
  <c r="AD41" i="23"/>
  <c r="K41" i="23" s="1"/>
  <c r="L41" i="23"/>
  <c r="AD53" i="23"/>
  <c r="K53" i="23" s="1"/>
  <c r="L53" i="23"/>
  <c r="L81" i="23"/>
  <c r="AD111" i="23"/>
  <c r="K111" i="23" s="1"/>
  <c r="L111" i="23"/>
  <c r="AD123" i="23"/>
  <c r="K123" i="23" s="1"/>
  <c r="L123" i="23"/>
  <c r="L11" i="23"/>
  <c r="L47" i="23"/>
  <c r="L23" i="23"/>
  <c r="AG29" i="23"/>
  <c r="N29" i="23" s="1"/>
  <c r="AG99" i="23"/>
  <c r="N99" i="23" s="1"/>
  <c r="M75" i="23"/>
  <c r="L117" i="23"/>
  <c r="L93" i="23"/>
  <c r="L5" i="23"/>
  <c r="AD35" i="23"/>
  <c r="K35" i="23" s="1"/>
  <c r="L35" i="23"/>
  <c r="L99" i="23"/>
  <c r="AD87" i="23"/>
  <c r="K87" i="23" s="1"/>
  <c r="L87" i="23"/>
  <c r="AD17" i="23"/>
  <c r="K17" i="23" s="1"/>
  <c r="L17" i="23"/>
  <c r="AG93" i="23"/>
  <c r="N93" i="23" s="1"/>
  <c r="AG23" i="23"/>
  <c r="N23" i="23" s="1"/>
  <c r="AD105" i="23"/>
  <c r="K105" i="23" s="1"/>
  <c r="N105" i="23"/>
  <c r="AG81" i="23"/>
  <c r="N81" i="23" s="1"/>
  <c r="AG11" i="23"/>
  <c r="N11" i="23" s="1"/>
  <c r="B8" i="7"/>
  <c r="AK145" i="23" s="1"/>
  <c r="R145" i="23" s="1"/>
  <c r="L29" i="23"/>
  <c r="B32" i="18"/>
  <c r="B25" i="18"/>
  <c r="B24" i="18"/>
  <c r="B26" i="18"/>
  <c r="B27" i="18"/>
  <c r="B29" i="18"/>
  <c r="B30" i="18"/>
  <c r="B14" i="7"/>
  <c r="AK181" i="23" s="1"/>
  <c r="R181" i="23" s="1"/>
  <c r="B16" i="7"/>
  <c r="AK193" i="23" s="1"/>
  <c r="R193" i="23" s="1"/>
  <c r="B15" i="7"/>
  <c r="AK187" i="23" s="1"/>
  <c r="R187" i="23" s="1"/>
  <c r="B13" i="7"/>
  <c r="AK175" i="23" s="1"/>
  <c r="R175" i="23" s="1"/>
  <c r="B9" i="7"/>
  <c r="AK151" i="23" s="1"/>
  <c r="R151" i="23" s="1"/>
  <c r="B11" i="7"/>
  <c r="AK163" i="23" s="1"/>
  <c r="R163" i="23" s="1"/>
  <c r="B12" i="7"/>
  <c r="AK169" i="23" s="1"/>
  <c r="R169" i="23" s="1"/>
  <c r="B17" i="7"/>
  <c r="AK199" i="23" s="1"/>
  <c r="R199" i="23" s="1"/>
  <c r="B10" i="18"/>
  <c r="L10" i="18" s="1" a="1"/>
  <c r="L10" i="18" s="1"/>
  <c r="C10" i="18"/>
  <c r="O10" i="18" s="1"/>
  <c r="C9" i="8"/>
  <c r="B9" i="8"/>
  <c r="C8" i="8"/>
  <c r="C12" i="8"/>
  <c r="B12" i="8"/>
  <c r="C13" i="8"/>
  <c r="B13" i="8"/>
  <c r="C16" i="8"/>
  <c r="B16" i="8"/>
  <c r="C10" i="8"/>
  <c r="B10" i="8"/>
  <c r="C14" i="8"/>
  <c r="B14" i="8"/>
  <c r="C11" i="8"/>
  <c r="B11" i="8"/>
  <c r="C15" i="8"/>
  <c r="B15" i="8"/>
  <c r="C17" i="8"/>
  <c r="B17" i="8"/>
  <c r="C18" i="8"/>
  <c r="B18" i="8"/>
  <c r="B10" i="17"/>
  <c r="L10" i="17" s="1" a="1"/>
  <c r="L10" i="17" s="1"/>
  <c r="B10" i="7"/>
  <c r="AK157" i="23" s="1"/>
  <c r="R157" i="23" s="1"/>
  <c r="D7" i="8"/>
  <c r="C10" i="17"/>
  <c r="C7" i="7" s="1"/>
  <c r="M20" i="18" l="1"/>
  <c r="M19" i="18"/>
  <c r="M12" i="18"/>
  <c r="M13" i="18"/>
  <c r="M14" i="18"/>
  <c r="M16" i="18"/>
  <c r="M11" i="18"/>
  <c r="M15" i="18"/>
  <c r="M18" i="18"/>
  <c r="M17" i="18"/>
  <c r="M21" i="18"/>
  <c r="AK65" i="23"/>
  <c r="R65" i="23" s="1"/>
  <c r="AK135" i="23"/>
  <c r="R135" i="23" s="1"/>
  <c r="AD75" i="23"/>
  <c r="K75" i="23" s="1"/>
  <c r="N19" i="17"/>
  <c r="N18" i="17"/>
  <c r="N12" i="17"/>
  <c r="N11" i="17"/>
  <c r="N14" i="17"/>
  <c r="N17" i="17"/>
  <c r="N13" i="17"/>
  <c r="N21" i="17"/>
  <c r="N16" i="17"/>
  <c r="N24" i="17" s="1"/>
  <c r="AD5" i="23"/>
  <c r="K5" i="23" s="1"/>
  <c r="N20" i="17"/>
  <c r="N15" i="17"/>
  <c r="AE208" i="25"/>
  <c r="L208" i="25" s="1"/>
  <c r="AJ68" i="25"/>
  <c r="Q68" i="25" s="1"/>
  <c r="AJ138" i="25"/>
  <c r="Q138" i="25" s="1"/>
  <c r="AH138" i="25"/>
  <c r="O138" i="25" s="1"/>
  <c r="AD187" i="25"/>
  <c r="K187" i="25" s="1"/>
  <c r="AH68" i="25"/>
  <c r="O68" i="25" s="1"/>
  <c r="AJ208" i="25"/>
  <c r="Q208" i="25" s="1"/>
  <c r="AH208" i="25"/>
  <c r="O208" i="25" s="1"/>
  <c r="AD17" i="25"/>
  <c r="K17" i="25" s="1"/>
  <c r="L17" i="25"/>
  <c r="AK205" i="25"/>
  <c r="AK135" i="25"/>
  <c r="AK65" i="25"/>
  <c r="AD75" i="25"/>
  <c r="K75" i="25" s="1"/>
  <c r="L75" i="25"/>
  <c r="AK129" i="25"/>
  <c r="R129" i="25" s="1"/>
  <c r="AK59" i="25"/>
  <c r="R59" i="25" s="1"/>
  <c r="AK199" i="25"/>
  <c r="R199" i="25" s="1"/>
  <c r="AD145" i="25"/>
  <c r="K145" i="25" s="1"/>
  <c r="L145" i="25"/>
  <c r="AD5" i="25"/>
  <c r="K5" i="25" s="1"/>
  <c r="L5" i="25"/>
  <c r="AK117" i="25"/>
  <c r="R117" i="25" s="1"/>
  <c r="AK187" i="25"/>
  <c r="R187" i="25" s="1"/>
  <c r="AK47" i="25"/>
  <c r="R47" i="25" s="1"/>
  <c r="AK29" i="25"/>
  <c r="R29" i="25" s="1"/>
  <c r="AK169" i="25"/>
  <c r="R169" i="25" s="1"/>
  <c r="AK99" i="25"/>
  <c r="R99" i="25" s="1"/>
  <c r="AE138" i="25"/>
  <c r="L138" i="25" s="1"/>
  <c r="AK151" i="25"/>
  <c r="R151" i="25" s="1"/>
  <c r="AK11" i="25"/>
  <c r="R11" i="25" s="1"/>
  <c r="AK81" i="25"/>
  <c r="R81" i="25" s="1"/>
  <c r="AK87" i="25"/>
  <c r="R87" i="25" s="1"/>
  <c r="AK157" i="25"/>
  <c r="R157" i="25" s="1"/>
  <c r="AK17" i="25"/>
  <c r="R17" i="25" s="1"/>
  <c r="K65" i="25"/>
  <c r="AK53" i="25"/>
  <c r="R53" i="25" s="1"/>
  <c r="AK193" i="25"/>
  <c r="R193" i="25" s="1"/>
  <c r="AK123" i="25"/>
  <c r="R123" i="25" s="1"/>
  <c r="AF138" i="25"/>
  <c r="M138" i="25" s="1"/>
  <c r="N65" i="25"/>
  <c r="AG68" i="25"/>
  <c r="N68" i="25" s="1"/>
  <c r="AF208" i="25"/>
  <c r="M208" i="25" s="1"/>
  <c r="AG208" i="25"/>
  <c r="N208" i="25" s="1"/>
  <c r="N205" i="25"/>
  <c r="AD87" i="25"/>
  <c r="L87" i="25"/>
  <c r="K205" i="25"/>
  <c r="AF68" i="25"/>
  <c r="M68" i="25" s="1"/>
  <c r="AK105" i="25"/>
  <c r="R105" i="25" s="1"/>
  <c r="AK175" i="25"/>
  <c r="R175" i="25" s="1"/>
  <c r="AK35" i="25"/>
  <c r="R35" i="25" s="1"/>
  <c r="AG138" i="25"/>
  <c r="N138" i="25" s="1"/>
  <c r="N135" i="25"/>
  <c r="AD117" i="25"/>
  <c r="K117" i="25" s="1"/>
  <c r="AK23" i="25"/>
  <c r="R23" i="25" s="1"/>
  <c r="AK163" i="25"/>
  <c r="R163" i="25" s="1"/>
  <c r="AK93" i="25"/>
  <c r="R93" i="25" s="1"/>
  <c r="AD47" i="25"/>
  <c r="K47" i="25" s="1"/>
  <c r="AK181" i="25"/>
  <c r="R181" i="25" s="1"/>
  <c r="AK41" i="25"/>
  <c r="R41" i="25" s="1"/>
  <c r="AK111" i="25"/>
  <c r="R111" i="25" s="1"/>
  <c r="AE68" i="25"/>
  <c r="L68" i="25" s="1"/>
  <c r="AD157" i="25"/>
  <c r="K157" i="25" s="1"/>
  <c r="L157" i="25"/>
  <c r="B22" i="18"/>
  <c r="N10" i="18"/>
  <c r="AK208" i="23"/>
  <c r="R208" i="23" s="1"/>
  <c r="AD208" i="23"/>
  <c r="K208" i="23" s="1"/>
  <c r="AG138" i="23"/>
  <c r="N138" i="23" s="1"/>
  <c r="K135" i="23"/>
  <c r="L68" i="23"/>
  <c r="M68" i="23"/>
  <c r="P68" i="23"/>
  <c r="O68" i="23"/>
  <c r="Q68" i="23"/>
  <c r="K65" i="23"/>
  <c r="AG68" i="23"/>
  <c r="AD29" i="23"/>
  <c r="K29" i="23" s="1"/>
  <c r="AD117" i="23"/>
  <c r="K117" i="23" s="1"/>
  <c r="AD11" i="23"/>
  <c r="K11" i="23" s="1"/>
  <c r="AK35" i="23"/>
  <c r="R35" i="23" s="1"/>
  <c r="AK105" i="23"/>
  <c r="R105" i="23" s="1"/>
  <c r="AD99" i="23"/>
  <c r="K99" i="23" s="1"/>
  <c r="AK111" i="23"/>
  <c r="R111" i="23" s="1"/>
  <c r="AK41" i="23"/>
  <c r="R41" i="23" s="1"/>
  <c r="AK17" i="23"/>
  <c r="R17" i="23" s="1"/>
  <c r="AK87" i="23"/>
  <c r="R87" i="23" s="1"/>
  <c r="AD23" i="23"/>
  <c r="K23" i="23" s="1"/>
  <c r="AD81" i="23"/>
  <c r="K81" i="23" s="1"/>
  <c r="AK23" i="23"/>
  <c r="R23" i="23" s="1"/>
  <c r="AK93" i="23"/>
  <c r="R93" i="23" s="1"/>
  <c r="AK81" i="23"/>
  <c r="R81" i="23" s="1"/>
  <c r="AK11" i="23"/>
  <c r="R11" i="23" s="1"/>
  <c r="AD93" i="23"/>
  <c r="K93" i="23" s="1"/>
  <c r="AK75" i="23"/>
  <c r="R75" i="23" s="1"/>
  <c r="AK5" i="23"/>
  <c r="R5" i="23" s="1"/>
  <c r="AK123" i="23"/>
  <c r="R123" i="23" s="1"/>
  <c r="AK53" i="23"/>
  <c r="R53" i="23" s="1"/>
  <c r="AK117" i="23"/>
  <c r="R117" i="23" s="1"/>
  <c r="AK47" i="23"/>
  <c r="R47" i="23" s="1"/>
  <c r="AK59" i="23"/>
  <c r="R59" i="23" s="1"/>
  <c r="AK129" i="23"/>
  <c r="R129" i="23" s="1"/>
  <c r="AK99" i="23"/>
  <c r="R99" i="23" s="1"/>
  <c r="AK29" i="23"/>
  <c r="R29" i="23" s="1"/>
  <c r="AD47" i="23"/>
  <c r="K47" i="23" s="1"/>
  <c r="C7" i="8"/>
  <c r="C22" i="18"/>
  <c r="B7" i="7"/>
  <c r="B8" i="8"/>
  <c r="B7" i="8"/>
  <c r="M23" i="18" l="1"/>
  <c r="N24" i="18" s="1"/>
  <c r="N23" i="17"/>
  <c r="AK75" i="25"/>
  <c r="R75" i="25" s="1"/>
  <c r="AK145" i="25"/>
  <c r="R145" i="25" s="1"/>
  <c r="AK5" i="25"/>
  <c r="R5" i="25" s="1"/>
  <c r="AD138" i="25"/>
  <c r="K138" i="25" s="1"/>
  <c r="K87" i="25"/>
  <c r="R205" i="25"/>
  <c r="AD208" i="25"/>
  <c r="K208" i="25" s="1"/>
  <c r="AD68" i="25"/>
  <c r="K68" i="25" s="1"/>
  <c r="R65" i="25"/>
  <c r="R135" i="25"/>
  <c r="AD138" i="23"/>
  <c r="K138" i="23" s="1"/>
  <c r="AK138" i="23"/>
  <c r="R138" i="23" s="1"/>
  <c r="N68" i="23"/>
  <c r="AK68" i="23"/>
  <c r="AD68" i="23"/>
  <c r="L9" i="8"/>
  <c r="L16" i="7"/>
  <c r="L8" i="8"/>
  <c r="L15" i="7"/>
  <c r="L13" i="7"/>
  <c r="L14" i="7"/>
  <c r="L17" i="7"/>
  <c r="L7" i="7"/>
  <c r="L10" i="7"/>
  <c r="L17" i="8"/>
  <c r="L10" i="8"/>
  <c r="L9" i="7"/>
  <c r="L14" i="8"/>
  <c r="L15" i="8"/>
  <c r="L11" i="7"/>
  <c r="L8" i="7"/>
  <c r="L16" i="8"/>
  <c r="L12" i="7"/>
  <c r="L11" i="8"/>
  <c r="L13" i="8"/>
  <c r="L12" i="8"/>
  <c r="L7" i="8"/>
  <c r="AK68" i="25" l="1"/>
  <c r="R68" i="25" s="1"/>
  <c r="AK138" i="25"/>
  <c r="R138" i="25" s="1"/>
  <c r="AK208" i="25"/>
  <c r="R208" i="25" s="1"/>
  <c r="K68" i="23"/>
  <c r="R68" i="2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<sst xmlns="http://schemas.openxmlformats.org/spreadsheetml/2006/main" count="4976" uniqueCount="281">
  <si>
    <t>Total</t>
  </si>
  <si>
    <t>Other Buildings</t>
  </si>
  <si>
    <t>Other Outdoors</t>
  </si>
  <si>
    <t>2009/10</t>
  </si>
  <si>
    <t>2010/11</t>
  </si>
  <si>
    <t>2011/12</t>
  </si>
  <si>
    <t>2012/13</t>
  </si>
  <si>
    <t>2013/14</t>
  </si>
  <si>
    <t>2014/15</t>
  </si>
  <si>
    <t>Road Vehicles</t>
  </si>
  <si>
    <t>Non-fatal casualties</t>
  </si>
  <si>
    <t>FINANCIAL_YEAR</t>
  </si>
  <si>
    <t>Female</t>
  </si>
  <si>
    <t>Male</t>
  </si>
  <si>
    <t>Not Known</t>
  </si>
  <si>
    <t>Under 1</t>
  </si>
  <si>
    <t>11 - 16</t>
  </si>
  <si>
    <t>17 - 24</t>
  </si>
  <si>
    <t>65 - 79</t>
  </si>
  <si>
    <t>Unspecified</t>
  </si>
  <si>
    <t>Dwellings - Total</t>
  </si>
  <si>
    <t>Dwellings - Single occupancy</t>
  </si>
  <si>
    <t>Dwellings - Multiple occupancy</t>
  </si>
  <si>
    <t>Dwellings - Other / unspecified</t>
  </si>
  <si>
    <t>1 - 5</t>
  </si>
  <si>
    <t>6 - 10</t>
  </si>
  <si>
    <t>25 - 39</t>
  </si>
  <si>
    <t>40 - 54</t>
  </si>
  <si>
    <t>55 - 64</t>
  </si>
  <si>
    <t>Age of victim</t>
  </si>
  <si>
    <t>General note:</t>
  </si>
  <si>
    <t>The full set of fire statistics releases, tables and guidance can be found on our landing page, here-</t>
  </si>
  <si>
    <t>Note on 2009/10:</t>
  </si>
  <si>
    <t>During 2009/10, Greater Manchester and Hertfordshire Fire and Rescue Services were unable to fully supply their casualty data. As such totals for these Fire and Rescue Services were imputed. For these imputed records detailed breakdowns are not available. As such, some detailed breakdowns may not sum to their corresponding totals.</t>
  </si>
  <si>
    <t>https://www.gov.uk/government/collections/fire-statistics</t>
  </si>
  <si>
    <t>FIRE STATISTICS TABLE 0503b: Non-fatal casualties by age, gender and type of location, England</t>
  </si>
  <si>
    <t>Gender</t>
  </si>
  <si>
    <t>Age</t>
  </si>
  <si>
    <t>Population estimate</t>
  </si>
  <si>
    <t>Population estimate (millions)</t>
  </si>
  <si>
    <t>..</t>
  </si>
  <si>
    <t>http://www.ons.gov.uk/peoplepopulationandcommunity/populationandmigration/populationestimates</t>
  </si>
  <si>
    <t>2015/16</t>
  </si>
  <si>
    <t>Not known</t>
  </si>
  <si>
    <t>3 Multiple occupancy includes: HMOs (licensed, unlicensed and unknown if licensed) and Tenement buildings.</t>
  </si>
  <si>
    <t>2 Single occupancy includes: Bungalow, Flat/Maisonette (Purpose Built and Converted), House and Self-contained Sheltered Housing.</t>
  </si>
  <si>
    <t>4 Other / unspecified includes: Caravan/Mobile home, Houseboat and Other dwelling.</t>
  </si>
  <si>
    <t>2016/17</t>
  </si>
  <si>
    <t>80 and over</t>
  </si>
  <si>
    <t>1 Single occupancy includes: Bungalow, Flat/Maisonette (Purpose Built and Converted), House and Self-contained Sheltered Housing.</t>
  </si>
  <si>
    <t>2 Multiple occupancy includes: HMOs (licensed, unlicensed and unknown if licensed) and Tenement buildings.</t>
  </si>
  <si>
    <t>3 Other / unspecified includes: Caravan/Mobile home, Houseboat and Other dwelling.</t>
  </si>
  <si>
    <t>2017/18</t>
  </si>
  <si>
    <t>1 Includes fatalities marked as "fire-related" but excludes fatalities marked as "not fire-related". Those where the role of fire in the fatality was "not known" are included in "fire-related". Fire-related fatalities are those that would not have otherwise occurred had there not been a fire.</t>
  </si>
  <si>
    <t>5 Based on the Mid-year population estimates from the Office for National Statisics:</t>
  </si>
  <si>
    <t>4 Based on the Mid-year population estimates from the Office for National Statisics:</t>
  </si>
  <si>
    <t>2018/19</t>
  </si>
  <si>
    <t>#</t>
  </si>
  <si>
    <t>All genders</t>
  </si>
  <si>
    <t>Missing data</t>
  </si>
  <si>
    <t>2019/20</t>
  </si>
  <si>
    <t xml:space="preserve">Detailed analysis of fires attended by FRSs </t>
  </si>
  <si>
    <t>Contents</t>
  </si>
  <si>
    <t>We’re always looking to improve the accessibility of our documents.</t>
  </si>
  <si>
    <t xml:space="preserve">To access data tables, select the table number or tabs. </t>
  </si>
  <si>
    <t>Cover sheet</t>
  </si>
  <si>
    <t>Sheet</t>
  </si>
  <si>
    <t>Title</t>
  </si>
  <si>
    <t>Period covered</t>
  </si>
  <si>
    <t>Yes</t>
  </si>
  <si>
    <t>FIRE0503a</t>
  </si>
  <si>
    <t>Data_fatalities</t>
  </si>
  <si>
    <t>Fatalities by age, gender and type of location, England</t>
  </si>
  <si>
    <t>Raw data for fatalities for the main data table</t>
  </si>
  <si>
    <t>FIRE0503b</t>
  </si>
  <si>
    <t>Non-fatal casualties by age, gender and type of location, England</t>
  </si>
  <si>
    <t>Raw data for non-fatal casualties for the main data table</t>
  </si>
  <si>
    <t>Data_casualties</t>
  </si>
  <si>
    <t>End of table</t>
  </si>
  <si>
    <t>Tables 0503a and 0503b</t>
  </si>
  <si>
    <t>Fire-related fatalities1</t>
  </si>
  <si>
    <t>Dwellings - Single occupancy2</t>
  </si>
  <si>
    <t>Dwellings - Multiple occupancy3</t>
  </si>
  <si>
    <t>Dwellings - Other / unspecified4</t>
  </si>
  <si>
    <t>Dwellings - Single occupancy1</t>
  </si>
  <si>
    <t>Dwellings - Multiple occupancy2</t>
  </si>
  <si>
    <t>Dwellings - Other / unspecified3</t>
  </si>
  <si>
    <t>2020/21</t>
  </si>
  <si>
    <t>Detail</t>
  </si>
  <si>
    <t>Shows fatalities by age, gender and type of location.</t>
  </si>
  <si>
    <t>Shows non-fatal casualties by age, gender and type of location.</t>
  </si>
  <si>
    <t>Provides the raw data for the fatalities data table.</t>
  </si>
  <si>
    <t>Provides the raw data for the casualties data table.</t>
  </si>
  <si>
    <t xml:space="preserve">Fire data are collected by the Incident Recording System (IRS) which collects information on all incidents attended by fire and rescue services. For a variety of reasons some records take longer than others </t>
  </si>
  <si>
    <t xml:space="preserve"> for fire and rescue services to upload to the IRS and therefore totals are constantly being amended (by relatively small numbers).</t>
  </si>
  <si>
    <t>.. denotes data not available.</t>
  </si>
  <si>
    <t>If you find any problems, or have any feedback, relating to accessibility</t>
  </si>
  <si>
    <t>end of table</t>
  </si>
  <si>
    <t>PROPERTY_TYPE</t>
  </si>
  <si>
    <t>FR_FATALITIES_MALE_UNDER1</t>
  </si>
  <si>
    <t>FR_FATALITIES_FEMALE_UNDER1</t>
  </si>
  <si>
    <t>FR_FATALITIES_NOT_KNOWN_UNDER1</t>
  </si>
  <si>
    <t>FR_FATALITIES_MALE_1TO5</t>
  </si>
  <si>
    <t>FR_FATALITIES_FEMALE_1TO5</t>
  </si>
  <si>
    <t>FR_FATALITIES_NOT_KNOWN_1TO5</t>
  </si>
  <si>
    <t>FR_FATALITIES_MALE_6TO10</t>
  </si>
  <si>
    <t>FR_FATALITIES_FEMALE_6TO10</t>
  </si>
  <si>
    <t>FR_FATALITIES_NOT_KNOWN_6TO10</t>
  </si>
  <si>
    <t>FR_FATALITIES_MALE_11TO16</t>
  </si>
  <si>
    <t>FR_FATALITIES_FEMALE_11TO16</t>
  </si>
  <si>
    <t>FR_FATALITIES_NOT_KNOWN_11TO16</t>
  </si>
  <si>
    <t>FR_FATALITIES_MALE_17TO24</t>
  </si>
  <si>
    <t>FR_FATALITIES_FEMALE_17TO24</t>
  </si>
  <si>
    <t>FR_FATALITIES_NOT_KNOWN_17TO24</t>
  </si>
  <si>
    <t>FR_FATALITIES_MALE_25TO39</t>
  </si>
  <si>
    <t>FR_FATALITIES_FEMALE_25TO39</t>
  </si>
  <si>
    <t>FR_FATALITIES_NOT_KNOWN_25TO39</t>
  </si>
  <si>
    <t>FR_FATALITIES_MALE_40TO54</t>
  </si>
  <si>
    <t>FR_FATALITIES_FEMALE_40TO54</t>
  </si>
  <si>
    <t>FR_FATALITIES_NOT_KNOWN_40TO54</t>
  </si>
  <si>
    <t>FR_FATALITIES_MALE_55TO64</t>
  </si>
  <si>
    <t>FR_FATALITIES_FEMALE_55TO64</t>
  </si>
  <si>
    <t>FR_FATALITIES_NOT_KNOWN_55TO64</t>
  </si>
  <si>
    <t>FR_FATALITIES_MALE_65TO79</t>
  </si>
  <si>
    <t>FR_FATALITIES_FEMALE_65TO79</t>
  </si>
  <si>
    <t>FR_FATALITIES_NOT_KNOWN_65TO79</t>
  </si>
  <si>
    <t>FR_FATALITIES_MALE_80PLUS</t>
  </si>
  <si>
    <t>FR_FATALITIES_FEMALE_80PLUS</t>
  </si>
  <si>
    <t>FR_FATALITIES_NOT_KNOWN_80PLUS</t>
  </si>
  <si>
    <t>FR_FATALITIES_MALE_NOT_KNOWN</t>
  </si>
  <si>
    <t>FR_FATALITIES_FEMALE_NOT_KNOWN</t>
  </si>
  <si>
    <t>FR_FATALITIES_NOT_KNOWN_NOT_KNOWN</t>
  </si>
  <si>
    <t>CASUALTIES_MALE_UNDER1</t>
  </si>
  <si>
    <t>CASUALTIES_FEMALE_UNDER1</t>
  </si>
  <si>
    <t>CASUALTIES_NOT_KNOWN_UNDER1</t>
  </si>
  <si>
    <t>CASUALTIES_MALE_1TO5</t>
  </si>
  <si>
    <t>CASUALTIES_FEMALE_1TO5</t>
  </si>
  <si>
    <t>CASUALTIES_NOT_KNOWN_1TO5</t>
  </si>
  <si>
    <t>CASUALTIES_MALE_6TO10</t>
  </si>
  <si>
    <t>CASUALTIES_FEMALE_6TO10</t>
  </si>
  <si>
    <t>CASUALTIES_NOT_KNOWN_6TO10</t>
  </si>
  <si>
    <t>CASUALTIES_MALE_11TO16</t>
  </si>
  <si>
    <t>CASUALTIES_FEMALE_11TO16</t>
  </si>
  <si>
    <t>CASUALTIES_NOT_KNOWN_11TO16</t>
  </si>
  <si>
    <t>CASUALTIES_MALE_17TO24</t>
  </si>
  <si>
    <t>CASUALTIES_FEMALE_17TO24</t>
  </si>
  <si>
    <t>CASUALTIES_NOT_KNOWN_17TO24</t>
  </si>
  <si>
    <t>CASUALTIES_MALE_25TO39</t>
  </si>
  <si>
    <t>CASUALTIES_FEMALE_25TO39</t>
  </si>
  <si>
    <t>CASUALTIES_NOT_KNOWN_25TO39</t>
  </si>
  <si>
    <t>CASUALTIES_MALE_40TO54</t>
  </si>
  <si>
    <t>CASUALTIES_FEMALE_40TO54</t>
  </si>
  <si>
    <t>CASUALTIES_NOT_KNOWN_40TO54</t>
  </si>
  <si>
    <t>CASUALTIES_MALE_55TO64</t>
  </si>
  <si>
    <t>CASUALTIES_FEMALE_55TO64</t>
  </si>
  <si>
    <t>CASUALTIES_NOT_KNOWN_55TO64</t>
  </si>
  <si>
    <t>CASUALTIES_MALE_65TO79</t>
  </si>
  <si>
    <t>CASUALTIES_FEMALE_65TO79</t>
  </si>
  <si>
    <t>CASUALTIES_NOT_KNOWN_65TO79</t>
  </si>
  <si>
    <t>CASUALTIES_MALE_80PLUS</t>
  </si>
  <si>
    <t>CASUALTIES_FEMALE_80PLUS</t>
  </si>
  <si>
    <t>CASUALTIES_NOT_KNOWN_80PLUS</t>
  </si>
  <si>
    <t>CASUALTIES_MALE_NOT_KNOWN</t>
  </si>
  <si>
    <t>CASUALTIES_FEMALE_NOT_KNOWN</t>
  </si>
  <si>
    <t>CASUALTIES_NOT_KNOWN_NOT_KNOWN</t>
  </si>
  <si>
    <t>2021/22</t>
  </si>
  <si>
    <t>2022/23</t>
  </si>
  <si>
    <t>2023/24</t>
  </si>
  <si>
    <t>All Genders</t>
  </si>
  <si>
    <t>The statistics in this table are Accredited Official Statistics.</t>
  </si>
  <si>
    <t>Accredited Official Statistics?</t>
  </si>
  <si>
    <t>Sum of FR_FATALITIES_MALE_UNDER1</t>
  </si>
  <si>
    <t>Sum of FR_FATALITIES_MALE_NOT_KNOWN</t>
  </si>
  <si>
    <t>Column Labels</t>
  </si>
  <si>
    <t>Grand Total</t>
  </si>
  <si>
    <t>Sum of FR_FATALITIES_MALE_1TO5</t>
  </si>
  <si>
    <t>Sum of FR_FATALITIES_MALE_6TO10</t>
  </si>
  <si>
    <t>Dwelllings Total</t>
  </si>
  <si>
    <t>Dwellings total</t>
  </si>
  <si>
    <t>Sum of FR_FATALITIES_MALE_11TO16</t>
  </si>
  <si>
    <t>Sum of FR_FATALITIES_MALE_17TO24</t>
  </si>
  <si>
    <t>Sum of FR_FATALITIES_MALE_25TO39</t>
  </si>
  <si>
    <t>Sum of FR_FATALITIES_MALE_40TO54</t>
  </si>
  <si>
    <t>Sum of FR_FATALITIES_MALE_55TO64</t>
  </si>
  <si>
    <t>Sum of FR_FATALITIES_MALE_65TO79</t>
  </si>
  <si>
    <t>Sum of FR_FATALITIES_MALE_80PLUS</t>
  </si>
  <si>
    <t>Sum of FR_FATALITIES_FEMALE_UNDER1</t>
  </si>
  <si>
    <t>Sum of FR_FATALITIES_FEMALE_1TO5</t>
  </si>
  <si>
    <t>Sum of FR_FATALITIES_FEMALE_6TO10</t>
  </si>
  <si>
    <t>Sum of FR_FATALITIES_FEMALE_11TO16</t>
  </si>
  <si>
    <t>Sum of FR_FATALITIES_FEMALE_17TO24</t>
  </si>
  <si>
    <t>Sum of FR_FATALITIES_FEMALE_25TO39</t>
  </si>
  <si>
    <t>Sum of FR_FATALITIES_FEMALE_40TO54</t>
  </si>
  <si>
    <t>Sum of FR_FATALITIES_FEMALE_55TO64</t>
  </si>
  <si>
    <t>Sum of FR_FATALITIES_FEMALE_65TO79</t>
  </si>
  <si>
    <t>Sum of FR_FATALITIES_FEMALE_80PLUS</t>
  </si>
  <si>
    <t>Sum of FR_FATALITIES_FEMALE_NOT_KNOWN</t>
  </si>
  <si>
    <t>Sum of FR_FATALITIES_NOT_KNOWN_UNDER1</t>
  </si>
  <si>
    <t>Sum of FR_FATALITIES_NOT_KNOWN_1TO5</t>
  </si>
  <si>
    <t>Sum of FR_FATALITIES_NOT_KNOWN_6TO10</t>
  </si>
  <si>
    <t>Sum of FR_FATALITIES_NOT_KNOWN_11TO16</t>
  </si>
  <si>
    <t>Sum of FR_FATALITIES_NOT_KNOWN_17TO24</t>
  </si>
  <si>
    <t>Sum of FR_FATALITIES_NOT_KNOWN_25TO39</t>
  </si>
  <si>
    <t>Sum of FR_FATALITIES_NOT_KNOWN_40TO54</t>
  </si>
  <si>
    <t>Sum of FR_FATALITIES_NOT_KNOWN_55TO64</t>
  </si>
  <si>
    <t>Sum of FR_FATALITIES_NOT_KNOWN_65TO79</t>
  </si>
  <si>
    <t>Sum of FR_FATALITIES_NOT_KNOWN_80PLUS</t>
  </si>
  <si>
    <t>Sum of FR_FATALITIES_NOT_KNOWN_NOT_KNOWN</t>
  </si>
  <si>
    <t xml:space="preserve"> </t>
  </si>
  <si>
    <t>Total Males</t>
  </si>
  <si>
    <t>Sum of CASUALTIES_MALE_UNDER1</t>
  </si>
  <si>
    <t>Sum of CASUALTIES_MALE_1TO5</t>
  </si>
  <si>
    <t>Sum of CASUALTIES_MALE_6TO10</t>
  </si>
  <si>
    <t>Sum of CASUALTIES_MALE_11TO16</t>
  </si>
  <si>
    <t>Sum of CASUALTIES_MALE_17TO24</t>
  </si>
  <si>
    <t>Sum of CASUALTIES_MALE_25TO39</t>
  </si>
  <si>
    <t>Sum of CASUALTIES_MALE_40TO54</t>
  </si>
  <si>
    <t>Sum of CASUALTIES_MALE_55TO64</t>
  </si>
  <si>
    <t>Sum of CASUALTIES_MALE_65TO79</t>
  </si>
  <si>
    <t>Sum of CASUALTIES_MALE_80PLUS</t>
  </si>
  <si>
    <t>Sum of CASUALTIES_MALE_NOT_KNOWN</t>
  </si>
  <si>
    <t>Sum of CASUALTIES_FEMALE_UNDER1</t>
  </si>
  <si>
    <t>Sum of CASUALTIES_FEMALE_1TO5</t>
  </si>
  <si>
    <t>Sum of CASUALTIES_FEMALE_6TO10</t>
  </si>
  <si>
    <t>Sum of CASUALTIES_FEMALE_11TO16</t>
  </si>
  <si>
    <t>Sum of CASUALTIES_FEMALE_17TO24</t>
  </si>
  <si>
    <t>Sum of CASUALTIES_FEMALE_25TO39</t>
  </si>
  <si>
    <t>Sum of CASUALTIES_FEMALE_40TO54</t>
  </si>
  <si>
    <t>Sum of CASUALTIES_FEMALE_55TO64</t>
  </si>
  <si>
    <t>Sum of CASUALTIES_FEMALE_65TO79</t>
  </si>
  <si>
    <t>Sum of CASUALTIES_FEMALE_80PLUS</t>
  </si>
  <si>
    <t>Sum of CASUALTIES_FEMALE_NOT_KNOWN</t>
  </si>
  <si>
    <t>Sum of CASUALTIES_NOT_KNOWN_UNDER1</t>
  </si>
  <si>
    <t>Sum of CASUALTIES_NOT_KNOWN_1TO5</t>
  </si>
  <si>
    <t>Sum of CASUALTIES_NOT_KNOWN_6TO10</t>
  </si>
  <si>
    <t>Sum of CASUALTIES_NOT_KNOWN_11TO16</t>
  </si>
  <si>
    <t>Sum of CASUALTIES_NOT_KNOWN_17TO24</t>
  </si>
  <si>
    <t>Sum of CASUALTIES_NOT_KNOWN_40TO54</t>
  </si>
  <si>
    <t>Sum of CASUALTIES_NOT_KNOWN_55TO64</t>
  </si>
  <si>
    <t>Sum of CASUALTIES_NOT_KNOWN_65TO79</t>
  </si>
  <si>
    <t>Sum of CASUALTIES_NOT_KNOWN_80PLUS</t>
  </si>
  <si>
    <t>Sum of CASUALTIES_NOT_KNOWN_NOT_KNOWN</t>
  </si>
  <si>
    <t>Pubdate</t>
  </si>
  <si>
    <t>Upcoming date</t>
  </si>
  <si>
    <t>Datacut date</t>
  </si>
  <si>
    <t>Responsible statistician</t>
  </si>
  <si>
    <t>year ending month</t>
  </si>
  <si>
    <t>March</t>
  </si>
  <si>
    <t xml:space="preserve">year    </t>
  </si>
  <si>
    <t>previous year ending month</t>
  </si>
  <si>
    <t>previous year ending year</t>
  </si>
  <si>
    <t>financial year</t>
  </si>
  <si>
    <t>Please email us at firestatistics@communities.gov.uk</t>
  </si>
  <si>
    <t>Press enquiries: NewsDesk@communities.gov.uk</t>
  </si>
  <si>
    <t>firestatistics@communities.gov.uk</t>
  </si>
  <si>
    <t>2024/25</t>
  </si>
  <si>
    <t>1 May 2025</t>
  </si>
  <si>
    <t>William Bagridge</t>
  </si>
  <si>
    <t>April</t>
  </si>
  <si>
    <t>Source: MHCLG Incident Recording System</t>
  </si>
  <si>
    <t>Contact: firestatistics@communities.gov.uk</t>
  </si>
  <si>
    <t>Autumn 2026</t>
  </si>
  <si>
    <t>over 65</t>
  </si>
  <si>
    <t>under 10</t>
  </si>
  <si>
    <t>25-54</t>
  </si>
  <si>
    <t>Select a year and gender from the drop-down lists in the boxes below:</t>
  </si>
  <si>
    <t>14 August 2025</t>
  </si>
  <si>
    <t>Note on Suffolk in 2024/25:</t>
  </si>
  <si>
    <t xml:space="preserve">Suffolk FRS could not submit all incidents before this date, due to technical reasons. Therefore, these statistics do not contain data for all incidents attended from September 2024 to March 2025 from Suffolk. </t>
  </si>
  <si>
    <t>The data will be revised in due course, as incidents are updated to the IRS.</t>
  </si>
  <si>
    <r>
      <t>Fire-related fatalities</t>
    </r>
    <r>
      <rPr>
        <vertAlign val="superscript"/>
        <sz val="12"/>
        <color rgb="FF000000"/>
        <rFont val="Arial"/>
        <family val="2"/>
      </rPr>
      <t>1</t>
    </r>
  </si>
  <si>
    <r>
      <t>Fatality rate</t>
    </r>
    <r>
      <rPr>
        <vertAlign val="superscript"/>
        <sz val="12"/>
        <color rgb="FF000000"/>
        <rFont val="Arial"/>
        <family val="2"/>
      </rPr>
      <t>5</t>
    </r>
    <r>
      <rPr>
        <sz val="12"/>
        <color rgb="FF000000"/>
        <rFont val="Arial"/>
        <family val="2"/>
      </rPr>
      <t xml:space="preserve"> per million population</t>
    </r>
  </si>
  <si>
    <r>
      <t>Dwellings - Single occupancy</t>
    </r>
    <r>
      <rPr>
        <vertAlign val="superscript"/>
        <sz val="12"/>
        <color rgb="FF000000"/>
        <rFont val="Arial"/>
        <family val="2"/>
      </rPr>
      <t>2</t>
    </r>
  </si>
  <si>
    <r>
      <t>Dwellings - Multiple occupancy</t>
    </r>
    <r>
      <rPr>
        <vertAlign val="superscript"/>
        <sz val="12"/>
        <color rgb="FF000000"/>
        <rFont val="Arial"/>
        <family val="2"/>
      </rPr>
      <t>3</t>
    </r>
  </si>
  <si>
    <r>
      <t>Dwellings - Other / unspecified</t>
    </r>
    <r>
      <rPr>
        <vertAlign val="superscript"/>
        <sz val="12"/>
        <color rgb="FF000000"/>
        <rFont val="Arial"/>
        <family val="2"/>
      </rPr>
      <t>4</t>
    </r>
  </si>
  <si>
    <r>
      <t>FIRE STATISTICS TABLE 0503a: Fatalities</t>
    </r>
    <r>
      <rPr>
        <b/>
        <vertAlign val="superscript"/>
        <sz val="12"/>
        <color rgb="FF000000"/>
        <rFont val="Arial"/>
        <family val="2"/>
      </rPr>
      <t>1</t>
    </r>
    <r>
      <rPr>
        <b/>
        <sz val="12"/>
        <color rgb="FF000000"/>
        <rFont val="Arial"/>
        <family val="2"/>
      </rPr>
      <t xml:space="preserve"> by age, gender and type of location, England</t>
    </r>
  </si>
  <si>
    <r>
      <t>Casualty rate</t>
    </r>
    <r>
      <rPr>
        <vertAlign val="superscript"/>
        <sz val="12"/>
        <color rgb="FF000000"/>
        <rFont val="Arial"/>
        <family val="2"/>
      </rPr>
      <t>4</t>
    </r>
    <r>
      <rPr>
        <sz val="12"/>
        <color rgb="FF000000"/>
        <rFont val="Arial"/>
        <family val="2"/>
      </rPr>
      <t xml:space="preserve"> per million population</t>
    </r>
  </si>
  <si>
    <r>
      <t>Dwellings - Single occupancy</t>
    </r>
    <r>
      <rPr>
        <vertAlign val="superscript"/>
        <sz val="12"/>
        <color rgb="FF000000"/>
        <rFont val="Arial"/>
        <family val="2"/>
      </rPr>
      <t>1</t>
    </r>
  </si>
  <si>
    <r>
      <t>Dwellings - Multiple occupancy</t>
    </r>
    <r>
      <rPr>
        <vertAlign val="superscript"/>
        <sz val="12"/>
        <color rgb="FF000000"/>
        <rFont val="Arial"/>
        <family val="2"/>
      </rPr>
      <t>2</t>
    </r>
  </si>
  <si>
    <r>
      <t>Dwellings - Other / unspecified</t>
    </r>
    <r>
      <rPr>
        <vertAlign val="superscript"/>
        <sz val="12"/>
        <color rgb="FF000000"/>
        <rFont val="Arial"/>
        <family val="2"/>
      </rPr>
      <t>3</t>
    </r>
  </si>
  <si>
    <t>Publication Date: 14 August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</si>
</sst>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1" x14ac:knownFonts="1">
    <font>
      <sz val="11"/>
      <color theme="1"/>
      <name val="Calibri"/>
      <family val="2"/>
      <scheme val="minor"/>
    </font>
    <font>
      <u/>
      <sz val="11"/>
      <color theme="10"/>
      <name val="Calibri"/>
      <family val="2"/>
      <scheme val="minor"/>
    </font>
    <font>
      <sz val="10"/>
      <name val="Arial"/>
      <family val="2"/>
    </font>
    <font>
      <sz val="11"/>
      <color theme="1"/>
      <name val="Calibri"/>
      <family val="2"/>
      <scheme val="minor"/>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sz val="11"/>
      <color rgb="FF000000"/>
      <name val="Calibri"/>
      <family val="2"/>
    </font>
    <font>
      <b/>
      <sz val="12"/>
      <color rgb="FF000000"/>
      <name val="Arial"/>
      <family val="2"/>
    </font>
    <font>
      <u/>
      <sz val="10"/>
      <color rgb="FF0000FF"/>
      <name val="Arial"/>
      <family val="2"/>
    </font>
    <font>
      <u/>
      <sz val="12"/>
      <color rgb="FF0000FF"/>
      <name val="Arial"/>
      <family val="2"/>
    </font>
    <font>
      <u/>
      <sz val="11"/>
      <color rgb="FF0563C1"/>
      <name val="Calibri"/>
      <family val="2"/>
    </font>
    <font>
      <sz val="8"/>
      <name val="Calibri"/>
      <family val="2"/>
      <scheme val="minor"/>
    </font>
    <font>
      <u/>
      <sz val="12"/>
      <color rgb="FF000000"/>
      <name val="Arial"/>
      <family val="2"/>
    </font>
    <font>
      <vertAlign val="superscript"/>
      <sz val="12"/>
      <color rgb="FF000000"/>
      <name val="Arial"/>
      <family val="2"/>
    </font>
    <font>
      <b/>
      <vertAlign val="superscript"/>
      <sz val="12"/>
      <color rgb="FF000000"/>
      <name val="Arial"/>
      <family val="2"/>
    </font>
    <font>
      <sz val="12"/>
      <color rgb="FFFFFFFF"/>
      <name val="Arial"/>
      <family val="2"/>
    </font>
  </fonts>
  <fills count="6">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theme="0"/>
        <bgColor rgb="FFFFFFFF"/>
      </patternFill>
    </fill>
    <fill>
      <patternFill patternType="solid">
        <fgColor rgb="FFFFFFFF"/>
        <bgColor indexed="64"/>
      </patternFill>
    </fill>
  </fills>
  <borders count="5">
    <border>
      <left/>
      <right/>
      <top/>
      <bottom/>
      <diagonal/>
    </border>
    <border>
      <left/>
      <right/>
      <top/>
      <bottom style="medium">
        <color rgb="FF000000"/>
      </bottom>
      <diagonal/>
    </border>
    <border>
      <left/>
      <right/>
      <top style="medium">
        <color rgb="FF000000"/>
      </top>
      <bottom style="medium">
        <color rgb="FF000000"/>
      </bottom>
      <diagonal/>
    </border>
    <border>
      <left/>
      <right/>
      <top/>
      <bottom style="medium">
        <color indexed="64"/>
      </bottom>
      <diagonal/>
    </border>
    <border>
      <left/>
      <right/>
      <top style="medium">
        <color rgb="FF000000"/>
      </top>
      <bottom/>
      <diagonal/>
    </border>
  </borders>
  <cellStyleXfs count="16">
    <xf numFmtId="0" fontId="0" fillId="0" borderId="0"/>
    <xf numFmtId="0" fontId="1" fillId="0" borderId="0" applyNumberFormat="0" applyFill="0" applyBorder="0" applyAlignment="0" applyProtection="0"/>
    <xf numFmtId="9" fontId="3" fillId="0" borderId="0" applyFont="0" applyFill="0" applyBorder="0" applyAlignment="0" applyProtection="0"/>
    <xf numFmtId="0" fontId="3" fillId="0" borderId="0"/>
    <xf numFmtId="0" fontId="2" fillId="0" borderId="0"/>
    <xf numFmtId="0" fontId="4" fillId="0" borderId="0" applyNumberFormat="0" applyBorder="0" applyProtection="0"/>
    <xf numFmtId="0" fontId="5" fillId="0" borderId="0" applyNumberFormat="0" applyBorder="0" applyProtection="0"/>
    <xf numFmtId="0" fontId="1" fillId="0" borderId="0" applyNumberFormat="0" applyFill="0" applyBorder="0" applyAlignment="0" applyProtection="0"/>
    <xf numFmtId="0" fontId="11" fillId="0" borderId="0" applyNumberFormat="0" applyFont="0" applyBorder="0" applyProtection="0"/>
    <xf numFmtId="0" fontId="13" fillId="0" borderId="0" applyNumberFormat="0" applyFill="0" applyBorder="0" applyAlignment="0" applyProtection="0"/>
    <xf numFmtId="0" fontId="15" fillId="0" borderId="0" applyNumberFormat="0" applyFill="0" applyBorder="0" applyAlignment="0" applyProtection="0"/>
    <xf numFmtId="0" fontId="5" fillId="0" borderId="0" applyNumberFormat="0" applyBorder="0" applyProtection="0"/>
    <xf numFmtId="0" fontId="13" fillId="0" borderId="0" applyNumberFormat="0" applyFill="0" applyBorder="0" applyAlignment="0" applyProtection="0"/>
    <xf numFmtId="0" fontId="11" fillId="0" borderId="0"/>
    <xf numFmtId="0" fontId="11" fillId="0" borderId="0" applyNumberFormat="0" applyFont="0" applyBorder="0" applyProtection="0"/>
    <xf numFmtId="164" fontId="3" fillId="0" borderId="0" applyFont="0" applyFill="0" applyBorder="0" applyAlignment="0" applyProtection="0"/>
  </cellStyleXfs>
  <cellXfs count="100">
    <xf numFmtId="0" fontId="0" fillId="0" borderId="0" xfId="0"/>
    <xf numFmtId="0" fontId="5" fillId="3" borderId="0" xfId="5" applyFont="1" applyFill="1" applyAlignment="1"/>
    <xf numFmtId="0" fontId="6" fillId="3" borderId="0" xfId="6" applyFont="1" applyFill="1" applyAlignment="1">
      <alignment vertical="center"/>
    </xf>
    <xf numFmtId="0" fontId="7" fillId="3" borderId="0" xfId="5" applyFont="1" applyFill="1" applyAlignment="1"/>
    <xf numFmtId="0" fontId="8" fillId="0" borderId="0" xfId="6" applyFont="1" applyFill="1" applyAlignment="1">
      <alignment vertical="center"/>
    </xf>
    <xf numFmtId="0" fontId="9" fillId="0" borderId="0" xfId="5" applyFont="1" applyFill="1" applyAlignment="1"/>
    <xf numFmtId="0" fontId="4" fillId="3" borderId="0" xfId="5" applyFont="1" applyFill="1" applyAlignment="1"/>
    <xf numFmtId="0" fontId="4" fillId="3" borderId="0" xfId="8" applyFont="1" applyFill="1" applyAlignment="1"/>
    <xf numFmtId="0" fontId="14" fillId="3" borderId="0" xfId="9" applyFont="1" applyFill="1" applyAlignment="1"/>
    <xf numFmtId="0" fontId="6" fillId="4" borderId="0" xfId="6" applyFont="1" applyFill="1" applyAlignment="1">
      <alignment vertical="center"/>
    </xf>
    <xf numFmtId="0" fontId="4" fillId="4" borderId="0" xfId="5" applyFont="1" applyFill="1" applyAlignment="1"/>
    <xf numFmtId="0" fontId="4" fillId="4" borderId="0" xfId="5" applyFont="1" applyFill="1"/>
    <xf numFmtId="0" fontId="10" fillId="0" borderId="0" xfId="1" applyFont="1"/>
    <xf numFmtId="0" fontId="10" fillId="4" borderId="0" xfId="1" applyFont="1" applyFill="1"/>
    <xf numFmtId="3" fontId="12" fillId="0" borderId="0" xfId="0" applyNumberFormat="1" applyFont="1"/>
    <xf numFmtId="3" fontId="4" fillId="0" borderId="0" xfId="0" applyNumberFormat="1" applyFont="1"/>
    <xf numFmtId="3" fontId="12" fillId="3" borderId="0" xfId="6" applyNumberFormat="1" applyFont="1" applyFill="1" applyAlignment="1"/>
    <xf numFmtId="3" fontId="4" fillId="3" borderId="0" xfId="11" applyNumberFormat="1" applyFont="1" applyFill="1" applyAlignment="1"/>
    <xf numFmtId="3" fontId="4" fillId="3" borderId="0" xfId="11" applyNumberFormat="1" applyFont="1" applyFill="1" applyAlignment="1">
      <alignment horizontal="left"/>
    </xf>
    <xf numFmtId="3" fontId="12" fillId="4" borderId="0" xfId="6" applyNumberFormat="1" applyFont="1" applyFill="1" applyAlignment="1"/>
    <xf numFmtId="3" fontId="4" fillId="4" borderId="0" xfId="11" applyNumberFormat="1" applyFont="1" applyFill="1"/>
    <xf numFmtId="3" fontId="4" fillId="4" borderId="0" xfId="11" applyNumberFormat="1" applyFont="1" applyFill="1" applyAlignment="1">
      <alignment horizontal="left"/>
    </xf>
    <xf numFmtId="3" fontId="4" fillId="3" borderId="0" xfId="11" applyNumberFormat="1" applyFont="1" applyFill="1"/>
    <xf numFmtId="3" fontId="4" fillId="3" borderId="0" xfId="6" applyNumberFormat="1" applyFont="1" applyFill="1" applyAlignment="1"/>
    <xf numFmtId="3" fontId="4" fillId="3" borderId="0" xfId="6" applyNumberFormat="1" applyFont="1" applyFill="1" applyAlignment="1">
      <alignment horizontal="left"/>
    </xf>
    <xf numFmtId="3" fontId="17" fillId="3" borderId="0" xfId="9" applyNumberFormat="1" applyFont="1" applyFill="1" applyAlignment="1"/>
    <xf numFmtId="3" fontId="12" fillId="3" borderId="0" xfId="11" applyNumberFormat="1" applyFont="1" applyFill="1" applyAlignment="1">
      <alignment wrapText="1"/>
    </xf>
    <xf numFmtId="3" fontId="12" fillId="3" borderId="0" xfId="11" applyNumberFormat="1" applyFont="1" applyFill="1" applyAlignment="1">
      <alignment horizontal="left" wrapText="1"/>
    </xf>
    <xf numFmtId="3" fontId="4" fillId="3" borderId="0" xfId="13" applyNumberFormat="1" applyFont="1" applyFill="1"/>
    <xf numFmtId="3" fontId="17" fillId="3" borderId="0" xfId="12" applyNumberFormat="1" applyFont="1" applyFill="1" applyAlignment="1">
      <alignment vertical="center"/>
    </xf>
    <xf numFmtId="3" fontId="4" fillId="3" borderId="0" xfId="14" applyNumberFormat="1" applyFont="1" applyFill="1" applyAlignment="1">
      <alignment horizontal="left" vertical="center" wrapText="1"/>
    </xf>
    <xf numFmtId="3" fontId="4" fillId="2" borderId="0" xfId="0" applyNumberFormat="1" applyFont="1" applyFill="1" applyAlignment="1">
      <alignment vertical="center"/>
    </xf>
    <xf numFmtId="3" fontId="4" fillId="3" borderId="0" xfId="14" applyNumberFormat="1" applyFont="1" applyFill="1" applyAlignment="1">
      <alignment horizontal="left" vertical="center"/>
    </xf>
    <xf numFmtId="3" fontId="4" fillId="3" borderId="0" xfId="13" applyNumberFormat="1" applyFont="1" applyFill="1" applyAlignment="1">
      <alignment vertical="center"/>
    </xf>
    <xf numFmtId="3" fontId="4" fillId="3" borderId="0" xfId="13" applyNumberFormat="1" applyFont="1" applyFill="1" applyAlignment="1">
      <alignment wrapText="1"/>
    </xf>
    <xf numFmtId="3" fontId="4" fillId="3" borderId="0" xfId="13" applyNumberFormat="1" applyFont="1" applyFill="1" applyAlignment="1">
      <alignment horizontal="left"/>
    </xf>
    <xf numFmtId="3" fontId="12" fillId="0" borderId="0" xfId="0" applyNumberFormat="1" applyFont="1" applyAlignment="1">
      <alignment horizontal="right" wrapText="1"/>
    </xf>
    <xf numFmtId="3" fontId="4" fillId="0" borderId="0" xfId="15" applyNumberFormat="1" applyFont="1"/>
    <xf numFmtId="3" fontId="4" fillId="0" borderId="0" xfId="0" applyNumberFormat="1" applyFont="1" applyAlignment="1">
      <alignment horizontal="right"/>
    </xf>
    <xf numFmtId="3" fontId="4" fillId="0" borderId="0" xfId="0" applyNumberFormat="1" applyFont="1" applyFill="1" applyBorder="1"/>
    <xf numFmtId="3" fontId="12" fillId="5" borderId="0" xfId="0" applyNumberFormat="1" applyFont="1" applyFill="1" applyBorder="1" applyAlignment="1">
      <alignment horizontal="right" vertical="center" wrapText="1"/>
    </xf>
    <xf numFmtId="3" fontId="4" fillId="5" borderId="0" xfId="0" applyNumberFormat="1" applyFont="1" applyFill="1" applyBorder="1" applyAlignment="1">
      <alignment horizontal="right" vertical="center" wrapText="1"/>
    </xf>
    <xf numFmtId="3" fontId="4" fillId="5" borderId="0" xfId="0" applyNumberFormat="1" applyFont="1" applyFill="1"/>
    <xf numFmtId="3" fontId="4" fillId="5" borderId="1" xfId="0" applyNumberFormat="1" applyFont="1" applyFill="1" applyBorder="1" applyAlignment="1">
      <alignment horizontal="left" vertical="center"/>
    </xf>
    <xf numFmtId="3" fontId="4" fillId="5" borderId="1" xfId="0" applyNumberFormat="1" applyFont="1" applyFill="1" applyBorder="1"/>
    <xf numFmtId="3" fontId="4" fillId="5" borderId="1" xfId="0" applyNumberFormat="1" applyFont="1" applyFill="1" applyBorder="1" applyAlignment="1">
      <alignment horizontal="right" vertical="center"/>
    </xf>
    <xf numFmtId="3" fontId="4" fillId="2" borderId="0" xfId="0" applyNumberFormat="1" applyFont="1" applyFill="1"/>
    <xf numFmtId="3" fontId="4" fillId="5" borderId="0" xfId="0" applyNumberFormat="1" applyFont="1" applyFill="1" applyAlignment="1">
      <alignment vertical="center"/>
    </xf>
    <xf numFmtId="3" fontId="12" fillId="5" borderId="0" xfId="0" applyNumberFormat="1" applyFont="1" applyFill="1" applyAlignment="1">
      <alignment vertical="center"/>
    </xf>
    <xf numFmtId="3" fontId="12" fillId="5" borderId="3" xfId="0" applyNumberFormat="1" applyFont="1" applyFill="1" applyBorder="1" applyAlignment="1">
      <alignment horizontal="center" vertical="center"/>
    </xf>
    <xf numFmtId="3" fontId="12" fillId="5" borderId="0" xfId="0" applyNumberFormat="1" applyFont="1" applyFill="1" applyAlignment="1">
      <alignment horizontal="center" vertical="center"/>
    </xf>
    <xf numFmtId="3" fontId="4" fillId="5" borderId="0" xfId="0" applyNumberFormat="1" applyFont="1" applyFill="1" applyAlignment="1">
      <alignment horizontal="right" vertical="center"/>
    </xf>
    <xf numFmtId="3" fontId="12" fillId="5" borderId="0" xfId="0" applyNumberFormat="1" applyFont="1" applyFill="1" applyAlignment="1">
      <alignment horizontal="left" vertical="top"/>
    </xf>
    <xf numFmtId="3" fontId="4" fillId="5" borderId="0" xfId="0" applyNumberFormat="1" applyFont="1" applyFill="1" applyBorder="1"/>
    <xf numFmtId="3" fontId="4" fillId="5" borderId="1" xfId="0" applyNumberFormat="1" applyFont="1" applyFill="1" applyBorder="1" applyAlignment="1">
      <alignment wrapText="1"/>
    </xf>
    <xf numFmtId="3" fontId="12" fillId="5" borderId="2" xfId="0" applyNumberFormat="1" applyFont="1" applyFill="1" applyBorder="1" applyAlignment="1">
      <alignment horizontal="right" vertical="center" wrapText="1"/>
    </xf>
    <xf numFmtId="3" fontId="4" fillId="5" borderId="2" xfId="0" applyNumberFormat="1" applyFont="1" applyFill="1" applyBorder="1" applyAlignment="1">
      <alignment horizontal="right" vertical="center" wrapText="1"/>
    </xf>
    <xf numFmtId="3" fontId="4" fillId="5" borderId="2" xfId="0" applyNumberFormat="1" applyFont="1" applyFill="1" applyBorder="1" applyAlignment="1">
      <alignment wrapText="1"/>
    </xf>
    <xf numFmtId="3" fontId="4" fillId="5" borderId="2" xfId="0" applyNumberFormat="1" applyFont="1" applyFill="1" applyBorder="1" applyAlignment="1">
      <alignment horizontal="right" wrapText="1"/>
    </xf>
    <xf numFmtId="3" fontId="12" fillId="5" borderId="0" xfId="0" applyNumberFormat="1" applyFont="1" applyFill="1"/>
    <xf numFmtId="3" fontId="4" fillId="5" borderId="0" xfId="0" applyNumberFormat="1" applyFont="1" applyFill="1" applyAlignment="1">
      <alignment horizontal="right"/>
    </xf>
    <xf numFmtId="3" fontId="4" fillId="5" borderId="0" xfId="2" applyNumberFormat="1" applyFont="1" applyFill="1"/>
    <xf numFmtId="3" fontId="4" fillId="5" borderId="0" xfId="0" applyNumberFormat="1" applyFont="1" applyFill="1" applyAlignment="1"/>
    <xf numFmtId="3" fontId="4" fillId="5" borderId="0" xfId="0" applyNumberFormat="1" applyFont="1" applyFill="1" applyAlignment="1">
      <alignment horizontal="left" wrapText="1"/>
    </xf>
    <xf numFmtId="3" fontId="12" fillId="0" borderId="0" xfId="0" pivotButton="1" applyNumberFormat="1" applyFont="1"/>
    <xf numFmtId="3" fontId="4" fillId="0" borderId="0" xfId="0" pivotButton="1" applyNumberFormat="1" applyFont="1"/>
    <xf numFmtId="3" fontId="4" fillId="0" borderId="0" xfId="0" applyNumberFormat="1" applyFont="1" applyAlignment="1">
      <alignment wrapText="1"/>
    </xf>
    <xf numFmtId="3" fontId="12" fillId="5" borderId="0" xfId="0" applyNumberFormat="1" applyFont="1" applyFill="1" applyBorder="1" applyAlignment="1">
      <alignment horizontal="left" vertical="center" wrapText="1"/>
    </xf>
    <xf numFmtId="3" fontId="4" fillId="5" borderId="0" xfId="0" applyNumberFormat="1" applyFont="1" applyFill="1" applyBorder="1" applyAlignment="1">
      <alignment horizontal="left" vertical="center" wrapText="1"/>
    </xf>
    <xf numFmtId="3" fontId="12" fillId="5" borderId="1" xfId="0" applyNumberFormat="1" applyFont="1" applyFill="1" applyBorder="1" applyAlignment="1">
      <alignment horizontal="right" vertical="center" wrapText="1"/>
    </xf>
    <xf numFmtId="3" fontId="4" fillId="5" borderId="1" xfId="0" applyNumberFormat="1" applyFont="1" applyFill="1" applyBorder="1" applyAlignment="1">
      <alignment horizontal="right" vertical="center" wrapText="1"/>
    </xf>
    <xf numFmtId="3" fontId="4" fillId="5" borderId="1" xfId="0" applyNumberFormat="1" applyFont="1" applyFill="1" applyBorder="1" applyAlignment="1">
      <alignment horizontal="left" vertical="center" wrapText="1"/>
    </xf>
    <xf numFmtId="3" fontId="12" fillId="5" borderId="0" xfId="0" applyNumberFormat="1" applyFont="1" applyFill="1" applyAlignment="1"/>
    <xf numFmtId="3" fontId="4" fillId="2" borderId="0" xfId="0" applyNumberFormat="1" applyFont="1" applyFill="1" applyAlignment="1"/>
    <xf numFmtId="3" fontId="12" fillId="5" borderId="0" xfId="0" applyNumberFormat="1" applyFont="1" applyFill="1" applyBorder="1" applyAlignment="1">
      <alignment vertical="center"/>
    </xf>
    <xf numFmtId="3" fontId="12" fillId="5" borderId="0" xfId="0" applyNumberFormat="1" applyFont="1" applyFill="1" applyAlignment="1">
      <alignment vertical="top"/>
    </xf>
    <xf numFmtId="3" fontId="4" fillId="5" borderId="0" xfId="0" applyNumberFormat="1" applyFont="1" applyFill="1" applyAlignment="1">
      <alignment vertical="top"/>
    </xf>
    <xf numFmtId="3" fontId="17" fillId="5" borderId="0" xfId="1" applyNumberFormat="1" applyFont="1" applyFill="1" applyAlignment="1">
      <alignment vertical="top"/>
    </xf>
    <xf numFmtId="3" fontId="4" fillId="0" borderId="0" xfId="0" applyNumberFormat="1" applyFont="1" applyAlignment="1">
      <alignment vertical="center"/>
    </xf>
    <xf numFmtId="3" fontId="4" fillId="5" borderId="0" xfId="0" applyNumberFormat="1" applyFont="1" applyFill="1" applyAlignment="1">
      <alignment vertical="top" wrapText="1"/>
    </xf>
    <xf numFmtId="3" fontId="4" fillId="5" borderId="0" xfId="0" applyNumberFormat="1" applyFont="1" applyFill="1" applyAlignment="1">
      <alignment horizontal="left"/>
    </xf>
    <xf numFmtId="3" fontId="17" fillId="5" borderId="0" xfId="1" applyNumberFormat="1" applyFont="1" applyFill="1" applyAlignment="1"/>
    <xf numFmtId="3" fontId="17" fillId="0" borderId="0" xfId="1" applyNumberFormat="1" applyFont="1"/>
    <xf numFmtId="3" fontId="17" fillId="5" borderId="0" xfId="1" applyNumberFormat="1" applyFont="1" applyFill="1" applyAlignment="1">
      <alignment horizontal="right"/>
    </xf>
    <xf numFmtId="3" fontId="20" fillId="5" borderId="0" xfId="0" applyNumberFormat="1" applyFont="1" applyFill="1" applyAlignment="1"/>
    <xf numFmtId="3" fontId="4" fillId="0" borderId="0" xfId="0" applyNumberFormat="1" applyFont="1" applyFill="1"/>
    <xf numFmtId="3" fontId="4" fillId="0" borderId="0" xfId="0" applyNumberFormat="1" applyFont="1" applyFill="1" applyBorder="1" applyAlignment="1">
      <alignment horizontal="right"/>
    </xf>
    <xf numFmtId="3" fontId="12" fillId="5" borderId="0" xfId="0" applyNumberFormat="1" applyFont="1" applyFill="1" applyAlignment="1">
      <alignment horizontal="right"/>
    </xf>
    <xf numFmtId="3" fontId="20" fillId="5" borderId="0" xfId="0" applyNumberFormat="1" applyFont="1" applyFill="1"/>
    <xf numFmtId="3" fontId="17" fillId="5" borderId="0" xfId="1" applyNumberFormat="1" applyFont="1" applyFill="1" applyAlignment="1">
      <alignment horizontal="left"/>
    </xf>
    <xf numFmtId="3" fontId="4" fillId="5" borderId="0" xfId="0" applyNumberFormat="1" applyFont="1" applyFill="1" applyAlignment="1">
      <alignment horizontal="left"/>
    </xf>
    <xf numFmtId="3" fontId="17" fillId="5" borderId="0" xfId="1" applyNumberFormat="1" applyFont="1" applyFill="1" applyAlignment="1">
      <alignment horizontal="right"/>
    </xf>
    <xf numFmtId="3" fontId="4" fillId="5" borderId="0" xfId="0" applyNumberFormat="1" applyFont="1" applyFill="1" applyAlignment="1">
      <alignment horizontal="right"/>
    </xf>
    <xf numFmtId="3" fontId="12" fillId="5" borderId="0" xfId="0" applyNumberFormat="1" applyFont="1" applyFill="1" applyAlignment="1">
      <alignment horizontal="left"/>
    </xf>
    <xf numFmtId="3" fontId="12" fillId="5" borderId="0" xfId="0" applyNumberFormat="1" applyFont="1" applyFill="1" applyBorder="1" applyAlignment="1">
      <alignment horizontal="center" vertical="center"/>
    </xf>
    <xf numFmtId="3" fontId="12" fillId="5" borderId="0" xfId="0" applyNumberFormat="1" applyFont="1" applyFill="1" applyAlignment="1">
      <alignment horizontal="center" vertical="center"/>
    </xf>
    <xf numFmtId="3" fontId="4" fillId="5" borderId="0" xfId="0" applyNumberFormat="1" applyFont="1" applyFill="1" applyAlignment="1">
      <alignment horizontal="left" wrapText="1"/>
    </xf>
    <xf numFmtId="3" fontId="4" fillId="5" borderId="0" xfId="0" applyNumberFormat="1" applyFont="1" applyFill="1" applyAlignment="1">
      <alignment horizontal="left" vertical="top" wrapText="1"/>
    </xf>
    <xf numFmtId="3" fontId="17" fillId="5" borderId="0" xfId="1" applyNumberFormat="1" applyFont="1" applyFill="1" applyAlignment="1">
      <alignment horizontal="left" vertical="top"/>
    </xf>
    <xf numFmtId="3" fontId="4" fillId="5" borderId="4" xfId="0" applyNumberFormat="1" applyFont="1" applyFill="1" applyBorder="1" applyAlignment="1">
      <alignment horizontal="left" wrapText="1"/>
    </xf>
  </cellXfs>
  <cellStyles count="16">
    <cellStyle name="Comma" xfId="15" builtinId="3"/>
    <cellStyle name="Hyperlink" xfId="1" builtinId="8"/>
    <cellStyle name="Hyperlink 2" xfId="7" xr:uid="{67D4AA40-DCA5-4E73-BB63-45628A004347}"/>
    <cellStyle name="Hyperlink 2 2" xfId="9" xr:uid="{B8D7602A-381B-4BB2-B06C-313A64774433}"/>
    <cellStyle name="Hyperlink 2 2 2" xfId="12" xr:uid="{72E77F47-92BA-4DE3-8DF6-7FF3D6AD3503}"/>
    <cellStyle name="Hyperlink 3" xfId="10" xr:uid="{5B1DEB8E-4FF4-4980-B704-E81A58445FE7}"/>
    <cellStyle name="Normal" xfId="0" builtinId="0"/>
    <cellStyle name="Normal 2 2" xfId="4" xr:uid="{00000000-0005-0000-0000-000002000000}"/>
    <cellStyle name="Normal 2 2 2 2" xfId="6" xr:uid="{4E903501-703F-412E-8E63-E197032CF2E8}"/>
    <cellStyle name="Normal 2 3" xfId="11" xr:uid="{242F8F46-782F-49B1-94B2-EBDE566D9793}"/>
    <cellStyle name="Normal 2 4" xfId="14" xr:uid="{F76FFD48-9748-4A92-B28E-993E275E8973}"/>
    <cellStyle name="Normal 5" xfId="3" xr:uid="{00000000-0005-0000-0000-000003000000}"/>
    <cellStyle name="Normal 5 2" xfId="13" xr:uid="{FA03D67D-725B-4109-9C92-01194F326AAA}"/>
    <cellStyle name="Normal 6 2" xfId="5" xr:uid="{6CD64A56-54A4-49F1-A94D-B5323CCB26AB}"/>
    <cellStyle name="Normal 7 2" xfId="8" xr:uid="{5185923F-1F4E-4A83-B624-A7562FD7245B}"/>
    <cellStyle name="Percent" xfId="2" builtinId="5"/>
  </cellStyles>
  <dxfs count="54">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b/>
      </font>
    </dxf>
    <dxf>
      <numFmt numFmtId="3" formatCode="#,##0"/>
    </dxf>
    <dxf>
      <numFmt numFmtId="3" formatCode="#,##0"/>
    </dxf>
    <dxf>
      <numFmt numFmtId="3" formatCode="#,##0"/>
    </dxf>
    <dxf>
      <numFmt numFmtId="3" formatCode="#,##0"/>
    </dxf>
    <dxf>
      <numFmt numFmtId="3" formatCode="#,##0"/>
    </dxf>
    <dxf>
      <numFmt numFmtId="3" formatCode="#,##0"/>
    </dxf>
    <dxf>
      <font>
        <sz val="12"/>
      </font>
    </dxf>
    <dxf>
      <font>
        <sz val="12"/>
      </font>
    </dxf>
    <dxf>
      <font>
        <sz val="12"/>
      </font>
    </dxf>
    <dxf>
      <font>
        <sz val="12"/>
      </font>
    </dxf>
    <dxf>
      <font>
        <sz val="12"/>
      </font>
    </dxf>
    <dxf>
      <font>
        <sz val="12"/>
      </font>
    </dxf>
    <dxf>
      <font>
        <color rgb="FF000000"/>
      </font>
    </dxf>
    <dxf>
      <font>
        <color rgb="FF000000"/>
      </font>
    </dxf>
    <dxf>
      <font>
        <color rgb="FF000000"/>
      </font>
    </dxf>
    <dxf>
      <font>
        <color rgb="FF000000"/>
      </font>
    </dxf>
    <dxf>
      <font>
        <color rgb="FF000000"/>
      </font>
    </dxf>
    <dxf>
      <font>
        <color rgb="FF000000"/>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b/>
      </font>
    </dxf>
    <dxf>
      <numFmt numFmtId="3" formatCode="#,##0"/>
    </dxf>
    <dxf>
      <numFmt numFmtId="3" formatCode="#,##0"/>
    </dxf>
    <dxf>
      <numFmt numFmtId="3" formatCode="#,##0"/>
    </dxf>
    <dxf>
      <numFmt numFmtId="3" formatCode="#,##0"/>
    </dxf>
    <dxf>
      <numFmt numFmtId="3" formatCode="#,##0"/>
    </dxf>
    <dxf>
      <numFmt numFmtId="3" formatCode="#,##0"/>
    </dxf>
    <dxf>
      <font>
        <sz val="12"/>
      </font>
    </dxf>
    <dxf>
      <font>
        <sz val="12"/>
      </font>
    </dxf>
    <dxf>
      <font>
        <sz val="12"/>
      </font>
    </dxf>
    <dxf>
      <font>
        <sz val="12"/>
      </font>
    </dxf>
    <dxf>
      <font>
        <sz val="12"/>
      </font>
    </dxf>
    <dxf>
      <font>
        <sz val="12"/>
      </font>
    </dxf>
    <dxf>
      <font>
        <color rgb="FF000000"/>
      </font>
    </dxf>
    <dxf>
      <font>
        <color rgb="FF000000"/>
      </font>
    </dxf>
    <dxf>
      <font>
        <color rgb="FF000000"/>
      </font>
    </dxf>
    <dxf>
      <font>
        <color rgb="FF000000"/>
      </font>
    </dxf>
    <dxf>
      <font>
        <color rgb="FF000000"/>
      </font>
    </dxf>
    <dxf>
      <font>
        <color rgb="FF000000"/>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2.xml"/><Relationship Id="rId2" Type="http://schemas.openxmlformats.org/officeDocument/2006/relationships/worksheet" Target="worksheets/sheet2.xml"/><Relationship Id="rId16" Type="http://schemas.openxmlformats.org/officeDocument/2006/relationships/pivotCacheDefinition" Target="pivotCache/pivotCacheDefinition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4438650</xdr:colOff>
      <xdr:row>0</xdr:row>
      <xdr:rowOff>19050</xdr:rowOff>
    </xdr:from>
    <xdr:ext cx="996311" cy="969648"/>
    <xdr:pic>
      <xdr:nvPicPr>
        <xdr:cNvPr id="4" name="Picture 5" descr="Accredited Official Statistics logo">
          <a:extLst>
            <a:ext uri="{FF2B5EF4-FFF2-40B4-BE49-F238E27FC236}">
              <a16:creationId xmlns:a16="http://schemas.microsoft.com/office/drawing/2014/main" id="{A7C630F6-9005-4D5B-ADDB-86D04AC0ADA9}"/>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t="384" b="384"/>
        <a:stretch/>
      </xdr:blipFill>
      <xdr:spPr>
        <a:xfrm>
          <a:off x="4438650" y="19050"/>
          <a:ext cx="996311" cy="969648"/>
        </a:xfrm>
        <a:prstGeom prst="rect">
          <a:avLst/>
        </a:prstGeom>
        <a:noFill/>
        <a:ln cap="flat">
          <a:noFill/>
        </a:ln>
      </xdr:spPr>
    </xdr:pic>
    <xdr:clientData/>
  </xdr:oneCellAnchor>
  <xdr:twoCellAnchor editAs="oneCell">
    <xdr:from>
      <xdr:col>0</xdr:col>
      <xdr:colOff>0</xdr:colOff>
      <xdr:row>0</xdr:row>
      <xdr:rowOff>0</xdr:rowOff>
    </xdr:from>
    <xdr:to>
      <xdr:col>0</xdr:col>
      <xdr:colOff>1790700</xdr:colOff>
      <xdr:row>1</xdr:row>
      <xdr:rowOff>104616</xdr:rowOff>
    </xdr:to>
    <xdr:pic>
      <xdr:nvPicPr>
        <xdr:cNvPr id="3" name="Picture 2" descr="Ministry of Housing, Communities and Local Government logo">
          <a:extLst>
            <a:ext uri="{FF2B5EF4-FFF2-40B4-BE49-F238E27FC236}">
              <a16:creationId xmlns:a16="http://schemas.microsoft.com/office/drawing/2014/main" id="{7441984B-FE91-4283-B1A8-2D6E56BF1B9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1790700" cy="11714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571500</xdr:colOff>
      <xdr:row>0</xdr:row>
      <xdr:rowOff>152400</xdr:rowOff>
    </xdr:from>
    <xdr:ext cx="828675" cy="818433"/>
    <xdr:pic>
      <xdr:nvPicPr>
        <xdr:cNvPr id="4" name="Picture 22" descr="Accredited Official Statistics logo">
          <a:extLst>
            <a:ext uri="{FF2B5EF4-FFF2-40B4-BE49-F238E27FC236}">
              <a16:creationId xmlns:a16="http://schemas.microsoft.com/office/drawing/2014/main" id="{9F9DE118-AB5E-45F9-AD95-ACAEA60DBEDE}"/>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0896600" y="152400"/>
          <a:ext cx="828675" cy="818433"/>
        </a:xfrm>
        <a:prstGeom prst="rect">
          <a:avLst/>
        </a:prstGeom>
        <a:noFill/>
        <a:ln cap="flat">
          <a:noFill/>
        </a:ln>
      </xdr:spPr>
    </xdr:pic>
    <xdr:clientData/>
  </xdr:oneCellAnchor>
  <xdr:twoCellAnchor editAs="oneCell">
    <xdr:from>
      <xdr:col>3</xdr:col>
      <xdr:colOff>1476375</xdr:colOff>
      <xdr:row>0</xdr:row>
      <xdr:rowOff>0</xdr:rowOff>
    </xdr:from>
    <xdr:to>
      <xdr:col>4</xdr:col>
      <xdr:colOff>1600200</xdr:colOff>
      <xdr:row>4</xdr:row>
      <xdr:rowOff>257016</xdr:rowOff>
    </xdr:to>
    <xdr:pic>
      <xdr:nvPicPr>
        <xdr:cNvPr id="3" name="Picture 2" descr="Ministry of Housing, Communities and Local Government logo">
          <a:extLst>
            <a:ext uri="{FF2B5EF4-FFF2-40B4-BE49-F238E27FC236}">
              <a16:creationId xmlns:a16="http://schemas.microsoft.com/office/drawing/2014/main" id="{4E90A284-6C2C-4E9B-A2C3-269C0A24C82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801475" y="0"/>
          <a:ext cx="1790700" cy="11714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ireStats\OHR%20files\Chief%20Inspector's%20Annual%20Report\2002_03\Excel\Section%201%20-%20Staffing%20and%20Other%20Resources\Table%205%20and%206%20-%20Retained%20Success%20apps,01-02%20&amp;%2002-03%20rev.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HMFSIISG\Equal%20Opportunities\JSC%20on%20Personnel%20Statistics\1999\Tables%201%20and%202%2098_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cc apps, retire &amp; resig 0102"/>
      <sheetName val="Succ apps, retire &amp; resig 0203"/>
    </sheetNames>
    <sheetDataSet>
      <sheetData sheetId="0" refreshError="1"/>
      <sheetData sheetId="1">
        <row r="5">
          <cell r="B5" t="str">
            <v>Successful applicants</v>
          </cell>
          <cell r="D5" t="str">
            <v>Dismissal on disciplinary grounds</v>
          </cell>
          <cell r="F5" t="str">
            <v>Medical discharge due to harassment or discrimination</v>
          </cell>
          <cell r="H5" t="str">
            <v>Resignation due to harassment or discrimination</v>
          </cell>
          <cell r="J5" t="str">
            <v>Medical discharge for other reasons</v>
          </cell>
          <cell r="L5" t="str">
            <v>Poor performance/ efficiency</v>
          </cell>
          <cell r="N5" t="str">
            <v>Resignation to take other employment</v>
          </cell>
          <cell r="P5" t="str">
            <v>Compulsory/ voluntary age retirement</v>
          </cell>
          <cell r="R5" t="str">
            <v>Deceased</v>
          </cell>
        </row>
        <row r="7">
          <cell r="A7" t="str">
            <v>FCDAs and FEPA1</v>
          </cell>
        </row>
        <row r="9">
          <cell r="A9" t="str">
            <v>Greater Manchester</v>
          </cell>
          <cell r="B9">
            <v>2</v>
          </cell>
          <cell r="D9">
            <v>0</v>
          </cell>
          <cell r="F9">
            <v>0</v>
          </cell>
          <cell r="H9">
            <v>0</v>
          </cell>
          <cell r="J9">
            <v>1</v>
          </cell>
          <cell r="L9">
            <v>0</v>
          </cell>
          <cell r="N9">
            <v>0</v>
          </cell>
          <cell r="P9">
            <v>1</v>
          </cell>
          <cell r="R9">
            <v>0</v>
          </cell>
        </row>
        <row r="10">
          <cell r="A10" t="str">
            <v>London2</v>
          </cell>
        </row>
        <row r="11">
          <cell r="A11" t="str">
            <v>Merseyside2</v>
          </cell>
        </row>
        <row r="12">
          <cell r="A12" t="str">
            <v>South Yorkshire</v>
          </cell>
          <cell r="B12">
            <v>4</v>
          </cell>
          <cell r="D12">
            <v>0</v>
          </cell>
          <cell r="F12">
            <v>0</v>
          </cell>
          <cell r="H12">
            <v>0</v>
          </cell>
          <cell r="J12">
            <v>0</v>
          </cell>
          <cell r="L12">
            <v>0</v>
          </cell>
          <cell r="N12">
            <v>1</v>
          </cell>
          <cell r="P12">
            <v>1</v>
          </cell>
          <cell r="R12">
            <v>0</v>
          </cell>
        </row>
        <row r="13">
          <cell r="A13" t="str">
            <v>Tyne &amp; Wear</v>
          </cell>
          <cell r="B13">
            <v>2</v>
          </cell>
          <cell r="D13">
            <v>0</v>
          </cell>
          <cell r="F13">
            <v>0</v>
          </cell>
          <cell r="H13">
            <v>0</v>
          </cell>
          <cell r="J13">
            <v>1</v>
          </cell>
          <cell r="L13">
            <v>0</v>
          </cell>
          <cell r="N13">
            <v>0</v>
          </cell>
          <cell r="P13">
            <v>0</v>
          </cell>
          <cell r="R13">
            <v>0</v>
          </cell>
        </row>
        <row r="14">
          <cell r="A14" t="str">
            <v>West Midlands</v>
          </cell>
          <cell r="B14">
            <v>2</v>
          </cell>
          <cell r="D14">
            <v>0</v>
          </cell>
          <cell r="F14">
            <v>0</v>
          </cell>
          <cell r="H14">
            <v>0</v>
          </cell>
          <cell r="J14">
            <v>0</v>
          </cell>
          <cell r="L14">
            <v>0</v>
          </cell>
          <cell r="N14">
            <v>0</v>
          </cell>
          <cell r="P14">
            <v>0</v>
          </cell>
          <cell r="R14">
            <v>0</v>
          </cell>
        </row>
        <row r="15">
          <cell r="A15" t="str">
            <v>West Yorkshire</v>
          </cell>
          <cell r="B15">
            <v>4</v>
          </cell>
          <cell r="D15">
            <v>0</v>
          </cell>
          <cell r="F15">
            <v>0</v>
          </cell>
          <cell r="H15">
            <v>0</v>
          </cell>
          <cell r="J15">
            <v>0</v>
          </cell>
          <cell r="L15">
            <v>0</v>
          </cell>
          <cell r="N15">
            <v>0</v>
          </cell>
          <cell r="P15">
            <v>2</v>
          </cell>
          <cell r="R15">
            <v>0</v>
          </cell>
        </row>
        <row r="17">
          <cell r="A17" t="str">
            <v>TOTAL</v>
          </cell>
          <cell r="B17">
            <v>14</v>
          </cell>
          <cell r="D17">
            <v>0</v>
          </cell>
          <cell r="F17">
            <v>0</v>
          </cell>
          <cell r="H17">
            <v>0</v>
          </cell>
          <cell r="J17">
            <v>2</v>
          </cell>
          <cell r="L17">
            <v>0</v>
          </cell>
          <cell r="N17">
            <v>1</v>
          </cell>
          <cell r="P17">
            <v>4</v>
          </cell>
          <cell r="R17">
            <v>0</v>
          </cell>
        </row>
        <row r="19">
          <cell r="A19" t="str">
            <v>ENGLAND</v>
          </cell>
        </row>
        <row r="21">
          <cell r="A21" t="str">
            <v>Avon</v>
          </cell>
          <cell r="B21">
            <v>18</v>
          </cell>
          <cell r="D21">
            <v>0</v>
          </cell>
          <cell r="F21">
            <v>0</v>
          </cell>
          <cell r="H21">
            <v>0</v>
          </cell>
          <cell r="J21">
            <v>1</v>
          </cell>
          <cell r="L21">
            <v>0</v>
          </cell>
          <cell r="N21">
            <v>5</v>
          </cell>
          <cell r="P21">
            <v>10</v>
          </cell>
          <cell r="R21">
            <v>0</v>
          </cell>
        </row>
        <row r="22">
          <cell r="A22" t="str">
            <v>Bedfordshire &amp; Luton</v>
          </cell>
          <cell r="B22">
            <v>8</v>
          </cell>
          <cell r="D22">
            <v>0</v>
          </cell>
          <cell r="F22">
            <v>0</v>
          </cell>
          <cell r="H22">
            <v>0</v>
          </cell>
          <cell r="J22">
            <v>0</v>
          </cell>
          <cell r="L22">
            <v>0</v>
          </cell>
          <cell r="N22">
            <v>12</v>
          </cell>
          <cell r="P22">
            <v>2</v>
          </cell>
          <cell r="R22">
            <v>0</v>
          </cell>
        </row>
        <row r="23">
          <cell r="A23" t="str">
            <v>Buckinghamshire</v>
          </cell>
          <cell r="B23">
            <v>23</v>
          </cell>
          <cell r="D23">
            <v>0</v>
          </cell>
          <cell r="F23">
            <v>0</v>
          </cell>
          <cell r="H23">
            <v>0</v>
          </cell>
          <cell r="J23">
            <v>0</v>
          </cell>
          <cell r="L23">
            <v>0</v>
          </cell>
          <cell r="N23">
            <v>2</v>
          </cell>
          <cell r="P23">
            <v>2</v>
          </cell>
          <cell r="R23">
            <v>0</v>
          </cell>
        </row>
        <row r="24">
          <cell r="A24" t="str">
            <v>Cambridgeshire</v>
          </cell>
          <cell r="B24">
            <v>34</v>
          </cell>
          <cell r="D24">
            <v>1</v>
          </cell>
          <cell r="F24">
            <v>0</v>
          </cell>
          <cell r="H24">
            <v>0</v>
          </cell>
          <cell r="J24">
            <v>0</v>
          </cell>
          <cell r="L24">
            <v>0</v>
          </cell>
          <cell r="N24">
            <v>0</v>
          </cell>
          <cell r="P24">
            <v>4</v>
          </cell>
          <cell r="R24">
            <v>0</v>
          </cell>
        </row>
        <row r="25">
          <cell r="A25" t="str">
            <v>Cheshire</v>
          </cell>
          <cell r="B25">
            <v>22</v>
          </cell>
          <cell r="D25">
            <v>0</v>
          </cell>
          <cell r="F25">
            <v>0</v>
          </cell>
          <cell r="H25">
            <v>0</v>
          </cell>
          <cell r="J25">
            <v>0</v>
          </cell>
          <cell r="L25">
            <v>0</v>
          </cell>
          <cell r="N25">
            <v>2</v>
          </cell>
          <cell r="P25">
            <v>2</v>
          </cell>
          <cell r="R25">
            <v>0</v>
          </cell>
        </row>
        <row r="26">
          <cell r="A26" t="str">
            <v>Cleveland</v>
          </cell>
          <cell r="B26">
            <v>11</v>
          </cell>
          <cell r="D26">
            <v>0</v>
          </cell>
          <cell r="F26">
            <v>0</v>
          </cell>
          <cell r="H26">
            <v>0</v>
          </cell>
          <cell r="J26">
            <v>0</v>
          </cell>
          <cell r="L26">
            <v>1</v>
          </cell>
          <cell r="N26">
            <v>0</v>
          </cell>
          <cell r="P26">
            <v>5</v>
          </cell>
          <cell r="R26">
            <v>0</v>
          </cell>
        </row>
        <row r="27">
          <cell r="A27" t="str">
            <v>Cornwall</v>
          </cell>
          <cell r="B27">
            <v>23</v>
          </cell>
          <cell r="D27">
            <v>0</v>
          </cell>
          <cell r="F27">
            <v>0</v>
          </cell>
          <cell r="H27">
            <v>0</v>
          </cell>
          <cell r="J27">
            <v>0</v>
          </cell>
          <cell r="L27">
            <v>0</v>
          </cell>
          <cell r="N27">
            <v>0</v>
          </cell>
          <cell r="P27">
            <v>8</v>
          </cell>
          <cell r="R27">
            <v>0</v>
          </cell>
        </row>
        <row r="28">
          <cell r="A28" t="str">
            <v>County Durham &amp; Darlington</v>
          </cell>
          <cell r="B28">
            <v>20</v>
          </cell>
          <cell r="D28">
            <v>0</v>
          </cell>
          <cell r="F28">
            <v>0</v>
          </cell>
          <cell r="H28">
            <v>0</v>
          </cell>
          <cell r="J28">
            <v>1</v>
          </cell>
          <cell r="L28">
            <v>0</v>
          </cell>
          <cell r="N28">
            <v>0</v>
          </cell>
          <cell r="P28">
            <v>2</v>
          </cell>
          <cell r="R28">
            <v>0</v>
          </cell>
        </row>
        <row r="29">
          <cell r="A29" t="str">
            <v>Cumbria</v>
          </cell>
          <cell r="B29">
            <v>37</v>
          </cell>
          <cell r="D29">
            <v>0</v>
          </cell>
          <cell r="F29">
            <v>0</v>
          </cell>
          <cell r="H29">
            <v>0</v>
          </cell>
          <cell r="J29">
            <v>0</v>
          </cell>
          <cell r="L29">
            <v>1</v>
          </cell>
          <cell r="N29">
            <v>6</v>
          </cell>
          <cell r="P29">
            <v>10</v>
          </cell>
          <cell r="R29">
            <v>0</v>
          </cell>
        </row>
        <row r="30">
          <cell r="A30" t="str">
            <v>Derbyshire</v>
          </cell>
          <cell r="B30">
            <v>37</v>
          </cell>
          <cell r="D30">
            <v>0</v>
          </cell>
          <cell r="F30">
            <v>0</v>
          </cell>
          <cell r="H30">
            <v>0</v>
          </cell>
          <cell r="J30">
            <v>4</v>
          </cell>
          <cell r="L30">
            <v>0</v>
          </cell>
          <cell r="N30">
            <v>2</v>
          </cell>
          <cell r="P30">
            <v>9</v>
          </cell>
          <cell r="R30">
            <v>0</v>
          </cell>
        </row>
        <row r="31">
          <cell r="A31" t="str">
            <v>Devon</v>
          </cell>
          <cell r="B31">
            <v>110</v>
          </cell>
          <cell r="D31">
            <v>0</v>
          </cell>
          <cell r="F31">
            <v>0</v>
          </cell>
          <cell r="H31">
            <v>0</v>
          </cell>
          <cell r="J31">
            <v>2</v>
          </cell>
          <cell r="L31">
            <v>0</v>
          </cell>
          <cell r="N31">
            <v>8</v>
          </cell>
          <cell r="P31">
            <v>17</v>
          </cell>
          <cell r="R31">
            <v>0</v>
          </cell>
        </row>
        <row r="32">
          <cell r="A32" t="str">
            <v>Dorset</v>
          </cell>
          <cell r="B32">
            <v>32</v>
          </cell>
          <cell r="D32">
            <v>1</v>
          </cell>
          <cell r="F32">
            <v>0</v>
          </cell>
          <cell r="H32">
            <v>0</v>
          </cell>
          <cell r="J32">
            <v>2</v>
          </cell>
          <cell r="L32">
            <v>1</v>
          </cell>
          <cell r="N32">
            <v>0</v>
          </cell>
          <cell r="P32">
            <v>6</v>
          </cell>
          <cell r="R32">
            <v>0</v>
          </cell>
        </row>
        <row r="33">
          <cell r="A33" t="str">
            <v>East Sussex</v>
          </cell>
          <cell r="B33">
            <v>5</v>
          </cell>
          <cell r="D33">
            <v>0</v>
          </cell>
          <cell r="F33">
            <v>0</v>
          </cell>
          <cell r="H33">
            <v>0</v>
          </cell>
          <cell r="J33">
            <v>1</v>
          </cell>
          <cell r="L33">
            <v>0</v>
          </cell>
          <cell r="N33">
            <v>25</v>
          </cell>
          <cell r="P33">
            <v>0</v>
          </cell>
          <cell r="R33">
            <v>0</v>
          </cell>
        </row>
        <row r="34">
          <cell r="A34" t="str">
            <v>Essex</v>
          </cell>
          <cell r="B34">
            <v>35</v>
          </cell>
          <cell r="D34">
            <v>1</v>
          </cell>
          <cell r="F34">
            <v>0</v>
          </cell>
          <cell r="H34">
            <v>0</v>
          </cell>
          <cell r="J34">
            <v>3</v>
          </cell>
          <cell r="L34">
            <v>1</v>
          </cell>
          <cell r="N34">
            <v>3</v>
          </cell>
          <cell r="P34">
            <v>11</v>
          </cell>
          <cell r="R34">
            <v>0</v>
          </cell>
        </row>
        <row r="35">
          <cell r="A35" t="str">
            <v>Gloucestershire</v>
          </cell>
          <cell r="B35">
            <v>19</v>
          </cell>
          <cell r="D35">
            <v>0</v>
          </cell>
          <cell r="F35">
            <v>0</v>
          </cell>
          <cell r="H35">
            <v>0</v>
          </cell>
          <cell r="J35">
            <v>0</v>
          </cell>
          <cell r="L35">
            <v>0</v>
          </cell>
          <cell r="N35">
            <v>3</v>
          </cell>
          <cell r="P35">
            <v>6</v>
          </cell>
          <cell r="R35">
            <v>0</v>
          </cell>
        </row>
        <row r="36">
          <cell r="A36" t="str">
            <v>Hampshire</v>
          </cell>
          <cell r="B36">
            <v>58</v>
          </cell>
          <cell r="D36">
            <v>0</v>
          </cell>
          <cell r="F36">
            <v>0</v>
          </cell>
          <cell r="H36">
            <v>1</v>
          </cell>
          <cell r="J36">
            <v>5</v>
          </cell>
          <cell r="L36">
            <v>12</v>
          </cell>
          <cell r="N36">
            <v>6</v>
          </cell>
          <cell r="P36">
            <v>15</v>
          </cell>
          <cell r="R36">
            <v>0</v>
          </cell>
        </row>
        <row r="37">
          <cell r="A37" t="str">
            <v>Hereford &amp; Worcester</v>
          </cell>
          <cell r="B37">
            <v>40</v>
          </cell>
          <cell r="D37">
            <v>0</v>
          </cell>
          <cell r="F37">
            <v>0</v>
          </cell>
          <cell r="H37">
            <v>0</v>
          </cell>
          <cell r="J37">
            <v>2</v>
          </cell>
          <cell r="L37">
            <v>0</v>
          </cell>
          <cell r="N37">
            <v>8</v>
          </cell>
          <cell r="P37">
            <v>2</v>
          </cell>
          <cell r="R37">
            <v>1</v>
          </cell>
        </row>
        <row r="38">
          <cell r="A38" t="str">
            <v>Hertfordshire</v>
          </cell>
          <cell r="B38">
            <v>10</v>
          </cell>
          <cell r="D38">
            <v>0</v>
          </cell>
          <cell r="F38">
            <v>0</v>
          </cell>
          <cell r="H38">
            <v>0</v>
          </cell>
          <cell r="J38">
            <v>0</v>
          </cell>
          <cell r="L38">
            <v>0</v>
          </cell>
          <cell r="N38">
            <v>21</v>
          </cell>
          <cell r="P38">
            <v>3</v>
          </cell>
          <cell r="R38">
            <v>1</v>
          </cell>
        </row>
        <row r="39">
          <cell r="A39" t="str">
            <v>Humberside</v>
          </cell>
          <cell r="B39">
            <v>39</v>
          </cell>
          <cell r="D39">
            <v>0</v>
          </cell>
          <cell r="F39">
            <v>0</v>
          </cell>
          <cell r="H39">
            <v>0</v>
          </cell>
          <cell r="J39">
            <v>0</v>
          </cell>
          <cell r="L39">
            <v>3</v>
          </cell>
          <cell r="N39">
            <v>32</v>
          </cell>
          <cell r="P39">
            <v>3</v>
          </cell>
          <cell r="R39">
            <v>1</v>
          </cell>
        </row>
        <row r="40">
          <cell r="A40" t="str">
            <v>Isle Of Wight</v>
          </cell>
          <cell r="B40">
            <v>24</v>
          </cell>
          <cell r="D40">
            <v>0</v>
          </cell>
          <cell r="F40">
            <v>0</v>
          </cell>
          <cell r="H40">
            <v>0</v>
          </cell>
          <cell r="J40">
            <v>1</v>
          </cell>
          <cell r="L40">
            <v>1</v>
          </cell>
          <cell r="N40">
            <v>2</v>
          </cell>
          <cell r="P40">
            <v>2</v>
          </cell>
          <cell r="R40">
            <v>0</v>
          </cell>
        </row>
        <row r="41">
          <cell r="A41" t="str">
            <v>Isles Of Scilly</v>
          </cell>
          <cell r="B41">
            <v>3</v>
          </cell>
          <cell r="D41">
            <v>0</v>
          </cell>
          <cell r="F41">
            <v>0</v>
          </cell>
          <cell r="H41">
            <v>0</v>
          </cell>
          <cell r="J41">
            <v>0</v>
          </cell>
          <cell r="L41">
            <v>0</v>
          </cell>
          <cell r="N41">
            <v>0</v>
          </cell>
          <cell r="P41">
            <v>3</v>
          </cell>
          <cell r="R41">
            <v>0</v>
          </cell>
        </row>
        <row r="42">
          <cell r="A42" t="str">
            <v>Kent</v>
          </cell>
          <cell r="B42">
            <v>94</v>
          </cell>
          <cell r="D42">
            <v>0</v>
          </cell>
          <cell r="F42">
            <v>0</v>
          </cell>
          <cell r="H42">
            <v>0</v>
          </cell>
          <cell r="J42">
            <v>3</v>
          </cell>
          <cell r="L42">
            <v>0</v>
          </cell>
          <cell r="N42">
            <v>24</v>
          </cell>
          <cell r="P42">
            <v>10</v>
          </cell>
          <cell r="R42">
            <v>1</v>
          </cell>
        </row>
        <row r="43">
          <cell r="A43" t="str">
            <v>Lancashire</v>
          </cell>
          <cell r="B43">
            <v>40</v>
          </cell>
          <cell r="D43">
            <v>1</v>
          </cell>
          <cell r="F43">
            <v>0</v>
          </cell>
          <cell r="H43">
            <v>0</v>
          </cell>
          <cell r="J43">
            <v>2</v>
          </cell>
          <cell r="L43">
            <v>0</v>
          </cell>
          <cell r="N43">
            <v>38</v>
          </cell>
          <cell r="P43">
            <v>3</v>
          </cell>
          <cell r="R43">
            <v>0</v>
          </cell>
        </row>
        <row r="44">
          <cell r="A44" t="str">
            <v>Leicestershire</v>
          </cell>
          <cell r="B44">
            <v>24</v>
          </cell>
          <cell r="D44">
            <v>0</v>
          </cell>
          <cell r="F44">
            <v>0</v>
          </cell>
          <cell r="H44">
            <v>0</v>
          </cell>
          <cell r="J44">
            <v>1</v>
          </cell>
          <cell r="L44">
            <v>0</v>
          </cell>
          <cell r="N44">
            <v>13</v>
          </cell>
          <cell r="P44">
            <v>7</v>
          </cell>
          <cell r="R44">
            <v>0</v>
          </cell>
        </row>
        <row r="45">
          <cell r="A45" t="str">
            <v>Lincolnshire</v>
          </cell>
          <cell r="B45">
            <v>31</v>
          </cell>
          <cell r="D45">
            <v>0</v>
          </cell>
          <cell r="F45">
            <v>0</v>
          </cell>
          <cell r="H45">
            <v>0</v>
          </cell>
          <cell r="J45">
            <v>0</v>
          </cell>
          <cell r="L45">
            <v>0</v>
          </cell>
          <cell r="N45">
            <v>5</v>
          </cell>
          <cell r="P45">
            <v>5</v>
          </cell>
          <cell r="R45">
            <v>0</v>
          </cell>
        </row>
        <row r="46">
          <cell r="A46" t="str">
            <v>Norfolk</v>
          </cell>
          <cell r="B46">
            <v>56</v>
          </cell>
          <cell r="D46">
            <v>1</v>
          </cell>
          <cell r="F46">
            <v>0</v>
          </cell>
          <cell r="H46">
            <v>0</v>
          </cell>
          <cell r="J46">
            <v>1</v>
          </cell>
          <cell r="L46">
            <v>0</v>
          </cell>
          <cell r="N46">
            <v>6</v>
          </cell>
          <cell r="P46">
            <v>5</v>
          </cell>
          <cell r="R46">
            <v>0</v>
          </cell>
        </row>
        <row r="47">
          <cell r="A47" t="str">
            <v>North Yorkshire</v>
          </cell>
          <cell r="B47">
            <v>36</v>
          </cell>
          <cell r="D47">
            <v>0</v>
          </cell>
          <cell r="F47">
            <v>0</v>
          </cell>
          <cell r="H47">
            <v>0</v>
          </cell>
          <cell r="J47">
            <v>0</v>
          </cell>
          <cell r="L47">
            <v>0</v>
          </cell>
          <cell r="N47">
            <v>0</v>
          </cell>
          <cell r="P47">
            <v>6</v>
          </cell>
          <cell r="R47">
            <v>0</v>
          </cell>
        </row>
        <row r="48">
          <cell r="A48" t="str">
            <v>Northamptonshire</v>
          </cell>
          <cell r="B48">
            <v>23</v>
          </cell>
          <cell r="D48">
            <v>0</v>
          </cell>
          <cell r="F48">
            <v>0</v>
          </cell>
          <cell r="H48">
            <v>0</v>
          </cell>
          <cell r="J48">
            <v>0</v>
          </cell>
          <cell r="L48">
            <v>0</v>
          </cell>
          <cell r="N48">
            <v>0</v>
          </cell>
          <cell r="P48">
            <v>1</v>
          </cell>
          <cell r="R48">
            <v>0</v>
          </cell>
        </row>
        <row r="49">
          <cell r="A49" t="str">
            <v>Northumberland</v>
          </cell>
          <cell r="B49">
            <v>14</v>
          </cell>
          <cell r="D49">
            <v>0</v>
          </cell>
          <cell r="F49">
            <v>0</v>
          </cell>
          <cell r="H49">
            <v>0</v>
          </cell>
          <cell r="J49">
            <v>1</v>
          </cell>
          <cell r="L49">
            <v>0</v>
          </cell>
          <cell r="N49">
            <v>10</v>
          </cell>
          <cell r="P49">
            <v>6</v>
          </cell>
          <cell r="R49">
            <v>0</v>
          </cell>
        </row>
        <row r="50">
          <cell r="A50" t="str">
            <v>Nottinghamshire</v>
          </cell>
          <cell r="B50">
            <v>39</v>
          </cell>
          <cell r="D50">
            <v>1</v>
          </cell>
          <cell r="F50">
            <v>0</v>
          </cell>
          <cell r="H50">
            <v>0</v>
          </cell>
          <cell r="J50">
            <v>0</v>
          </cell>
          <cell r="L50">
            <v>0</v>
          </cell>
          <cell r="N50">
            <v>8</v>
          </cell>
          <cell r="P50">
            <v>8</v>
          </cell>
          <cell r="R50">
            <v>0</v>
          </cell>
        </row>
        <row r="51">
          <cell r="A51" t="str">
            <v>Oxfordshire</v>
          </cell>
          <cell r="B51">
            <v>29</v>
          </cell>
          <cell r="D51">
            <v>0</v>
          </cell>
          <cell r="F51">
            <v>0</v>
          </cell>
          <cell r="H51">
            <v>0</v>
          </cell>
          <cell r="J51">
            <v>2</v>
          </cell>
          <cell r="L51">
            <v>0</v>
          </cell>
          <cell r="N51">
            <v>5</v>
          </cell>
          <cell r="P51">
            <v>0</v>
          </cell>
          <cell r="R51">
            <v>0</v>
          </cell>
        </row>
        <row r="52">
          <cell r="A52" t="str">
            <v>Royal Berkshire</v>
          </cell>
          <cell r="B52">
            <v>15</v>
          </cell>
          <cell r="D52">
            <v>1</v>
          </cell>
          <cell r="F52">
            <v>0</v>
          </cell>
          <cell r="H52">
            <v>0</v>
          </cell>
          <cell r="J52">
            <v>1</v>
          </cell>
          <cell r="L52">
            <v>0</v>
          </cell>
          <cell r="N52">
            <v>5</v>
          </cell>
          <cell r="P52">
            <v>1</v>
          </cell>
          <cell r="R52">
            <v>0</v>
          </cell>
        </row>
        <row r="53">
          <cell r="A53" t="str">
            <v>Shropshire</v>
          </cell>
          <cell r="B53">
            <v>25</v>
          </cell>
          <cell r="D53">
            <v>1</v>
          </cell>
          <cell r="F53">
            <v>0</v>
          </cell>
          <cell r="H53">
            <v>0</v>
          </cell>
          <cell r="J53">
            <v>0</v>
          </cell>
          <cell r="L53">
            <v>0</v>
          </cell>
          <cell r="N53">
            <v>3</v>
          </cell>
          <cell r="P53">
            <v>3</v>
          </cell>
          <cell r="R53">
            <v>0</v>
          </cell>
        </row>
        <row r="54">
          <cell r="A54" t="str">
            <v>Somerset</v>
          </cell>
          <cell r="B54">
            <v>9</v>
          </cell>
          <cell r="D54">
            <v>0</v>
          </cell>
          <cell r="F54">
            <v>0</v>
          </cell>
          <cell r="H54">
            <v>0</v>
          </cell>
          <cell r="J54">
            <v>1</v>
          </cell>
          <cell r="L54">
            <v>1</v>
          </cell>
          <cell r="N54">
            <v>3</v>
          </cell>
          <cell r="P54">
            <v>5</v>
          </cell>
          <cell r="R54">
            <v>0</v>
          </cell>
        </row>
        <row r="55">
          <cell r="A55" t="str">
            <v>Staffordshire</v>
          </cell>
          <cell r="B55">
            <v>63</v>
          </cell>
          <cell r="D55">
            <v>0</v>
          </cell>
          <cell r="F55">
            <v>0</v>
          </cell>
          <cell r="H55">
            <v>1</v>
          </cell>
          <cell r="J55">
            <v>0</v>
          </cell>
          <cell r="L55">
            <v>1</v>
          </cell>
          <cell r="N55">
            <v>10</v>
          </cell>
          <cell r="P55">
            <v>1</v>
          </cell>
          <cell r="R55">
            <v>0</v>
          </cell>
        </row>
        <row r="56">
          <cell r="A56" t="str">
            <v>Suffolk</v>
          </cell>
          <cell r="B56">
            <v>45</v>
          </cell>
          <cell r="D56">
            <v>1</v>
          </cell>
          <cell r="F56">
            <v>0</v>
          </cell>
          <cell r="H56">
            <v>0</v>
          </cell>
          <cell r="J56">
            <v>2</v>
          </cell>
          <cell r="L56">
            <v>1</v>
          </cell>
          <cell r="N56">
            <v>24</v>
          </cell>
          <cell r="P56">
            <v>3</v>
          </cell>
          <cell r="R56">
            <v>0</v>
          </cell>
        </row>
        <row r="57">
          <cell r="A57" t="str">
            <v>Surrey</v>
          </cell>
          <cell r="B57">
            <v>12</v>
          </cell>
          <cell r="D57">
            <v>1</v>
          </cell>
          <cell r="F57">
            <v>0</v>
          </cell>
          <cell r="H57">
            <v>0</v>
          </cell>
          <cell r="J57">
            <v>0</v>
          </cell>
          <cell r="L57">
            <v>0</v>
          </cell>
          <cell r="N57">
            <v>1</v>
          </cell>
          <cell r="P57">
            <v>1</v>
          </cell>
          <cell r="R57">
            <v>0</v>
          </cell>
        </row>
        <row r="58">
          <cell r="A58" t="str">
            <v>Warwickshire</v>
          </cell>
          <cell r="B58">
            <v>25</v>
          </cell>
          <cell r="D58">
            <v>0</v>
          </cell>
          <cell r="F58">
            <v>0</v>
          </cell>
          <cell r="H58">
            <v>0</v>
          </cell>
          <cell r="J58">
            <v>1</v>
          </cell>
          <cell r="L58">
            <v>1</v>
          </cell>
          <cell r="N58">
            <v>1</v>
          </cell>
          <cell r="P58">
            <v>2</v>
          </cell>
          <cell r="R58">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2 data"/>
      <sheetName val="Table 2"/>
    </sheetNames>
    <sheetDataSet>
      <sheetData sheetId="0"/>
      <sheetData sheetId="1"/>
      <sheetData sheetId="2"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723.635234953705" createdVersion="8" refreshedVersion="8" minRefreshableVersion="3" recordCount="85" xr:uid="{9EA9386C-7028-4288-9AD0-8ED01423017A}">
  <cacheSource type="worksheet">
    <worksheetSource ref="A1:AI1048576" sheet="Data - fatalities"/>
  </cacheSource>
  <cacheFields count="35">
    <cacheField name="FINANCIAL_YEAR" numFmtId="0">
      <sharedItems containsBlank="1" count="15">
        <s v="2010/11"/>
        <s v="2011/12"/>
        <s v="2012/13"/>
        <s v="2013/14"/>
        <s v="2014/15"/>
        <s v="2015/16"/>
        <s v="2016/17"/>
        <s v="2017/18"/>
        <s v="2018/19"/>
        <s v="2019/20"/>
        <s v="2020/21"/>
        <s v="2021/22"/>
        <s v="2022/23"/>
        <s v="2023/24"/>
        <m/>
      </sharedItems>
    </cacheField>
    <cacheField name="PROPERTY_TYPE" numFmtId="0">
      <sharedItems containsBlank="1" count="7">
        <s v="Dwellings - Multiple occupancy"/>
        <s v="Dwellings - Other / unspecified"/>
        <s v="Dwellings - Single occupancy"/>
        <s v="Other Buildings"/>
        <s v="Other Outdoors"/>
        <s v="Road Vehicles"/>
        <m/>
      </sharedItems>
    </cacheField>
    <cacheField name="FR_FATALITIES_MALE_UNDER1" numFmtId="0">
      <sharedItems containsString="0" containsBlank="1" containsNumber="1" containsInteger="1" minValue="0" maxValue="2"/>
    </cacheField>
    <cacheField name="FR_FATALITIES_FEMALE_UNDER1" numFmtId="0">
      <sharedItems containsString="0" containsBlank="1" containsNumber="1" containsInteger="1" minValue="0" maxValue="1"/>
    </cacheField>
    <cacheField name="FR_FATALITIES_NOT_KNOWN_UNDER1" numFmtId="0">
      <sharedItems containsString="0" containsBlank="1" containsNumber="1" containsInteger="1" minValue="0" maxValue="1"/>
    </cacheField>
    <cacheField name="FR_FATALITIES_MALE_1TO5" numFmtId="0">
      <sharedItems containsString="0" containsBlank="1" containsNumber="1" containsInteger="1" minValue="0" maxValue="5" count="7">
        <n v="0"/>
        <n v="5"/>
        <n v="4"/>
        <n v="2"/>
        <n v="1"/>
        <n v="3"/>
        <m/>
      </sharedItems>
    </cacheField>
    <cacheField name="FR_FATALITIES_FEMALE_1TO5" numFmtId="0">
      <sharedItems containsString="0" containsBlank="1" containsNumber="1" containsInteger="1" minValue="0" maxValue="6"/>
    </cacheField>
    <cacheField name="FR_FATALITIES_NOT_KNOWN_1TO5" numFmtId="0">
      <sharedItems containsString="0" containsBlank="1" containsNumber="1" containsInteger="1" minValue="0" maxValue="0"/>
    </cacheField>
    <cacheField name="FR_FATALITIES_MALE_6TO10" numFmtId="0">
      <sharedItems containsString="0" containsBlank="1" containsNumber="1" containsInteger="1" minValue="0" maxValue="6"/>
    </cacheField>
    <cacheField name="FR_FATALITIES_FEMALE_6TO10" numFmtId="0">
      <sharedItems containsString="0" containsBlank="1" containsNumber="1" containsInteger="1" minValue="0" maxValue="4"/>
    </cacheField>
    <cacheField name="FR_FATALITIES_NOT_KNOWN_6TO10" numFmtId="0">
      <sharedItems containsString="0" containsBlank="1" containsNumber="1" containsInteger="1" minValue="0" maxValue="0"/>
    </cacheField>
    <cacheField name="FR_FATALITIES_MALE_11TO16" numFmtId="0">
      <sharedItems containsString="0" containsBlank="1" containsNumber="1" containsInteger="1" minValue="0" maxValue="3"/>
    </cacheField>
    <cacheField name="FR_FATALITIES_FEMALE_11TO16" numFmtId="0">
      <sharedItems containsString="0" containsBlank="1" containsNumber="1" containsInteger="1" minValue="0" maxValue="5"/>
    </cacheField>
    <cacheField name="FR_FATALITIES_NOT_KNOWN_11TO16" numFmtId="0">
      <sharedItems containsString="0" containsBlank="1" containsNumber="1" containsInteger="1" minValue="0" maxValue="1"/>
    </cacheField>
    <cacheField name="FR_FATALITIES_MALE_17TO24" numFmtId="0">
      <sharedItems containsString="0" containsBlank="1" containsNumber="1" containsInteger="1" minValue="0" maxValue="6"/>
    </cacheField>
    <cacheField name="FR_FATALITIES_FEMALE_17TO24" numFmtId="0">
      <sharedItems containsString="0" containsBlank="1" containsNumber="1" containsInteger="1" minValue="0" maxValue="5"/>
    </cacheField>
    <cacheField name="FR_FATALITIES_NOT_KNOWN_17TO24" numFmtId="0">
      <sharedItems containsString="0" containsBlank="1" containsNumber="1" containsInteger="1" minValue="0" maxValue="1"/>
    </cacheField>
    <cacheField name="FR_FATALITIES_MALE_25TO39" numFmtId="0">
      <sharedItems containsString="0" containsBlank="1" containsNumber="1" containsInteger="1" minValue="0" maxValue="20"/>
    </cacheField>
    <cacheField name="FR_FATALITIES_FEMALE_25TO39" numFmtId="0">
      <sharedItems containsString="0" containsBlank="1" containsNumber="1" containsInteger="1" minValue="0" maxValue="19"/>
    </cacheField>
    <cacheField name="FR_FATALITIES_NOT_KNOWN_25TO39" numFmtId="0">
      <sharedItems containsString="0" containsBlank="1" containsNumber="1" containsInteger="1" minValue="0" maxValue="3"/>
    </cacheField>
    <cacheField name="FR_FATALITIES_MALE_40TO54" numFmtId="0">
      <sharedItems containsString="0" containsBlank="1" containsNumber="1" containsInteger="1" minValue="0" maxValue="35"/>
    </cacheField>
    <cacheField name="FR_FATALITIES_FEMALE_40TO54" numFmtId="0">
      <sharedItems containsString="0" containsBlank="1" containsNumber="1" containsInteger="1" minValue="0" maxValue="25"/>
    </cacheField>
    <cacheField name="FR_FATALITIES_NOT_KNOWN_40TO54" numFmtId="0">
      <sharedItems containsString="0" containsBlank="1" containsNumber="1" containsInteger="1" minValue="0" maxValue="1"/>
    </cacheField>
    <cacheField name="FR_FATALITIES_MALE_55TO64" numFmtId="0">
      <sharedItems containsString="0" containsBlank="1" containsNumber="1" containsInteger="1" minValue="0" maxValue="28"/>
    </cacheField>
    <cacheField name="FR_FATALITIES_FEMALE_55TO64" numFmtId="0">
      <sharedItems containsString="0" containsBlank="1" containsNumber="1" containsInteger="1" minValue="0" maxValue="16"/>
    </cacheField>
    <cacheField name="FR_FATALITIES_NOT_KNOWN_55TO64" numFmtId="0">
      <sharedItems containsString="0" containsBlank="1" containsNumber="1" containsInteger="1" minValue="0" maxValue="1"/>
    </cacheField>
    <cacheField name="FR_FATALITIES_MALE_65TO79" numFmtId="0">
      <sharedItems containsString="0" containsBlank="1" containsNumber="1" containsInteger="1" minValue="0" maxValue="43"/>
    </cacheField>
    <cacheField name="FR_FATALITIES_FEMALE_65TO79" numFmtId="0">
      <sharedItems containsString="0" containsBlank="1" containsNumber="1" containsInteger="1" minValue="0" maxValue="28"/>
    </cacheField>
    <cacheField name="FR_FATALITIES_NOT_KNOWN_65TO79" numFmtId="0">
      <sharedItems containsString="0" containsBlank="1" containsNumber="1" containsInteger="1" minValue="0" maxValue="1"/>
    </cacheField>
    <cacheField name="FR_FATALITIES_MALE_80PLUS" numFmtId="0">
      <sharedItems containsString="0" containsBlank="1" containsNumber="1" containsInteger="1" minValue="0" maxValue="30"/>
    </cacheField>
    <cacheField name="FR_FATALITIES_FEMALE_80PLUS" numFmtId="0">
      <sharedItems containsString="0" containsBlank="1" containsNumber="1" containsInteger="1" minValue="0" maxValue="40"/>
    </cacheField>
    <cacheField name="FR_FATALITIES_NOT_KNOWN_80PLUS" numFmtId="0">
      <sharedItems containsString="0" containsBlank="1" containsNumber="1" containsInteger="1" minValue="0" maxValue="2"/>
    </cacheField>
    <cacheField name="FR_FATALITIES_MALE_NOT_KNOWN" numFmtId="0">
      <sharedItems containsString="0" containsBlank="1" containsNumber="1" containsInteger="1" minValue="0" maxValue="11"/>
    </cacheField>
    <cacheField name="FR_FATALITIES_FEMALE_NOT_KNOWN" numFmtId="0">
      <sharedItems containsString="0" containsBlank="1" containsNumber="1" containsInteger="1" minValue="0" maxValue="6"/>
    </cacheField>
    <cacheField name="FR_FATALITIES_NOT_KNOWN_NOT_KNOWN" numFmtId="0">
      <sharedItems containsString="0" containsBlank="1" containsNumber="1" containsInteger="1" minValue="0" maxValue="6"/>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723.742727893521" createdVersion="8" refreshedVersion="8" minRefreshableVersion="3" recordCount="169" xr:uid="{37AEE741-CA4C-43B0-9515-61C3A7A47E63}">
  <cacheSource type="worksheet">
    <worksheetSource ref="A1:AI1048576" sheet="Data - casualties"/>
  </cacheSource>
  <cacheFields count="35">
    <cacheField name="FINANCIAL_YEAR" numFmtId="0">
      <sharedItems containsBlank="1" count="15">
        <s v="2010/11"/>
        <s v="2011/12"/>
        <s v="2012/13"/>
        <s v="2013/14"/>
        <s v="2014/15"/>
        <s v="2015/16"/>
        <s v="2016/17"/>
        <s v="2017/18"/>
        <s v="2018/19"/>
        <s v="2019/20"/>
        <s v="2020/21"/>
        <s v="2021/22"/>
        <s v="2022/23"/>
        <s v="2023/24"/>
        <m/>
      </sharedItems>
    </cacheField>
    <cacheField name="PROPERTY_TYPE" numFmtId="0">
      <sharedItems containsBlank="1" count="7">
        <s v="Dwellings - Multiple occupancy"/>
        <s v="Dwellings - Other / unspecified"/>
        <s v="Dwellings - Single occupancy"/>
        <s v="Other Buildings"/>
        <s v="Other Outdoors"/>
        <s v="Road Vehicles"/>
        <m/>
      </sharedItems>
    </cacheField>
    <cacheField name="CASUALTIES_MALE_UNDER1" numFmtId="0">
      <sharedItems containsString="0" containsBlank="1" containsNumber="1" containsInteger="1" minValue="0" maxValue="73"/>
    </cacheField>
    <cacheField name="CASUALTIES_FEMALE_UNDER1" numFmtId="0">
      <sharedItems containsString="0" containsBlank="1" containsNumber="1" containsInteger="1" minValue="0" maxValue="55"/>
    </cacheField>
    <cacheField name="CASUALTIES_NOT_KNOWN_UNDER1" numFmtId="0">
      <sharedItems containsString="0" containsBlank="1" containsNumber="1" containsInteger="1" minValue="0" maxValue="10"/>
    </cacheField>
    <cacheField name="CASUALTIES_MALE_1TO5" numFmtId="0">
      <sharedItems containsString="0" containsBlank="1" containsNumber="1" containsInteger="1" minValue="0" maxValue="173"/>
    </cacheField>
    <cacheField name="CASUALTIES_FEMALE_1TO5" numFmtId="0">
      <sharedItems containsString="0" containsBlank="1" containsNumber="1" containsInteger="1" minValue="0" maxValue="156"/>
    </cacheField>
    <cacheField name="CASUALTIES_NOT_KNOWN_1TO5" numFmtId="0">
      <sharedItems containsString="0" containsBlank="1" containsNumber="1" containsInteger="1" minValue="0" maxValue="14"/>
    </cacheField>
    <cacheField name="CASUALTIES_MALE_6TO10" numFmtId="0">
      <sharedItems containsString="0" containsBlank="1" containsNumber="1" containsInteger="1" minValue="0" maxValue="85"/>
    </cacheField>
    <cacheField name="CASUALTIES_FEMALE_6TO10" numFmtId="0">
      <sharedItems containsString="0" containsBlank="1" containsNumber="1" containsInteger="1" minValue="0" maxValue="82"/>
    </cacheField>
    <cacheField name="CASUALTIES_NOT_KNOWN_6TO10" numFmtId="0">
      <sharedItems containsString="0" containsBlank="1" containsNumber="1" containsInteger="1" minValue="0" maxValue="46"/>
    </cacheField>
    <cacheField name="CASUALTIES_MALE_11TO16" numFmtId="0">
      <sharedItems containsString="0" containsBlank="1" containsNumber="1" containsInteger="1" minValue="0" maxValue="124"/>
    </cacheField>
    <cacheField name="CASUALTIES_FEMALE_11TO16" numFmtId="0">
      <sharedItems containsString="0" containsBlank="1" containsNumber="1" containsInteger="1" minValue="0" maxValue="130"/>
    </cacheField>
    <cacheField name="CASUALTIES_NOT_KNOWN_11TO16" numFmtId="0">
      <sharedItems containsString="0" containsBlank="1" containsNumber="1" containsInteger="1" minValue="0" maxValue="5"/>
    </cacheField>
    <cacheField name="CASUALTIES_MALE_17TO24" numFmtId="0">
      <sharedItems containsString="0" containsBlank="1" containsNumber="1" containsInteger="1" minValue="0" maxValue="379"/>
    </cacheField>
    <cacheField name="CASUALTIES_FEMALE_17TO24" numFmtId="0">
      <sharedItems containsString="0" containsBlank="1" containsNumber="1" containsInteger="1" minValue="1" maxValue="391"/>
    </cacheField>
    <cacheField name="CASUALTIES_NOT_KNOWN_17TO24" numFmtId="0">
      <sharedItems containsString="0" containsBlank="1" containsNumber="1" containsInteger="1" minValue="0" maxValue="10"/>
    </cacheField>
    <cacheField name="CASUALTIES_MALE_25TO39" numFmtId="0">
      <sharedItems containsString="0" containsBlank="1" containsNumber="1" containsInteger="1" minValue="4" maxValue="864"/>
    </cacheField>
    <cacheField name="CASUALTIES_FEMALE_25TO39" numFmtId="0">
      <sharedItems containsString="0" containsBlank="1" containsNumber="1" containsInteger="1" minValue="1" maxValue="755"/>
    </cacheField>
    <cacheField name="CASUALTIES_NOT_KNOWN_25TO39" numFmtId="0">
      <sharedItems containsString="0" containsBlank="1" containsNumber="1" containsInteger="1" minValue="0" maxValue="16"/>
    </cacheField>
    <cacheField name="CASUALTIES_MALE_40TO54" numFmtId="0">
      <sharedItems containsString="0" containsBlank="1" containsNumber="1" containsInteger="1" minValue="6" maxValue="820"/>
    </cacheField>
    <cacheField name="CASUALTIES_FEMALE_40TO54" numFmtId="0">
      <sharedItems containsString="0" containsBlank="1" containsNumber="1" containsInteger="1" minValue="1" maxValue="636"/>
    </cacheField>
    <cacheField name="CASUALTIES_NOT_KNOWN_40TO54" numFmtId="0">
      <sharedItems containsString="0" containsBlank="1" containsNumber="1" containsInteger="1" minValue="0" maxValue="5"/>
    </cacheField>
    <cacheField name="CASUALTIES_MALE_55TO64" numFmtId="0">
      <sharedItems containsString="0" containsBlank="1" containsNumber="1" containsInteger="1" minValue="1" maxValue="393"/>
    </cacheField>
    <cacheField name="CASUALTIES_FEMALE_55TO64" numFmtId="0">
      <sharedItems containsString="0" containsBlank="1" containsNumber="1" containsInteger="1" minValue="0" maxValue="301"/>
    </cacheField>
    <cacheField name="CASUALTIES_NOT_KNOWN_55TO64" numFmtId="0">
      <sharedItems containsString="0" containsBlank="1" containsNumber="1" containsInteger="1" minValue="0" maxValue="2"/>
    </cacheField>
    <cacheField name="CASUALTIES_MALE_65TO79" numFmtId="0">
      <sharedItems containsString="0" containsBlank="1" containsNumber="1" containsInteger="1" minValue="1" maxValue="464"/>
    </cacheField>
    <cacheField name="CASUALTIES_FEMALE_65TO79" numFmtId="0">
      <sharedItems containsString="0" containsBlank="1" containsNumber="1" containsInteger="1" minValue="0" maxValue="453"/>
    </cacheField>
    <cacheField name="CASUALTIES_NOT_KNOWN_65TO79" numFmtId="0">
      <sharedItems containsString="0" containsBlank="1" containsNumber="1" containsInteger="1" minValue="0" maxValue="12"/>
    </cacheField>
    <cacheField name="CASUALTIES_MALE_80PLUS" numFmtId="0">
      <sharedItems containsString="0" containsBlank="1" containsNumber="1" containsInteger="1" minValue="0" maxValue="301"/>
    </cacheField>
    <cacheField name="CASUALTIES_FEMALE_80PLUS" numFmtId="0">
      <sharedItems containsString="0" containsBlank="1" containsNumber="1" containsInteger="1" minValue="0" maxValue="571"/>
    </cacheField>
    <cacheField name="CASUALTIES_NOT_KNOWN_80PLUS" numFmtId="0">
      <sharedItems containsString="0" containsBlank="1" containsNumber="1" containsInteger="1" minValue="0" maxValue="17"/>
    </cacheField>
    <cacheField name="CASUALTIES_MALE_NOT_KNOWN" numFmtId="0">
      <sharedItems containsString="0" containsBlank="1" containsNumber="1" containsInteger="1" minValue="0" maxValue="327"/>
    </cacheField>
    <cacheField name="CASUALTIES_FEMALE_NOT_KNOWN" numFmtId="0">
      <sharedItems containsString="0" containsBlank="1" containsNumber="1" containsInteger="1" minValue="0" maxValue="242"/>
    </cacheField>
    <cacheField name="CASUALTIES_NOT_KNOWN_NOT_KNOWN" numFmtId="0">
      <sharedItems containsString="0" containsBlank="1" containsNumber="1" containsInteger="1" minValue="0" maxValue="149"/>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5">
  <r>
    <x v="0"/>
    <x v="0"/>
    <n v="0"/>
    <n v="0"/>
    <n v="0"/>
    <x v="0"/>
    <n v="0"/>
    <n v="0"/>
    <n v="0"/>
    <n v="0"/>
    <n v="0"/>
    <n v="0"/>
    <n v="0"/>
    <n v="0"/>
    <n v="0"/>
    <n v="0"/>
    <n v="0"/>
    <n v="1"/>
    <n v="0"/>
    <n v="0"/>
    <n v="3"/>
    <n v="0"/>
    <n v="0"/>
    <n v="1"/>
    <n v="1"/>
    <n v="0"/>
    <n v="3"/>
    <n v="0"/>
    <n v="0"/>
    <n v="0"/>
    <n v="0"/>
    <n v="0"/>
    <n v="0"/>
    <n v="0"/>
    <n v="0"/>
  </r>
  <r>
    <x v="0"/>
    <x v="1"/>
    <n v="0"/>
    <n v="0"/>
    <n v="0"/>
    <x v="0"/>
    <n v="0"/>
    <n v="0"/>
    <n v="0"/>
    <n v="0"/>
    <n v="0"/>
    <n v="0"/>
    <n v="0"/>
    <n v="0"/>
    <n v="1"/>
    <n v="0"/>
    <n v="0"/>
    <n v="0"/>
    <n v="1"/>
    <n v="0"/>
    <n v="1"/>
    <n v="0"/>
    <n v="0"/>
    <n v="0"/>
    <n v="0"/>
    <n v="0"/>
    <n v="0"/>
    <n v="1"/>
    <n v="0"/>
    <n v="1"/>
    <n v="1"/>
    <n v="0"/>
    <n v="0"/>
    <n v="0"/>
    <n v="0"/>
  </r>
  <r>
    <x v="0"/>
    <x v="2"/>
    <n v="0"/>
    <n v="0"/>
    <n v="0"/>
    <x v="1"/>
    <n v="4"/>
    <n v="0"/>
    <n v="5"/>
    <n v="2"/>
    <n v="0"/>
    <n v="0"/>
    <n v="0"/>
    <n v="0"/>
    <n v="3"/>
    <n v="2"/>
    <n v="0"/>
    <n v="20"/>
    <n v="7"/>
    <n v="0"/>
    <n v="23"/>
    <n v="25"/>
    <n v="0"/>
    <n v="19"/>
    <n v="16"/>
    <n v="0"/>
    <n v="27"/>
    <n v="22"/>
    <n v="0"/>
    <n v="25"/>
    <n v="34"/>
    <n v="0"/>
    <n v="0"/>
    <n v="0"/>
    <n v="0"/>
  </r>
  <r>
    <x v="0"/>
    <x v="3"/>
    <n v="0"/>
    <n v="0"/>
    <n v="0"/>
    <x v="0"/>
    <n v="0"/>
    <n v="0"/>
    <n v="0"/>
    <n v="0"/>
    <n v="0"/>
    <n v="0"/>
    <n v="0"/>
    <n v="0"/>
    <n v="2"/>
    <n v="0"/>
    <n v="0"/>
    <n v="4"/>
    <n v="0"/>
    <n v="0"/>
    <n v="6"/>
    <n v="0"/>
    <n v="0"/>
    <n v="1"/>
    <n v="1"/>
    <n v="0"/>
    <n v="1"/>
    <n v="0"/>
    <n v="0"/>
    <n v="0"/>
    <n v="1"/>
    <n v="0"/>
    <n v="2"/>
    <n v="0"/>
    <n v="0"/>
  </r>
  <r>
    <x v="0"/>
    <x v="4"/>
    <n v="0"/>
    <n v="0"/>
    <n v="0"/>
    <x v="0"/>
    <n v="0"/>
    <n v="0"/>
    <n v="0"/>
    <n v="0"/>
    <n v="0"/>
    <n v="0"/>
    <n v="0"/>
    <n v="0"/>
    <n v="0"/>
    <n v="1"/>
    <n v="0"/>
    <n v="4"/>
    <n v="0"/>
    <n v="1"/>
    <n v="4"/>
    <n v="1"/>
    <n v="0"/>
    <n v="6"/>
    <n v="1"/>
    <n v="0"/>
    <n v="1"/>
    <n v="0"/>
    <n v="0"/>
    <n v="2"/>
    <n v="0"/>
    <n v="0"/>
    <n v="0"/>
    <n v="0"/>
    <n v="0"/>
  </r>
  <r>
    <x v="0"/>
    <x v="5"/>
    <n v="0"/>
    <n v="0"/>
    <n v="0"/>
    <x v="0"/>
    <n v="0"/>
    <n v="0"/>
    <n v="0"/>
    <n v="0"/>
    <n v="0"/>
    <n v="0"/>
    <n v="0"/>
    <n v="0"/>
    <n v="3"/>
    <n v="2"/>
    <n v="0"/>
    <n v="4"/>
    <n v="2"/>
    <n v="1"/>
    <n v="12"/>
    <n v="2"/>
    <n v="1"/>
    <n v="5"/>
    <n v="2"/>
    <n v="0"/>
    <n v="3"/>
    <n v="0"/>
    <n v="0"/>
    <n v="1"/>
    <n v="0"/>
    <n v="0"/>
    <n v="2"/>
    <n v="1"/>
    <n v="0"/>
  </r>
  <r>
    <x v="1"/>
    <x v="0"/>
    <n v="0"/>
    <n v="0"/>
    <n v="0"/>
    <x v="0"/>
    <n v="0"/>
    <n v="0"/>
    <n v="0"/>
    <n v="0"/>
    <n v="0"/>
    <n v="0"/>
    <n v="0"/>
    <n v="0"/>
    <n v="1"/>
    <n v="0"/>
    <n v="0"/>
    <n v="2"/>
    <n v="0"/>
    <n v="0"/>
    <n v="1"/>
    <n v="0"/>
    <n v="0"/>
    <n v="3"/>
    <n v="0"/>
    <n v="0"/>
    <n v="1"/>
    <n v="0"/>
    <n v="0"/>
    <n v="0"/>
    <n v="0"/>
    <n v="0"/>
    <n v="0"/>
    <n v="0"/>
    <n v="0"/>
  </r>
  <r>
    <x v="1"/>
    <x v="1"/>
    <n v="0"/>
    <n v="0"/>
    <n v="0"/>
    <x v="0"/>
    <n v="0"/>
    <n v="0"/>
    <n v="0"/>
    <n v="0"/>
    <n v="0"/>
    <n v="0"/>
    <n v="0"/>
    <n v="0"/>
    <n v="0"/>
    <n v="0"/>
    <n v="0"/>
    <n v="0"/>
    <n v="0"/>
    <n v="0"/>
    <n v="2"/>
    <n v="1"/>
    <n v="0"/>
    <n v="0"/>
    <n v="0"/>
    <n v="0"/>
    <n v="0"/>
    <n v="0"/>
    <n v="0"/>
    <n v="0"/>
    <n v="2"/>
    <n v="0"/>
    <n v="0"/>
    <n v="0"/>
    <n v="0"/>
  </r>
  <r>
    <x v="1"/>
    <x v="2"/>
    <n v="0"/>
    <n v="0"/>
    <n v="0"/>
    <x v="2"/>
    <n v="4"/>
    <n v="0"/>
    <n v="0"/>
    <n v="3"/>
    <n v="0"/>
    <n v="1"/>
    <n v="2"/>
    <n v="0"/>
    <n v="3"/>
    <n v="2"/>
    <n v="0"/>
    <n v="12"/>
    <n v="5"/>
    <n v="0"/>
    <n v="28"/>
    <n v="14"/>
    <n v="0"/>
    <n v="18"/>
    <n v="12"/>
    <n v="0"/>
    <n v="28"/>
    <n v="21"/>
    <n v="0"/>
    <n v="21"/>
    <n v="40"/>
    <n v="0"/>
    <n v="1"/>
    <n v="0"/>
    <n v="0"/>
  </r>
  <r>
    <x v="1"/>
    <x v="3"/>
    <n v="0"/>
    <n v="0"/>
    <n v="0"/>
    <x v="0"/>
    <n v="1"/>
    <n v="0"/>
    <n v="0"/>
    <n v="0"/>
    <n v="0"/>
    <n v="0"/>
    <n v="0"/>
    <n v="0"/>
    <n v="3"/>
    <n v="0"/>
    <n v="0"/>
    <n v="6"/>
    <n v="0"/>
    <n v="0"/>
    <n v="4"/>
    <n v="0"/>
    <n v="1"/>
    <n v="1"/>
    <n v="0"/>
    <n v="0"/>
    <n v="1"/>
    <n v="1"/>
    <n v="0"/>
    <n v="0"/>
    <n v="1"/>
    <n v="0"/>
    <n v="0"/>
    <n v="0"/>
    <n v="0"/>
  </r>
  <r>
    <x v="1"/>
    <x v="4"/>
    <n v="0"/>
    <n v="0"/>
    <n v="0"/>
    <x v="0"/>
    <n v="0"/>
    <n v="0"/>
    <n v="0"/>
    <n v="0"/>
    <n v="0"/>
    <n v="0"/>
    <n v="0"/>
    <n v="0"/>
    <n v="0"/>
    <n v="0"/>
    <n v="0"/>
    <n v="3"/>
    <n v="0"/>
    <n v="0"/>
    <n v="4"/>
    <n v="8"/>
    <n v="0"/>
    <n v="5"/>
    <n v="0"/>
    <n v="0"/>
    <n v="6"/>
    <n v="0"/>
    <n v="0"/>
    <n v="2"/>
    <n v="1"/>
    <n v="0"/>
    <n v="0"/>
    <n v="0"/>
    <n v="0"/>
  </r>
  <r>
    <x v="1"/>
    <x v="5"/>
    <n v="0"/>
    <n v="0"/>
    <n v="0"/>
    <x v="0"/>
    <n v="0"/>
    <n v="0"/>
    <n v="0"/>
    <n v="0"/>
    <n v="0"/>
    <n v="0"/>
    <n v="0"/>
    <n v="0"/>
    <n v="3"/>
    <n v="0"/>
    <n v="1"/>
    <n v="5"/>
    <n v="3"/>
    <n v="0"/>
    <n v="6"/>
    <n v="4"/>
    <n v="0"/>
    <n v="8"/>
    <n v="0"/>
    <n v="0"/>
    <n v="2"/>
    <n v="1"/>
    <n v="0"/>
    <n v="0"/>
    <n v="0"/>
    <n v="0"/>
    <n v="0"/>
    <n v="0"/>
    <n v="0"/>
  </r>
  <r>
    <x v="2"/>
    <x v="0"/>
    <n v="0"/>
    <n v="0"/>
    <n v="0"/>
    <x v="0"/>
    <n v="0"/>
    <n v="0"/>
    <n v="0"/>
    <n v="0"/>
    <n v="0"/>
    <n v="0"/>
    <n v="0"/>
    <n v="0"/>
    <n v="0"/>
    <n v="0"/>
    <n v="0"/>
    <n v="1"/>
    <n v="0"/>
    <n v="0"/>
    <n v="0"/>
    <n v="1"/>
    <n v="0"/>
    <n v="2"/>
    <n v="0"/>
    <n v="0"/>
    <n v="0"/>
    <n v="0"/>
    <n v="0"/>
    <n v="0"/>
    <n v="1"/>
    <n v="0"/>
    <n v="0"/>
    <n v="0"/>
    <n v="0"/>
  </r>
  <r>
    <x v="2"/>
    <x v="1"/>
    <n v="0"/>
    <n v="0"/>
    <n v="0"/>
    <x v="0"/>
    <n v="0"/>
    <n v="0"/>
    <n v="0"/>
    <n v="0"/>
    <n v="0"/>
    <n v="0"/>
    <n v="0"/>
    <n v="0"/>
    <n v="0"/>
    <n v="0"/>
    <n v="0"/>
    <n v="1"/>
    <n v="1"/>
    <n v="0"/>
    <n v="1"/>
    <n v="1"/>
    <n v="0"/>
    <n v="2"/>
    <n v="0"/>
    <n v="0"/>
    <n v="2"/>
    <n v="0"/>
    <n v="0"/>
    <n v="0"/>
    <n v="0"/>
    <n v="0"/>
    <n v="0"/>
    <n v="0"/>
    <n v="0"/>
  </r>
  <r>
    <x v="2"/>
    <x v="2"/>
    <n v="1"/>
    <n v="0"/>
    <n v="0"/>
    <x v="3"/>
    <n v="2"/>
    <n v="0"/>
    <n v="6"/>
    <n v="1"/>
    <n v="0"/>
    <n v="2"/>
    <n v="1"/>
    <n v="0"/>
    <n v="2"/>
    <n v="1"/>
    <n v="0"/>
    <n v="8"/>
    <n v="6"/>
    <n v="0"/>
    <n v="17"/>
    <n v="14"/>
    <n v="0"/>
    <n v="15"/>
    <n v="7"/>
    <n v="0"/>
    <n v="27"/>
    <n v="25"/>
    <n v="0"/>
    <n v="23"/>
    <n v="36"/>
    <n v="0"/>
    <n v="2"/>
    <n v="0"/>
    <n v="0"/>
  </r>
  <r>
    <x v="2"/>
    <x v="3"/>
    <n v="0"/>
    <n v="0"/>
    <n v="0"/>
    <x v="0"/>
    <n v="0"/>
    <n v="0"/>
    <n v="0"/>
    <n v="0"/>
    <n v="0"/>
    <n v="0"/>
    <n v="0"/>
    <n v="0"/>
    <n v="0"/>
    <n v="1"/>
    <n v="0"/>
    <n v="5"/>
    <n v="0"/>
    <n v="0"/>
    <n v="3"/>
    <n v="2"/>
    <n v="0"/>
    <n v="2"/>
    <n v="1"/>
    <n v="0"/>
    <n v="1"/>
    <n v="0"/>
    <n v="0"/>
    <n v="0"/>
    <n v="0"/>
    <n v="0"/>
    <n v="0"/>
    <n v="0"/>
    <n v="0"/>
  </r>
  <r>
    <x v="2"/>
    <x v="4"/>
    <n v="0"/>
    <n v="0"/>
    <n v="0"/>
    <x v="0"/>
    <n v="0"/>
    <n v="0"/>
    <n v="0"/>
    <n v="0"/>
    <n v="0"/>
    <n v="0"/>
    <n v="0"/>
    <n v="0"/>
    <n v="2"/>
    <n v="0"/>
    <n v="0"/>
    <n v="7"/>
    <n v="1"/>
    <n v="0"/>
    <n v="6"/>
    <n v="3"/>
    <n v="0"/>
    <n v="1"/>
    <n v="0"/>
    <n v="0"/>
    <n v="1"/>
    <n v="2"/>
    <n v="0"/>
    <n v="0"/>
    <n v="0"/>
    <n v="0"/>
    <n v="1"/>
    <n v="1"/>
    <n v="0"/>
  </r>
  <r>
    <x v="2"/>
    <x v="5"/>
    <n v="1"/>
    <n v="0"/>
    <n v="0"/>
    <x v="0"/>
    <n v="0"/>
    <n v="0"/>
    <n v="0"/>
    <n v="0"/>
    <n v="0"/>
    <n v="0"/>
    <n v="0"/>
    <n v="0"/>
    <n v="3"/>
    <n v="1"/>
    <n v="0"/>
    <n v="4"/>
    <n v="2"/>
    <n v="0"/>
    <n v="8"/>
    <n v="2"/>
    <n v="1"/>
    <n v="2"/>
    <n v="2"/>
    <n v="0"/>
    <n v="1"/>
    <n v="0"/>
    <n v="0"/>
    <n v="0"/>
    <n v="0"/>
    <n v="0"/>
    <n v="7"/>
    <n v="0"/>
    <n v="1"/>
  </r>
  <r>
    <x v="3"/>
    <x v="0"/>
    <n v="0"/>
    <n v="0"/>
    <n v="0"/>
    <x v="0"/>
    <n v="0"/>
    <n v="0"/>
    <n v="0"/>
    <n v="0"/>
    <n v="0"/>
    <n v="0"/>
    <n v="0"/>
    <n v="0"/>
    <n v="0"/>
    <n v="0"/>
    <n v="0"/>
    <n v="0"/>
    <n v="0"/>
    <n v="0"/>
    <n v="1"/>
    <n v="1"/>
    <n v="0"/>
    <n v="1"/>
    <n v="0"/>
    <n v="0"/>
    <n v="1"/>
    <n v="0"/>
    <n v="0"/>
    <n v="0"/>
    <n v="0"/>
    <n v="0"/>
    <n v="0"/>
    <n v="0"/>
    <n v="0"/>
  </r>
  <r>
    <x v="3"/>
    <x v="1"/>
    <n v="0"/>
    <n v="0"/>
    <n v="0"/>
    <x v="0"/>
    <n v="0"/>
    <n v="0"/>
    <n v="0"/>
    <n v="0"/>
    <n v="0"/>
    <n v="0"/>
    <n v="0"/>
    <n v="0"/>
    <n v="0"/>
    <n v="0"/>
    <n v="0"/>
    <n v="1"/>
    <n v="0"/>
    <n v="0"/>
    <n v="1"/>
    <n v="0"/>
    <n v="0"/>
    <n v="2"/>
    <n v="0"/>
    <n v="0"/>
    <n v="0"/>
    <n v="1"/>
    <n v="0"/>
    <n v="1"/>
    <n v="0"/>
    <n v="0"/>
    <n v="1"/>
    <n v="0"/>
    <n v="0"/>
  </r>
  <r>
    <x v="3"/>
    <x v="2"/>
    <n v="0"/>
    <n v="0"/>
    <n v="0"/>
    <x v="4"/>
    <n v="2"/>
    <n v="0"/>
    <n v="1"/>
    <n v="0"/>
    <n v="0"/>
    <n v="2"/>
    <n v="0"/>
    <n v="0"/>
    <n v="6"/>
    <n v="5"/>
    <n v="0"/>
    <n v="10"/>
    <n v="10"/>
    <n v="0"/>
    <n v="24"/>
    <n v="16"/>
    <n v="0"/>
    <n v="18"/>
    <n v="6"/>
    <n v="0"/>
    <n v="27"/>
    <n v="21"/>
    <n v="0"/>
    <n v="30"/>
    <n v="22"/>
    <n v="0"/>
    <n v="2"/>
    <n v="1"/>
    <n v="0"/>
  </r>
  <r>
    <x v="3"/>
    <x v="3"/>
    <n v="0"/>
    <n v="0"/>
    <n v="0"/>
    <x v="0"/>
    <n v="0"/>
    <n v="0"/>
    <n v="0"/>
    <n v="0"/>
    <n v="0"/>
    <n v="0"/>
    <n v="0"/>
    <n v="0"/>
    <n v="0"/>
    <n v="0"/>
    <n v="0"/>
    <n v="4"/>
    <n v="0"/>
    <n v="0"/>
    <n v="2"/>
    <n v="2"/>
    <n v="0"/>
    <n v="2"/>
    <n v="0"/>
    <n v="0"/>
    <n v="2"/>
    <n v="2"/>
    <n v="0"/>
    <n v="0"/>
    <n v="1"/>
    <n v="0"/>
    <n v="1"/>
    <n v="0"/>
    <n v="0"/>
  </r>
  <r>
    <x v="3"/>
    <x v="4"/>
    <n v="0"/>
    <n v="1"/>
    <n v="0"/>
    <x v="0"/>
    <n v="0"/>
    <n v="0"/>
    <n v="0"/>
    <n v="0"/>
    <n v="0"/>
    <n v="0"/>
    <n v="0"/>
    <n v="0"/>
    <n v="1"/>
    <n v="1"/>
    <n v="0"/>
    <n v="1"/>
    <n v="0"/>
    <n v="0"/>
    <n v="3"/>
    <n v="1"/>
    <n v="0"/>
    <n v="1"/>
    <n v="1"/>
    <n v="0"/>
    <n v="0"/>
    <n v="0"/>
    <n v="0"/>
    <n v="0"/>
    <n v="0"/>
    <n v="0"/>
    <n v="2"/>
    <n v="0"/>
    <n v="2"/>
  </r>
  <r>
    <x v="3"/>
    <x v="5"/>
    <n v="0"/>
    <n v="0"/>
    <n v="0"/>
    <x v="0"/>
    <n v="0"/>
    <n v="0"/>
    <n v="0"/>
    <n v="0"/>
    <n v="0"/>
    <n v="1"/>
    <n v="0"/>
    <n v="0"/>
    <n v="2"/>
    <n v="3"/>
    <n v="0"/>
    <n v="6"/>
    <n v="0"/>
    <n v="0"/>
    <n v="7"/>
    <n v="2"/>
    <n v="0"/>
    <n v="2"/>
    <n v="0"/>
    <n v="0"/>
    <n v="1"/>
    <n v="1"/>
    <n v="0"/>
    <n v="1"/>
    <n v="1"/>
    <n v="0"/>
    <n v="4"/>
    <n v="0"/>
    <n v="0"/>
  </r>
  <r>
    <x v="4"/>
    <x v="0"/>
    <n v="0"/>
    <n v="0"/>
    <n v="0"/>
    <x v="0"/>
    <n v="0"/>
    <n v="0"/>
    <n v="0"/>
    <n v="0"/>
    <n v="0"/>
    <n v="0"/>
    <n v="0"/>
    <n v="0"/>
    <n v="0"/>
    <n v="0"/>
    <n v="0"/>
    <n v="0"/>
    <n v="0"/>
    <n v="0"/>
    <n v="1"/>
    <n v="0"/>
    <n v="0"/>
    <n v="3"/>
    <n v="0"/>
    <n v="0"/>
    <n v="0"/>
    <n v="0"/>
    <n v="0"/>
    <n v="0"/>
    <n v="0"/>
    <n v="0"/>
    <n v="0"/>
    <n v="0"/>
    <n v="0"/>
  </r>
  <r>
    <x v="4"/>
    <x v="1"/>
    <n v="0"/>
    <n v="0"/>
    <n v="0"/>
    <x v="4"/>
    <n v="0"/>
    <n v="0"/>
    <n v="1"/>
    <n v="0"/>
    <n v="0"/>
    <n v="0"/>
    <n v="0"/>
    <n v="0"/>
    <n v="0"/>
    <n v="0"/>
    <n v="0"/>
    <n v="0"/>
    <n v="1"/>
    <n v="0"/>
    <n v="2"/>
    <n v="0"/>
    <n v="0"/>
    <n v="0"/>
    <n v="2"/>
    <n v="0"/>
    <n v="0"/>
    <n v="1"/>
    <n v="0"/>
    <n v="0"/>
    <n v="0"/>
    <n v="0"/>
    <n v="1"/>
    <n v="0"/>
    <n v="0"/>
  </r>
  <r>
    <x v="4"/>
    <x v="2"/>
    <n v="0"/>
    <n v="1"/>
    <n v="0"/>
    <x v="3"/>
    <n v="1"/>
    <n v="0"/>
    <n v="3"/>
    <n v="0"/>
    <n v="0"/>
    <n v="1"/>
    <n v="0"/>
    <n v="0"/>
    <n v="1"/>
    <n v="3"/>
    <n v="0"/>
    <n v="4"/>
    <n v="5"/>
    <n v="0"/>
    <n v="25"/>
    <n v="13"/>
    <n v="0"/>
    <n v="17"/>
    <n v="8"/>
    <n v="0"/>
    <n v="28"/>
    <n v="19"/>
    <n v="0"/>
    <n v="24"/>
    <n v="21"/>
    <n v="0"/>
    <n v="3"/>
    <n v="2"/>
    <n v="0"/>
  </r>
  <r>
    <x v="4"/>
    <x v="3"/>
    <n v="0"/>
    <n v="0"/>
    <n v="0"/>
    <x v="0"/>
    <n v="0"/>
    <n v="0"/>
    <n v="0"/>
    <n v="0"/>
    <n v="0"/>
    <n v="0"/>
    <n v="0"/>
    <n v="0"/>
    <n v="1"/>
    <n v="0"/>
    <n v="0"/>
    <n v="0"/>
    <n v="0"/>
    <n v="0"/>
    <n v="4"/>
    <n v="1"/>
    <n v="0"/>
    <n v="3"/>
    <n v="1"/>
    <n v="0"/>
    <n v="4"/>
    <n v="1"/>
    <n v="0"/>
    <n v="1"/>
    <n v="0"/>
    <n v="0"/>
    <n v="2"/>
    <n v="0"/>
    <n v="1"/>
  </r>
  <r>
    <x v="4"/>
    <x v="4"/>
    <n v="0"/>
    <n v="0"/>
    <n v="0"/>
    <x v="0"/>
    <n v="0"/>
    <n v="0"/>
    <n v="0"/>
    <n v="0"/>
    <n v="0"/>
    <n v="0"/>
    <n v="1"/>
    <n v="0"/>
    <n v="1"/>
    <n v="1"/>
    <n v="0"/>
    <n v="4"/>
    <n v="0"/>
    <n v="0"/>
    <n v="5"/>
    <n v="0"/>
    <n v="0"/>
    <n v="0"/>
    <n v="2"/>
    <n v="0"/>
    <n v="1"/>
    <n v="0"/>
    <n v="0"/>
    <n v="0"/>
    <n v="0"/>
    <n v="0"/>
    <n v="0"/>
    <n v="0"/>
    <n v="0"/>
  </r>
  <r>
    <x v="4"/>
    <x v="5"/>
    <n v="1"/>
    <n v="0"/>
    <n v="1"/>
    <x v="0"/>
    <n v="0"/>
    <n v="0"/>
    <n v="0"/>
    <n v="0"/>
    <n v="0"/>
    <n v="0"/>
    <n v="0"/>
    <n v="0"/>
    <n v="2"/>
    <n v="0"/>
    <n v="1"/>
    <n v="6"/>
    <n v="3"/>
    <n v="0"/>
    <n v="7"/>
    <n v="4"/>
    <n v="0"/>
    <n v="2"/>
    <n v="0"/>
    <n v="0"/>
    <n v="1"/>
    <n v="0"/>
    <n v="0"/>
    <n v="0"/>
    <n v="0"/>
    <n v="0"/>
    <n v="6"/>
    <n v="1"/>
    <n v="1"/>
  </r>
  <r>
    <x v="5"/>
    <x v="0"/>
    <n v="0"/>
    <n v="0"/>
    <n v="0"/>
    <x v="0"/>
    <n v="0"/>
    <n v="0"/>
    <n v="0"/>
    <n v="0"/>
    <n v="0"/>
    <n v="0"/>
    <n v="0"/>
    <n v="0"/>
    <n v="0"/>
    <n v="0"/>
    <n v="0"/>
    <n v="0"/>
    <n v="0"/>
    <n v="0"/>
    <n v="1"/>
    <n v="0"/>
    <n v="0"/>
    <n v="3"/>
    <n v="0"/>
    <n v="0"/>
    <n v="0"/>
    <n v="1"/>
    <n v="0"/>
    <n v="0"/>
    <n v="0"/>
    <n v="0"/>
    <n v="0"/>
    <n v="0"/>
    <n v="0"/>
  </r>
  <r>
    <x v="5"/>
    <x v="1"/>
    <n v="0"/>
    <n v="0"/>
    <n v="0"/>
    <x v="0"/>
    <n v="0"/>
    <n v="0"/>
    <n v="0"/>
    <n v="0"/>
    <n v="0"/>
    <n v="0"/>
    <n v="0"/>
    <n v="0"/>
    <n v="0"/>
    <n v="0"/>
    <n v="0"/>
    <n v="0"/>
    <n v="0"/>
    <n v="0"/>
    <n v="1"/>
    <n v="1"/>
    <n v="0"/>
    <n v="0"/>
    <n v="0"/>
    <n v="0"/>
    <n v="2"/>
    <n v="1"/>
    <n v="0"/>
    <n v="0"/>
    <n v="2"/>
    <n v="0"/>
    <n v="0"/>
    <n v="1"/>
    <n v="0"/>
  </r>
  <r>
    <x v="5"/>
    <x v="2"/>
    <n v="0"/>
    <n v="1"/>
    <n v="0"/>
    <x v="3"/>
    <n v="0"/>
    <n v="0"/>
    <n v="0"/>
    <n v="0"/>
    <n v="0"/>
    <n v="0"/>
    <n v="0"/>
    <n v="0"/>
    <n v="4"/>
    <n v="2"/>
    <n v="0"/>
    <n v="7"/>
    <n v="4"/>
    <n v="0"/>
    <n v="35"/>
    <n v="13"/>
    <n v="1"/>
    <n v="18"/>
    <n v="5"/>
    <n v="0"/>
    <n v="42"/>
    <n v="26"/>
    <n v="0"/>
    <n v="29"/>
    <n v="17"/>
    <n v="0"/>
    <n v="6"/>
    <n v="3"/>
    <n v="0"/>
  </r>
  <r>
    <x v="5"/>
    <x v="3"/>
    <n v="0"/>
    <n v="0"/>
    <n v="0"/>
    <x v="0"/>
    <n v="0"/>
    <n v="0"/>
    <n v="0"/>
    <n v="0"/>
    <n v="0"/>
    <n v="0"/>
    <n v="0"/>
    <n v="0"/>
    <n v="1"/>
    <n v="0"/>
    <n v="0"/>
    <n v="2"/>
    <n v="0"/>
    <n v="0"/>
    <n v="4"/>
    <n v="0"/>
    <n v="0"/>
    <n v="2"/>
    <n v="1"/>
    <n v="0"/>
    <n v="4"/>
    <n v="1"/>
    <n v="0"/>
    <n v="2"/>
    <n v="0"/>
    <n v="0"/>
    <n v="2"/>
    <n v="1"/>
    <n v="0"/>
  </r>
  <r>
    <x v="5"/>
    <x v="4"/>
    <n v="0"/>
    <n v="0"/>
    <n v="0"/>
    <x v="0"/>
    <n v="0"/>
    <n v="0"/>
    <n v="0"/>
    <n v="0"/>
    <n v="0"/>
    <n v="0"/>
    <n v="0"/>
    <n v="0"/>
    <n v="5"/>
    <n v="0"/>
    <n v="0"/>
    <n v="2"/>
    <n v="0"/>
    <n v="0"/>
    <n v="8"/>
    <n v="0"/>
    <n v="0"/>
    <n v="1"/>
    <n v="0"/>
    <n v="0"/>
    <n v="4"/>
    <n v="0"/>
    <n v="0"/>
    <n v="0"/>
    <n v="0"/>
    <n v="0"/>
    <n v="6"/>
    <n v="2"/>
    <n v="0"/>
  </r>
  <r>
    <x v="5"/>
    <x v="5"/>
    <n v="0"/>
    <n v="0"/>
    <n v="0"/>
    <x v="0"/>
    <n v="0"/>
    <n v="0"/>
    <n v="0"/>
    <n v="0"/>
    <n v="0"/>
    <n v="1"/>
    <n v="1"/>
    <n v="0"/>
    <n v="3"/>
    <n v="0"/>
    <n v="0"/>
    <n v="5"/>
    <n v="1"/>
    <n v="3"/>
    <n v="3"/>
    <n v="1"/>
    <n v="0"/>
    <n v="1"/>
    <n v="1"/>
    <n v="0"/>
    <n v="1"/>
    <n v="0"/>
    <n v="0"/>
    <n v="1"/>
    <n v="0"/>
    <n v="0"/>
    <n v="0"/>
    <n v="1"/>
    <n v="3"/>
  </r>
  <r>
    <x v="6"/>
    <x v="0"/>
    <n v="0"/>
    <n v="0"/>
    <n v="0"/>
    <x v="0"/>
    <n v="0"/>
    <n v="0"/>
    <n v="0"/>
    <n v="0"/>
    <n v="0"/>
    <n v="0"/>
    <n v="0"/>
    <n v="0"/>
    <n v="0"/>
    <n v="0"/>
    <n v="0"/>
    <n v="1"/>
    <n v="0"/>
    <n v="0"/>
    <n v="2"/>
    <n v="0"/>
    <n v="0"/>
    <n v="0"/>
    <n v="0"/>
    <n v="0"/>
    <n v="0"/>
    <n v="0"/>
    <n v="0"/>
    <n v="0"/>
    <n v="0"/>
    <n v="0"/>
    <n v="0"/>
    <n v="0"/>
    <n v="0"/>
  </r>
  <r>
    <x v="6"/>
    <x v="1"/>
    <n v="0"/>
    <n v="0"/>
    <n v="0"/>
    <x v="0"/>
    <n v="0"/>
    <n v="0"/>
    <n v="0"/>
    <n v="0"/>
    <n v="0"/>
    <n v="0"/>
    <n v="0"/>
    <n v="0"/>
    <n v="0"/>
    <n v="0"/>
    <n v="0"/>
    <n v="1"/>
    <n v="0"/>
    <n v="0"/>
    <n v="1"/>
    <n v="0"/>
    <n v="0"/>
    <n v="0"/>
    <n v="0"/>
    <n v="0"/>
    <n v="2"/>
    <n v="1"/>
    <n v="0"/>
    <n v="0"/>
    <n v="0"/>
    <n v="0"/>
    <n v="0"/>
    <n v="0"/>
    <n v="1"/>
  </r>
  <r>
    <x v="6"/>
    <x v="2"/>
    <n v="0"/>
    <n v="0"/>
    <n v="0"/>
    <x v="0"/>
    <n v="0"/>
    <n v="0"/>
    <n v="2"/>
    <n v="2"/>
    <n v="0"/>
    <n v="1"/>
    <n v="1"/>
    <n v="0"/>
    <n v="1"/>
    <n v="0"/>
    <n v="0"/>
    <n v="10"/>
    <n v="6"/>
    <n v="0"/>
    <n v="23"/>
    <n v="17"/>
    <n v="0"/>
    <n v="15"/>
    <n v="11"/>
    <n v="0"/>
    <n v="38"/>
    <n v="23"/>
    <n v="0"/>
    <n v="29"/>
    <n v="23"/>
    <n v="0"/>
    <n v="3"/>
    <n v="2"/>
    <n v="0"/>
  </r>
  <r>
    <x v="6"/>
    <x v="3"/>
    <n v="0"/>
    <n v="0"/>
    <n v="0"/>
    <x v="0"/>
    <n v="0"/>
    <n v="0"/>
    <n v="0"/>
    <n v="0"/>
    <n v="0"/>
    <n v="2"/>
    <n v="0"/>
    <n v="0"/>
    <n v="1"/>
    <n v="0"/>
    <n v="0"/>
    <n v="2"/>
    <n v="0"/>
    <n v="0"/>
    <n v="2"/>
    <n v="1"/>
    <n v="0"/>
    <n v="2"/>
    <n v="2"/>
    <n v="0"/>
    <n v="4"/>
    <n v="0"/>
    <n v="0"/>
    <n v="0"/>
    <n v="0"/>
    <n v="0"/>
    <n v="1"/>
    <n v="0"/>
    <n v="0"/>
  </r>
  <r>
    <x v="6"/>
    <x v="4"/>
    <n v="0"/>
    <n v="1"/>
    <n v="0"/>
    <x v="0"/>
    <n v="0"/>
    <n v="0"/>
    <n v="0"/>
    <n v="0"/>
    <n v="0"/>
    <n v="0"/>
    <n v="0"/>
    <n v="0"/>
    <n v="0"/>
    <n v="0"/>
    <n v="0"/>
    <n v="1"/>
    <n v="0"/>
    <n v="0"/>
    <n v="1"/>
    <n v="0"/>
    <n v="0"/>
    <n v="4"/>
    <n v="0"/>
    <n v="0"/>
    <n v="1"/>
    <n v="0"/>
    <n v="0"/>
    <n v="0"/>
    <n v="1"/>
    <n v="0"/>
    <n v="1"/>
    <n v="0"/>
    <n v="1"/>
  </r>
  <r>
    <x v="6"/>
    <x v="5"/>
    <n v="1"/>
    <n v="0"/>
    <n v="0"/>
    <x v="0"/>
    <n v="0"/>
    <n v="0"/>
    <n v="0"/>
    <n v="0"/>
    <n v="0"/>
    <n v="0"/>
    <n v="0"/>
    <n v="0"/>
    <n v="1"/>
    <n v="0"/>
    <n v="0"/>
    <n v="2"/>
    <n v="2"/>
    <n v="0"/>
    <n v="4"/>
    <n v="1"/>
    <n v="0"/>
    <n v="0"/>
    <n v="0"/>
    <n v="0"/>
    <n v="2"/>
    <n v="0"/>
    <n v="0"/>
    <n v="1"/>
    <n v="0"/>
    <n v="0"/>
    <n v="4"/>
    <n v="0"/>
    <n v="2"/>
  </r>
  <r>
    <x v="7"/>
    <x v="0"/>
    <n v="0"/>
    <n v="0"/>
    <n v="0"/>
    <x v="0"/>
    <n v="0"/>
    <n v="0"/>
    <n v="0"/>
    <n v="0"/>
    <n v="0"/>
    <n v="0"/>
    <n v="0"/>
    <n v="0"/>
    <n v="0"/>
    <n v="0"/>
    <n v="0"/>
    <n v="0"/>
    <n v="1"/>
    <n v="0"/>
    <n v="0"/>
    <n v="0"/>
    <n v="0"/>
    <n v="2"/>
    <n v="0"/>
    <n v="0"/>
    <n v="1"/>
    <n v="0"/>
    <n v="0"/>
    <n v="0"/>
    <n v="0"/>
    <n v="0"/>
    <n v="0"/>
    <n v="0"/>
    <n v="0"/>
  </r>
  <r>
    <x v="7"/>
    <x v="1"/>
    <n v="0"/>
    <n v="0"/>
    <n v="0"/>
    <x v="0"/>
    <n v="0"/>
    <n v="0"/>
    <n v="0"/>
    <n v="0"/>
    <n v="0"/>
    <n v="0"/>
    <n v="0"/>
    <n v="0"/>
    <n v="0"/>
    <n v="0"/>
    <n v="0"/>
    <n v="0"/>
    <n v="1"/>
    <n v="0"/>
    <n v="1"/>
    <n v="0"/>
    <n v="0"/>
    <n v="0"/>
    <n v="1"/>
    <n v="0"/>
    <n v="0"/>
    <n v="0"/>
    <n v="0"/>
    <n v="1"/>
    <n v="0"/>
    <n v="0"/>
    <n v="0"/>
    <n v="0"/>
    <n v="0"/>
  </r>
  <r>
    <x v="7"/>
    <x v="2"/>
    <n v="2"/>
    <n v="1"/>
    <n v="0"/>
    <x v="5"/>
    <n v="6"/>
    <n v="0"/>
    <n v="5"/>
    <n v="4"/>
    <n v="0"/>
    <n v="3"/>
    <n v="5"/>
    <n v="0"/>
    <n v="4"/>
    <n v="3"/>
    <n v="0"/>
    <n v="16"/>
    <n v="19"/>
    <n v="0"/>
    <n v="26"/>
    <n v="13"/>
    <n v="0"/>
    <n v="28"/>
    <n v="14"/>
    <n v="0"/>
    <n v="29"/>
    <n v="24"/>
    <n v="0"/>
    <n v="23"/>
    <n v="25"/>
    <n v="0"/>
    <n v="1"/>
    <n v="1"/>
    <n v="0"/>
  </r>
  <r>
    <x v="7"/>
    <x v="3"/>
    <n v="0"/>
    <n v="0"/>
    <n v="0"/>
    <x v="0"/>
    <n v="0"/>
    <n v="0"/>
    <n v="0"/>
    <n v="0"/>
    <n v="0"/>
    <n v="0"/>
    <n v="0"/>
    <n v="0"/>
    <n v="2"/>
    <n v="2"/>
    <n v="0"/>
    <n v="2"/>
    <n v="0"/>
    <n v="0"/>
    <n v="4"/>
    <n v="1"/>
    <n v="0"/>
    <n v="1"/>
    <n v="0"/>
    <n v="0"/>
    <n v="1"/>
    <n v="2"/>
    <n v="0"/>
    <n v="3"/>
    <n v="0"/>
    <n v="2"/>
    <n v="0"/>
    <n v="0"/>
    <n v="0"/>
  </r>
  <r>
    <x v="7"/>
    <x v="4"/>
    <n v="0"/>
    <n v="0"/>
    <n v="0"/>
    <x v="0"/>
    <n v="0"/>
    <n v="0"/>
    <n v="0"/>
    <n v="0"/>
    <n v="0"/>
    <n v="0"/>
    <n v="0"/>
    <n v="0"/>
    <n v="0"/>
    <n v="0"/>
    <n v="0"/>
    <n v="3"/>
    <n v="1"/>
    <n v="0"/>
    <n v="3"/>
    <n v="1"/>
    <n v="0"/>
    <n v="5"/>
    <n v="0"/>
    <n v="0"/>
    <n v="5"/>
    <n v="0"/>
    <n v="0"/>
    <n v="2"/>
    <n v="0"/>
    <n v="0"/>
    <n v="5"/>
    <n v="0"/>
    <n v="0"/>
  </r>
  <r>
    <x v="7"/>
    <x v="5"/>
    <n v="1"/>
    <n v="0"/>
    <n v="0"/>
    <x v="0"/>
    <n v="0"/>
    <n v="0"/>
    <n v="0"/>
    <n v="0"/>
    <n v="0"/>
    <n v="0"/>
    <n v="0"/>
    <n v="0"/>
    <n v="3"/>
    <n v="0"/>
    <n v="0"/>
    <n v="4"/>
    <n v="2"/>
    <n v="1"/>
    <n v="6"/>
    <n v="1"/>
    <n v="0"/>
    <n v="4"/>
    <n v="1"/>
    <n v="0"/>
    <n v="3"/>
    <n v="0"/>
    <n v="0"/>
    <n v="1"/>
    <n v="1"/>
    <n v="0"/>
    <n v="1"/>
    <n v="1"/>
    <n v="0"/>
  </r>
  <r>
    <x v="8"/>
    <x v="0"/>
    <n v="0"/>
    <n v="0"/>
    <n v="0"/>
    <x v="0"/>
    <n v="0"/>
    <n v="0"/>
    <n v="0"/>
    <n v="0"/>
    <n v="0"/>
    <n v="0"/>
    <n v="0"/>
    <n v="0"/>
    <n v="0"/>
    <n v="1"/>
    <n v="0"/>
    <n v="2"/>
    <n v="0"/>
    <n v="0"/>
    <n v="1"/>
    <n v="1"/>
    <n v="0"/>
    <n v="0"/>
    <n v="0"/>
    <n v="0"/>
    <n v="0"/>
    <n v="0"/>
    <n v="0"/>
    <n v="0"/>
    <n v="0"/>
    <n v="0"/>
    <n v="0"/>
    <n v="0"/>
    <n v="0"/>
  </r>
  <r>
    <x v="8"/>
    <x v="1"/>
    <n v="0"/>
    <n v="0"/>
    <n v="0"/>
    <x v="0"/>
    <n v="0"/>
    <n v="0"/>
    <n v="0"/>
    <n v="0"/>
    <n v="0"/>
    <n v="0"/>
    <n v="0"/>
    <n v="0"/>
    <n v="1"/>
    <n v="1"/>
    <n v="0"/>
    <n v="0"/>
    <n v="0"/>
    <n v="0"/>
    <n v="0"/>
    <n v="1"/>
    <n v="0"/>
    <n v="0"/>
    <n v="1"/>
    <n v="0"/>
    <n v="1"/>
    <n v="0"/>
    <n v="0"/>
    <n v="1"/>
    <n v="1"/>
    <n v="0"/>
    <n v="0"/>
    <n v="0"/>
    <n v="0"/>
  </r>
  <r>
    <x v="8"/>
    <x v="2"/>
    <n v="0"/>
    <n v="0"/>
    <n v="0"/>
    <x v="5"/>
    <n v="1"/>
    <n v="0"/>
    <n v="5"/>
    <n v="1"/>
    <n v="0"/>
    <n v="2"/>
    <n v="0"/>
    <n v="0"/>
    <n v="2"/>
    <n v="1"/>
    <n v="0"/>
    <n v="7"/>
    <n v="9"/>
    <n v="0"/>
    <n v="21"/>
    <n v="13"/>
    <n v="0"/>
    <n v="22"/>
    <n v="9"/>
    <n v="0"/>
    <n v="23"/>
    <n v="22"/>
    <n v="0"/>
    <n v="18"/>
    <n v="22"/>
    <n v="1"/>
    <n v="4"/>
    <n v="0"/>
    <n v="0"/>
  </r>
  <r>
    <x v="8"/>
    <x v="3"/>
    <n v="0"/>
    <n v="0"/>
    <n v="0"/>
    <x v="0"/>
    <n v="0"/>
    <n v="0"/>
    <n v="0"/>
    <n v="0"/>
    <n v="0"/>
    <n v="0"/>
    <n v="0"/>
    <n v="0"/>
    <n v="1"/>
    <n v="1"/>
    <n v="0"/>
    <n v="2"/>
    <n v="0"/>
    <n v="0"/>
    <n v="3"/>
    <n v="1"/>
    <n v="0"/>
    <n v="1"/>
    <n v="1"/>
    <n v="0"/>
    <n v="2"/>
    <n v="1"/>
    <n v="0"/>
    <n v="1"/>
    <n v="0"/>
    <n v="0"/>
    <n v="1"/>
    <n v="0"/>
    <n v="0"/>
  </r>
  <r>
    <x v="8"/>
    <x v="4"/>
    <n v="0"/>
    <n v="0"/>
    <n v="0"/>
    <x v="0"/>
    <n v="0"/>
    <n v="0"/>
    <n v="0"/>
    <n v="0"/>
    <n v="0"/>
    <n v="0"/>
    <n v="0"/>
    <n v="0"/>
    <n v="0"/>
    <n v="0"/>
    <n v="0"/>
    <n v="1"/>
    <n v="1"/>
    <n v="0"/>
    <n v="2"/>
    <n v="2"/>
    <n v="0"/>
    <n v="3"/>
    <n v="0"/>
    <n v="0"/>
    <n v="3"/>
    <n v="0"/>
    <n v="0"/>
    <n v="3"/>
    <n v="0"/>
    <n v="0"/>
    <n v="1"/>
    <n v="0"/>
    <n v="0"/>
  </r>
  <r>
    <x v="8"/>
    <x v="5"/>
    <n v="0"/>
    <n v="0"/>
    <n v="0"/>
    <x v="0"/>
    <n v="0"/>
    <n v="0"/>
    <n v="0"/>
    <n v="0"/>
    <n v="0"/>
    <n v="0"/>
    <n v="0"/>
    <n v="0"/>
    <n v="3"/>
    <n v="0"/>
    <n v="0"/>
    <n v="3"/>
    <n v="0"/>
    <n v="0"/>
    <n v="9"/>
    <n v="0"/>
    <n v="0"/>
    <n v="1"/>
    <n v="1"/>
    <n v="0"/>
    <n v="2"/>
    <n v="1"/>
    <n v="0"/>
    <n v="0"/>
    <n v="0"/>
    <n v="0"/>
    <n v="1"/>
    <n v="0"/>
    <n v="1"/>
  </r>
  <r>
    <x v="9"/>
    <x v="0"/>
    <n v="0"/>
    <n v="0"/>
    <n v="0"/>
    <x v="0"/>
    <n v="0"/>
    <n v="0"/>
    <n v="0"/>
    <n v="0"/>
    <n v="0"/>
    <n v="0"/>
    <n v="0"/>
    <n v="0"/>
    <n v="0"/>
    <n v="0"/>
    <n v="0"/>
    <n v="1"/>
    <n v="0"/>
    <n v="0"/>
    <n v="3"/>
    <n v="1"/>
    <n v="0"/>
    <n v="0"/>
    <n v="0"/>
    <n v="0"/>
    <n v="1"/>
    <n v="0"/>
    <n v="0"/>
    <n v="1"/>
    <n v="0"/>
    <n v="0"/>
    <n v="0"/>
    <n v="0"/>
    <n v="0"/>
  </r>
  <r>
    <x v="9"/>
    <x v="1"/>
    <n v="0"/>
    <n v="0"/>
    <n v="0"/>
    <x v="0"/>
    <n v="0"/>
    <n v="0"/>
    <n v="0"/>
    <n v="0"/>
    <n v="0"/>
    <n v="0"/>
    <n v="0"/>
    <n v="0"/>
    <n v="0"/>
    <n v="0"/>
    <n v="0"/>
    <n v="0"/>
    <n v="0"/>
    <n v="0"/>
    <n v="0"/>
    <n v="0"/>
    <n v="0"/>
    <n v="2"/>
    <n v="0"/>
    <n v="0"/>
    <n v="0"/>
    <n v="0"/>
    <n v="0"/>
    <n v="0"/>
    <n v="1"/>
    <n v="0"/>
    <n v="1"/>
    <n v="0"/>
    <n v="0"/>
  </r>
  <r>
    <x v="9"/>
    <x v="2"/>
    <n v="0"/>
    <n v="0"/>
    <n v="0"/>
    <x v="0"/>
    <n v="0"/>
    <n v="0"/>
    <n v="0"/>
    <n v="1"/>
    <n v="0"/>
    <n v="0"/>
    <n v="0"/>
    <n v="0"/>
    <n v="1"/>
    <n v="1"/>
    <n v="0"/>
    <n v="10"/>
    <n v="2"/>
    <n v="0"/>
    <n v="21"/>
    <n v="16"/>
    <n v="0"/>
    <n v="17"/>
    <n v="12"/>
    <n v="0"/>
    <n v="30"/>
    <n v="27"/>
    <n v="0"/>
    <n v="21"/>
    <n v="20"/>
    <n v="0"/>
    <n v="7"/>
    <n v="1"/>
    <n v="0"/>
  </r>
  <r>
    <x v="9"/>
    <x v="3"/>
    <n v="0"/>
    <n v="0"/>
    <n v="0"/>
    <x v="0"/>
    <n v="0"/>
    <n v="0"/>
    <n v="0"/>
    <n v="0"/>
    <n v="0"/>
    <n v="0"/>
    <n v="0"/>
    <n v="0"/>
    <n v="0"/>
    <n v="0"/>
    <n v="0"/>
    <n v="3"/>
    <n v="0"/>
    <n v="0"/>
    <n v="5"/>
    <n v="0"/>
    <n v="0"/>
    <n v="1"/>
    <n v="0"/>
    <n v="0"/>
    <n v="3"/>
    <n v="0"/>
    <n v="0"/>
    <n v="1"/>
    <n v="0"/>
    <n v="0"/>
    <n v="2"/>
    <n v="2"/>
    <n v="1"/>
  </r>
  <r>
    <x v="9"/>
    <x v="4"/>
    <n v="0"/>
    <n v="0"/>
    <n v="0"/>
    <x v="0"/>
    <n v="0"/>
    <n v="0"/>
    <n v="0"/>
    <n v="0"/>
    <n v="0"/>
    <n v="0"/>
    <n v="0"/>
    <n v="0"/>
    <n v="1"/>
    <n v="0"/>
    <n v="0"/>
    <n v="3"/>
    <n v="1"/>
    <n v="0"/>
    <n v="1"/>
    <n v="1"/>
    <n v="0"/>
    <n v="2"/>
    <n v="0"/>
    <n v="0"/>
    <n v="0"/>
    <n v="0"/>
    <n v="0"/>
    <n v="2"/>
    <n v="0"/>
    <n v="0"/>
    <n v="0"/>
    <n v="0"/>
    <n v="0"/>
  </r>
  <r>
    <x v="9"/>
    <x v="5"/>
    <n v="0"/>
    <n v="0"/>
    <n v="0"/>
    <x v="0"/>
    <n v="0"/>
    <n v="0"/>
    <n v="0"/>
    <n v="0"/>
    <n v="0"/>
    <n v="0"/>
    <n v="0"/>
    <n v="0"/>
    <n v="0"/>
    <n v="0"/>
    <n v="0"/>
    <n v="2"/>
    <n v="1"/>
    <n v="0"/>
    <n v="3"/>
    <n v="0"/>
    <n v="0"/>
    <n v="6"/>
    <n v="0"/>
    <n v="0"/>
    <n v="3"/>
    <n v="0"/>
    <n v="0"/>
    <n v="1"/>
    <n v="0"/>
    <n v="0"/>
    <n v="1"/>
    <n v="0"/>
    <n v="0"/>
  </r>
  <r>
    <x v="10"/>
    <x v="0"/>
    <n v="0"/>
    <n v="0"/>
    <n v="0"/>
    <x v="0"/>
    <n v="0"/>
    <n v="0"/>
    <n v="0"/>
    <n v="0"/>
    <n v="0"/>
    <n v="0"/>
    <n v="0"/>
    <n v="0"/>
    <n v="1"/>
    <n v="0"/>
    <n v="0"/>
    <n v="0"/>
    <n v="1"/>
    <n v="0"/>
    <n v="0"/>
    <n v="1"/>
    <n v="0"/>
    <n v="2"/>
    <n v="1"/>
    <n v="0"/>
    <n v="0"/>
    <n v="0"/>
    <n v="0"/>
    <n v="0"/>
    <n v="0"/>
    <n v="0"/>
    <n v="0"/>
    <n v="0"/>
    <n v="0"/>
  </r>
  <r>
    <x v="10"/>
    <x v="1"/>
    <n v="0"/>
    <n v="0"/>
    <n v="0"/>
    <x v="0"/>
    <n v="0"/>
    <n v="0"/>
    <n v="0"/>
    <n v="0"/>
    <n v="0"/>
    <n v="0"/>
    <n v="0"/>
    <n v="0"/>
    <n v="0"/>
    <n v="0"/>
    <n v="0"/>
    <n v="0"/>
    <n v="0"/>
    <n v="0"/>
    <n v="0"/>
    <n v="1"/>
    <n v="0"/>
    <n v="5"/>
    <n v="0"/>
    <n v="0"/>
    <n v="3"/>
    <n v="0"/>
    <n v="0"/>
    <n v="0"/>
    <n v="0"/>
    <n v="0"/>
    <n v="0"/>
    <n v="0"/>
    <n v="0"/>
  </r>
  <r>
    <x v="10"/>
    <x v="2"/>
    <n v="0"/>
    <n v="0"/>
    <n v="0"/>
    <x v="3"/>
    <n v="1"/>
    <n v="0"/>
    <n v="0"/>
    <n v="2"/>
    <n v="0"/>
    <n v="1"/>
    <n v="1"/>
    <n v="0"/>
    <n v="0"/>
    <n v="0"/>
    <n v="0"/>
    <n v="10"/>
    <n v="7"/>
    <n v="0"/>
    <n v="13"/>
    <n v="6"/>
    <n v="0"/>
    <n v="20"/>
    <n v="8"/>
    <n v="0"/>
    <n v="25"/>
    <n v="26"/>
    <n v="0"/>
    <n v="27"/>
    <n v="17"/>
    <n v="0"/>
    <n v="2"/>
    <n v="1"/>
    <n v="0"/>
  </r>
  <r>
    <x v="10"/>
    <x v="3"/>
    <n v="0"/>
    <n v="0"/>
    <n v="0"/>
    <x v="0"/>
    <n v="0"/>
    <n v="0"/>
    <n v="0"/>
    <n v="0"/>
    <n v="0"/>
    <n v="0"/>
    <n v="0"/>
    <n v="0"/>
    <n v="0"/>
    <n v="0"/>
    <n v="0"/>
    <n v="0"/>
    <n v="0"/>
    <n v="0"/>
    <n v="2"/>
    <n v="2"/>
    <n v="0"/>
    <n v="2"/>
    <n v="0"/>
    <n v="0"/>
    <n v="3"/>
    <n v="1"/>
    <n v="0"/>
    <n v="3"/>
    <n v="0"/>
    <n v="0"/>
    <n v="1"/>
    <n v="0"/>
    <n v="0"/>
  </r>
  <r>
    <x v="10"/>
    <x v="4"/>
    <n v="0"/>
    <n v="0"/>
    <n v="0"/>
    <x v="0"/>
    <n v="0"/>
    <n v="0"/>
    <n v="0"/>
    <n v="0"/>
    <n v="0"/>
    <n v="0"/>
    <n v="0"/>
    <n v="0"/>
    <n v="0"/>
    <n v="0"/>
    <n v="0"/>
    <n v="2"/>
    <n v="0"/>
    <n v="0"/>
    <n v="0"/>
    <n v="2"/>
    <n v="0"/>
    <n v="4"/>
    <n v="0"/>
    <n v="0"/>
    <n v="1"/>
    <n v="0"/>
    <n v="0"/>
    <n v="0"/>
    <n v="0"/>
    <n v="0"/>
    <n v="2"/>
    <n v="0"/>
    <n v="1"/>
  </r>
  <r>
    <x v="10"/>
    <x v="5"/>
    <n v="0"/>
    <n v="0"/>
    <n v="0"/>
    <x v="0"/>
    <n v="0"/>
    <n v="0"/>
    <n v="0"/>
    <n v="0"/>
    <n v="0"/>
    <n v="0"/>
    <n v="0"/>
    <n v="0"/>
    <n v="3"/>
    <n v="0"/>
    <n v="0"/>
    <n v="5"/>
    <n v="0"/>
    <n v="0"/>
    <n v="1"/>
    <n v="1"/>
    <n v="1"/>
    <n v="4"/>
    <n v="0"/>
    <n v="0"/>
    <n v="1"/>
    <n v="0"/>
    <n v="0"/>
    <n v="2"/>
    <n v="0"/>
    <n v="0"/>
    <n v="7"/>
    <n v="0"/>
    <n v="1"/>
  </r>
  <r>
    <x v="11"/>
    <x v="0"/>
    <n v="0"/>
    <n v="0"/>
    <n v="0"/>
    <x v="0"/>
    <n v="0"/>
    <n v="0"/>
    <n v="0"/>
    <n v="0"/>
    <n v="0"/>
    <n v="0"/>
    <n v="0"/>
    <n v="0"/>
    <n v="0"/>
    <n v="0"/>
    <n v="0"/>
    <n v="0"/>
    <n v="0"/>
    <n v="0"/>
    <n v="1"/>
    <n v="0"/>
    <n v="0"/>
    <n v="0"/>
    <n v="0"/>
    <n v="0"/>
    <n v="0"/>
    <n v="0"/>
    <n v="0"/>
    <n v="0"/>
    <n v="0"/>
    <n v="0"/>
    <n v="0"/>
    <n v="0"/>
    <n v="0"/>
  </r>
  <r>
    <x v="11"/>
    <x v="1"/>
    <n v="0"/>
    <n v="0"/>
    <n v="0"/>
    <x v="0"/>
    <n v="0"/>
    <n v="0"/>
    <n v="0"/>
    <n v="0"/>
    <n v="0"/>
    <n v="0"/>
    <n v="0"/>
    <n v="0"/>
    <n v="0"/>
    <n v="0"/>
    <n v="0"/>
    <n v="1"/>
    <n v="0"/>
    <n v="0"/>
    <n v="0"/>
    <n v="1"/>
    <n v="0"/>
    <n v="1"/>
    <n v="1"/>
    <n v="0"/>
    <n v="1"/>
    <n v="2"/>
    <n v="0"/>
    <n v="0"/>
    <n v="1"/>
    <n v="0"/>
    <n v="0"/>
    <n v="0"/>
    <n v="0"/>
  </r>
  <r>
    <x v="11"/>
    <x v="2"/>
    <n v="0"/>
    <n v="0"/>
    <n v="0"/>
    <x v="1"/>
    <n v="1"/>
    <n v="0"/>
    <n v="0"/>
    <n v="0"/>
    <n v="0"/>
    <n v="0"/>
    <n v="0"/>
    <n v="0"/>
    <n v="1"/>
    <n v="0"/>
    <n v="0"/>
    <n v="12"/>
    <n v="5"/>
    <n v="0"/>
    <n v="19"/>
    <n v="10"/>
    <n v="0"/>
    <n v="10"/>
    <n v="12"/>
    <n v="0"/>
    <n v="41"/>
    <n v="28"/>
    <n v="0"/>
    <n v="16"/>
    <n v="30"/>
    <n v="0"/>
    <n v="7"/>
    <n v="3"/>
    <n v="0"/>
  </r>
  <r>
    <x v="11"/>
    <x v="3"/>
    <n v="0"/>
    <n v="0"/>
    <n v="1"/>
    <x v="0"/>
    <n v="1"/>
    <n v="0"/>
    <n v="0"/>
    <n v="0"/>
    <n v="0"/>
    <n v="0"/>
    <n v="0"/>
    <n v="0"/>
    <n v="0"/>
    <n v="0"/>
    <n v="0"/>
    <n v="1"/>
    <n v="0"/>
    <n v="0"/>
    <n v="1"/>
    <n v="0"/>
    <n v="0"/>
    <n v="1"/>
    <n v="0"/>
    <n v="0"/>
    <n v="2"/>
    <n v="0"/>
    <n v="0"/>
    <n v="2"/>
    <n v="1"/>
    <n v="0"/>
    <n v="1"/>
    <n v="0"/>
    <n v="0"/>
  </r>
  <r>
    <x v="11"/>
    <x v="4"/>
    <n v="0"/>
    <n v="0"/>
    <n v="0"/>
    <x v="0"/>
    <n v="0"/>
    <n v="0"/>
    <n v="0"/>
    <n v="0"/>
    <n v="0"/>
    <n v="0"/>
    <n v="0"/>
    <n v="0"/>
    <n v="1"/>
    <n v="0"/>
    <n v="0"/>
    <n v="1"/>
    <n v="1"/>
    <n v="0"/>
    <n v="0"/>
    <n v="0"/>
    <n v="0"/>
    <n v="1"/>
    <n v="3"/>
    <n v="0"/>
    <n v="2"/>
    <n v="1"/>
    <n v="0"/>
    <n v="3"/>
    <n v="1"/>
    <n v="0"/>
    <n v="2"/>
    <n v="0"/>
    <n v="2"/>
  </r>
  <r>
    <x v="11"/>
    <x v="5"/>
    <n v="1"/>
    <n v="0"/>
    <n v="0"/>
    <x v="0"/>
    <n v="0"/>
    <n v="0"/>
    <n v="0"/>
    <n v="0"/>
    <n v="0"/>
    <n v="0"/>
    <n v="1"/>
    <n v="0"/>
    <n v="4"/>
    <n v="0"/>
    <n v="0"/>
    <n v="4"/>
    <n v="0"/>
    <n v="1"/>
    <n v="8"/>
    <n v="0"/>
    <n v="0"/>
    <n v="2"/>
    <n v="1"/>
    <n v="0"/>
    <n v="3"/>
    <n v="1"/>
    <n v="0"/>
    <n v="0"/>
    <n v="0"/>
    <n v="0"/>
    <n v="7"/>
    <n v="1"/>
    <n v="2"/>
  </r>
  <r>
    <x v="12"/>
    <x v="0"/>
    <n v="0"/>
    <n v="0"/>
    <n v="0"/>
    <x v="0"/>
    <n v="0"/>
    <n v="0"/>
    <n v="0"/>
    <n v="0"/>
    <n v="0"/>
    <n v="0"/>
    <n v="0"/>
    <n v="0"/>
    <n v="0"/>
    <n v="1"/>
    <n v="0"/>
    <n v="1"/>
    <n v="0"/>
    <n v="0"/>
    <n v="2"/>
    <n v="0"/>
    <n v="0"/>
    <n v="1"/>
    <n v="1"/>
    <n v="0"/>
    <n v="1"/>
    <n v="0"/>
    <n v="0"/>
    <n v="0"/>
    <n v="0"/>
    <n v="0"/>
    <n v="0"/>
    <n v="0"/>
    <n v="0"/>
  </r>
  <r>
    <x v="12"/>
    <x v="1"/>
    <n v="0"/>
    <n v="0"/>
    <n v="0"/>
    <x v="0"/>
    <n v="0"/>
    <n v="0"/>
    <n v="0"/>
    <n v="0"/>
    <n v="0"/>
    <n v="0"/>
    <n v="0"/>
    <n v="0"/>
    <n v="0"/>
    <n v="0"/>
    <n v="0"/>
    <n v="0"/>
    <n v="0"/>
    <n v="0"/>
    <n v="0"/>
    <n v="0"/>
    <n v="0"/>
    <n v="0"/>
    <n v="0"/>
    <n v="0"/>
    <n v="2"/>
    <n v="1"/>
    <n v="0"/>
    <n v="0"/>
    <n v="0"/>
    <n v="0"/>
    <n v="0"/>
    <n v="0"/>
    <n v="0"/>
  </r>
  <r>
    <x v="12"/>
    <x v="2"/>
    <n v="0"/>
    <n v="0"/>
    <n v="0"/>
    <x v="4"/>
    <n v="3"/>
    <n v="0"/>
    <n v="0"/>
    <n v="0"/>
    <n v="0"/>
    <n v="1"/>
    <n v="1"/>
    <n v="0"/>
    <n v="3"/>
    <n v="1"/>
    <n v="0"/>
    <n v="2"/>
    <n v="4"/>
    <n v="0"/>
    <n v="15"/>
    <n v="12"/>
    <n v="0"/>
    <n v="23"/>
    <n v="8"/>
    <n v="0"/>
    <n v="43"/>
    <n v="21"/>
    <n v="0"/>
    <n v="19"/>
    <n v="25"/>
    <n v="0"/>
    <n v="11"/>
    <n v="6"/>
    <n v="0"/>
  </r>
  <r>
    <x v="12"/>
    <x v="3"/>
    <n v="0"/>
    <n v="0"/>
    <n v="1"/>
    <x v="0"/>
    <n v="0"/>
    <n v="0"/>
    <n v="0"/>
    <n v="0"/>
    <n v="0"/>
    <n v="0"/>
    <n v="0"/>
    <n v="0"/>
    <n v="1"/>
    <n v="0"/>
    <n v="0"/>
    <n v="1"/>
    <n v="0"/>
    <n v="0"/>
    <n v="0"/>
    <n v="4"/>
    <n v="0"/>
    <n v="2"/>
    <n v="0"/>
    <n v="0"/>
    <n v="3"/>
    <n v="1"/>
    <n v="0"/>
    <n v="1"/>
    <n v="1"/>
    <n v="0"/>
    <n v="0"/>
    <n v="0"/>
    <n v="0"/>
  </r>
  <r>
    <x v="12"/>
    <x v="4"/>
    <n v="1"/>
    <n v="0"/>
    <n v="0"/>
    <x v="0"/>
    <n v="0"/>
    <n v="0"/>
    <n v="0"/>
    <n v="0"/>
    <n v="0"/>
    <n v="0"/>
    <n v="0"/>
    <n v="1"/>
    <n v="1"/>
    <n v="0"/>
    <n v="0"/>
    <n v="2"/>
    <n v="0"/>
    <n v="0"/>
    <n v="2"/>
    <n v="0"/>
    <n v="0"/>
    <n v="4"/>
    <n v="0"/>
    <n v="1"/>
    <n v="3"/>
    <n v="0"/>
    <n v="1"/>
    <n v="1"/>
    <n v="0"/>
    <n v="0"/>
    <n v="2"/>
    <n v="0"/>
    <n v="0"/>
  </r>
  <r>
    <x v="12"/>
    <x v="5"/>
    <n v="0"/>
    <n v="0"/>
    <n v="0"/>
    <x v="0"/>
    <n v="0"/>
    <n v="0"/>
    <n v="0"/>
    <n v="0"/>
    <n v="0"/>
    <n v="0"/>
    <n v="0"/>
    <n v="0"/>
    <n v="0"/>
    <n v="2"/>
    <n v="0"/>
    <n v="4"/>
    <n v="1"/>
    <n v="0"/>
    <n v="3"/>
    <n v="0"/>
    <n v="0"/>
    <n v="2"/>
    <n v="0"/>
    <n v="0"/>
    <n v="2"/>
    <n v="0"/>
    <n v="0"/>
    <n v="0"/>
    <n v="0"/>
    <n v="0"/>
    <n v="5"/>
    <n v="1"/>
    <n v="2"/>
  </r>
  <r>
    <x v="13"/>
    <x v="0"/>
    <n v="0"/>
    <n v="0"/>
    <n v="0"/>
    <x v="0"/>
    <n v="0"/>
    <n v="0"/>
    <n v="0"/>
    <n v="0"/>
    <n v="0"/>
    <n v="0"/>
    <n v="0"/>
    <n v="0"/>
    <n v="0"/>
    <n v="0"/>
    <n v="0"/>
    <n v="1"/>
    <n v="0"/>
    <n v="0"/>
    <n v="3"/>
    <n v="0"/>
    <n v="0"/>
    <n v="2"/>
    <n v="0"/>
    <n v="0"/>
    <n v="0"/>
    <n v="0"/>
    <n v="0"/>
    <n v="0"/>
    <n v="0"/>
    <n v="0"/>
    <n v="1"/>
    <n v="0"/>
    <n v="0"/>
  </r>
  <r>
    <x v="13"/>
    <x v="1"/>
    <n v="0"/>
    <n v="0"/>
    <n v="0"/>
    <x v="0"/>
    <n v="0"/>
    <n v="0"/>
    <n v="0"/>
    <n v="0"/>
    <n v="0"/>
    <n v="0"/>
    <n v="0"/>
    <n v="0"/>
    <n v="0"/>
    <n v="0"/>
    <n v="0"/>
    <n v="0"/>
    <n v="0"/>
    <n v="0"/>
    <n v="2"/>
    <n v="0"/>
    <n v="0"/>
    <n v="2"/>
    <n v="0"/>
    <n v="0"/>
    <n v="1"/>
    <n v="0"/>
    <n v="0"/>
    <n v="1"/>
    <n v="0"/>
    <n v="0"/>
    <n v="0"/>
    <n v="0"/>
    <n v="0"/>
  </r>
  <r>
    <x v="13"/>
    <x v="2"/>
    <n v="0"/>
    <n v="1"/>
    <n v="0"/>
    <x v="4"/>
    <n v="0"/>
    <n v="0"/>
    <n v="1"/>
    <n v="1"/>
    <n v="0"/>
    <n v="0"/>
    <n v="1"/>
    <n v="0"/>
    <n v="0"/>
    <n v="1"/>
    <n v="0"/>
    <n v="10"/>
    <n v="6"/>
    <n v="0"/>
    <n v="13"/>
    <n v="10"/>
    <n v="0"/>
    <n v="13"/>
    <n v="10"/>
    <n v="0"/>
    <n v="27"/>
    <n v="20"/>
    <n v="0"/>
    <n v="17"/>
    <n v="15"/>
    <n v="0"/>
    <n v="9"/>
    <n v="5"/>
    <n v="6"/>
  </r>
  <r>
    <x v="13"/>
    <x v="3"/>
    <n v="0"/>
    <n v="0"/>
    <n v="0"/>
    <x v="0"/>
    <n v="0"/>
    <n v="0"/>
    <n v="0"/>
    <n v="0"/>
    <n v="0"/>
    <n v="0"/>
    <n v="0"/>
    <n v="0"/>
    <n v="1"/>
    <n v="0"/>
    <n v="0"/>
    <n v="3"/>
    <n v="0"/>
    <n v="0"/>
    <n v="4"/>
    <n v="1"/>
    <n v="0"/>
    <n v="0"/>
    <n v="1"/>
    <n v="0"/>
    <n v="6"/>
    <n v="1"/>
    <n v="0"/>
    <n v="0"/>
    <n v="0"/>
    <n v="0"/>
    <n v="1"/>
    <n v="0"/>
    <n v="0"/>
  </r>
  <r>
    <x v="13"/>
    <x v="4"/>
    <n v="0"/>
    <n v="0"/>
    <n v="0"/>
    <x v="0"/>
    <n v="0"/>
    <n v="0"/>
    <n v="0"/>
    <n v="0"/>
    <n v="0"/>
    <n v="0"/>
    <n v="0"/>
    <n v="0"/>
    <n v="0"/>
    <n v="0"/>
    <n v="0"/>
    <n v="1"/>
    <n v="0"/>
    <n v="0"/>
    <n v="6"/>
    <n v="0"/>
    <n v="0"/>
    <n v="3"/>
    <n v="0"/>
    <n v="0"/>
    <n v="2"/>
    <n v="1"/>
    <n v="0"/>
    <n v="0"/>
    <n v="0"/>
    <n v="0"/>
    <n v="4"/>
    <n v="1"/>
    <n v="0"/>
  </r>
  <r>
    <x v="13"/>
    <x v="5"/>
    <n v="0"/>
    <n v="0"/>
    <n v="1"/>
    <x v="4"/>
    <n v="0"/>
    <n v="0"/>
    <n v="0"/>
    <n v="0"/>
    <n v="0"/>
    <n v="1"/>
    <n v="0"/>
    <n v="0"/>
    <n v="4"/>
    <n v="0"/>
    <n v="1"/>
    <n v="2"/>
    <n v="1"/>
    <n v="0"/>
    <n v="9"/>
    <n v="0"/>
    <n v="0"/>
    <n v="2"/>
    <n v="0"/>
    <n v="0"/>
    <n v="2"/>
    <n v="0"/>
    <n v="0"/>
    <n v="0"/>
    <n v="0"/>
    <n v="0"/>
    <n v="8"/>
    <n v="1"/>
    <n v="2"/>
  </r>
  <r>
    <x v="14"/>
    <x v="6"/>
    <m/>
    <m/>
    <m/>
    <x v="6"/>
    <m/>
    <m/>
    <m/>
    <m/>
    <m/>
    <m/>
    <m/>
    <m/>
    <m/>
    <m/>
    <m/>
    <m/>
    <m/>
    <m/>
    <m/>
    <m/>
    <m/>
    <m/>
    <m/>
    <m/>
    <m/>
    <m/>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69">
  <r>
    <x v="0"/>
    <x v="0"/>
    <n v="5"/>
    <n v="4"/>
    <n v="5"/>
    <n v="5"/>
    <n v="4"/>
    <n v="0"/>
    <n v="3"/>
    <n v="1"/>
    <n v="0"/>
    <n v="2"/>
    <n v="2"/>
    <n v="0"/>
    <n v="33"/>
    <n v="34"/>
    <n v="0"/>
    <n v="80"/>
    <n v="35"/>
    <n v="1"/>
    <n v="37"/>
    <n v="20"/>
    <n v="0"/>
    <n v="12"/>
    <n v="7"/>
    <n v="0"/>
    <n v="7"/>
    <n v="2"/>
    <n v="0"/>
    <n v="1"/>
    <n v="1"/>
    <n v="0"/>
    <n v="0"/>
    <n v="0"/>
    <n v="0"/>
  </r>
  <r>
    <x v="0"/>
    <x v="1"/>
    <n v="1"/>
    <n v="0"/>
    <n v="0"/>
    <n v="0"/>
    <n v="0"/>
    <n v="0"/>
    <n v="1"/>
    <n v="0"/>
    <n v="0"/>
    <n v="0"/>
    <n v="1"/>
    <n v="0"/>
    <n v="4"/>
    <n v="2"/>
    <n v="0"/>
    <n v="5"/>
    <n v="2"/>
    <n v="0"/>
    <n v="13"/>
    <n v="4"/>
    <n v="0"/>
    <n v="4"/>
    <n v="2"/>
    <n v="0"/>
    <n v="3"/>
    <n v="0"/>
    <n v="0"/>
    <n v="2"/>
    <n v="2"/>
    <n v="0"/>
    <n v="0"/>
    <n v="0"/>
    <n v="0"/>
  </r>
  <r>
    <x v="0"/>
    <x v="2"/>
    <n v="73"/>
    <n v="55"/>
    <n v="10"/>
    <n v="173"/>
    <n v="156"/>
    <n v="14"/>
    <n v="85"/>
    <n v="82"/>
    <n v="8"/>
    <n v="124"/>
    <n v="130"/>
    <n v="2"/>
    <n v="362"/>
    <n v="391"/>
    <n v="1"/>
    <n v="864"/>
    <n v="755"/>
    <n v="3"/>
    <n v="820"/>
    <n v="636"/>
    <n v="3"/>
    <n v="393"/>
    <n v="301"/>
    <n v="0"/>
    <n v="456"/>
    <n v="421"/>
    <n v="12"/>
    <n v="252"/>
    <n v="551"/>
    <n v="17"/>
    <n v="0"/>
    <n v="1"/>
    <n v="0"/>
  </r>
  <r>
    <x v="0"/>
    <x v="3"/>
    <n v="15"/>
    <n v="8"/>
    <n v="2"/>
    <n v="4"/>
    <n v="5"/>
    <n v="0"/>
    <n v="3"/>
    <n v="1"/>
    <n v="0"/>
    <n v="21"/>
    <n v="9"/>
    <n v="0"/>
    <n v="123"/>
    <n v="40"/>
    <n v="0"/>
    <n v="223"/>
    <n v="85"/>
    <n v="1"/>
    <n v="172"/>
    <n v="82"/>
    <n v="0"/>
    <n v="53"/>
    <n v="23"/>
    <n v="0"/>
    <n v="53"/>
    <n v="33"/>
    <n v="0"/>
    <n v="18"/>
    <n v="65"/>
    <n v="6"/>
    <n v="0"/>
    <n v="0"/>
    <n v="0"/>
  </r>
  <r>
    <x v="0"/>
    <x v="4"/>
    <n v="5"/>
    <n v="3"/>
    <n v="0"/>
    <n v="6"/>
    <n v="4"/>
    <n v="0"/>
    <n v="12"/>
    <n v="2"/>
    <n v="0"/>
    <n v="33"/>
    <n v="22"/>
    <n v="0"/>
    <n v="67"/>
    <n v="11"/>
    <n v="0"/>
    <n v="80"/>
    <n v="21"/>
    <n v="0"/>
    <n v="75"/>
    <n v="20"/>
    <n v="0"/>
    <n v="22"/>
    <n v="5"/>
    <n v="0"/>
    <n v="15"/>
    <n v="4"/>
    <n v="0"/>
    <n v="3"/>
    <n v="2"/>
    <n v="0"/>
    <n v="0"/>
    <n v="0"/>
    <n v="0"/>
  </r>
  <r>
    <x v="0"/>
    <x v="5"/>
    <n v="10"/>
    <n v="6"/>
    <n v="0"/>
    <n v="3"/>
    <n v="3"/>
    <n v="0"/>
    <n v="0"/>
    <n v="3"/>
    <n v="0"/>
    <n v="4"/>
    <n v="10"/>
    <n v="0"/>
    <n v="63"/>
    <n v="26"/>
    <n v="0"/>
    <n v="93"/>
    <n v="25"/>
    <n v="1"/>
    <n v="98"/>
    <n v="18"/>
    <n v="1"/>
    <n v="28"/>
    <n v="10"/>
    <n v="0"/>
    <n v="18"/>
    <n v="6"/>
    <n v="0"/>
    <n v="5"/>
    <n v="8"/>
    <n v="0"/>
    <n v="3"/>
    <n v="0"/>
    <n v="0"/>
  </r>
  <r>
    <x v="1"/>
    <x v="0"/>
    <n v="2"/>
    <n v="0"/>
    <n v="0"/>
    <n v="2"/>
    <n v="4"/>
    <n v="2"/>
    <n v="2"/>
    <n v="1"/>
    <n v="0"/>
    <n v="1"/>
    <n v="1"/>
    <n v="0"/>
    <n v="30"/>
    <n v="44"/>
    <n v="0"/>
    <n v="64"/>
    <n v="29"/>
    <n v="0"/>
    <n v="43"/>
    <n v="21"/>
    <n v="0"/>
    <n v="13"/>
    <n v="3"/>
    <n v="0"/>
    <n v="7"/>
    <n v="6"/>
    <n v="0"/>
    <n v="0"/>
    <n v="0"/>
    <n v="0"/>
    <n v="0"/>
    <n v="0"/>
    <n v="0"/>
  </r>
  <r>
    <x v="1"/>
    <x v="1"/>
    <n v="0"/>
    <n v="0"/>
    <n v="1"/>
    <n v="1"/>
    <n v="0"/>
    <n v="0"/>
    <n v="0"/>
    <n v="0"/>
    <n v="0"/>
    <n v="0"/>
    <n v="0"/>
    <n v="0"/>
    <n v="7"/>
    <n v="3"/>
    <n v="0"/>
    <n v="6"/>
    <n v="4"/>
    <n v="0"/>
    <n v="10"/>
    <n v="5"/>
    <n v="0"/>
    <n v="8"/>
    <n v="1"/>
    <n v="0"/>
    <n v="3"/>
    <n v="3"/>
    <n v="0"/>
    <n v="4"/>
    <n v="2"/>
    <n v="0"/>
    <n v="0"/>
    <n v="0"/>
    <n v="0"/>
  </r>
  <r>
    <x v="1"/>
    <x v="2"/>
    <n v="51"/>
    <n v="52"/>
    <n v="6"/>
    <n v="166"/>
    <n v="156"/>
    <n v="10"/>
    <n v="85"/>
    <n v="72"/>
    <n v="3"/>
    <n v="102"/>
    <n v="122"/>
    <n v="1"/>
    <n v="379"/>
    <n v="388"/>
    <n v="0"/>
    <n v="781"/>
    <n v="749"/>
    <n v="9"/>
    <n v="809"/>
    <n v="603"/>
    <n v="2"/>
    <n v="350"/>
    <n v="278"/>
    <n v="1"/>
    <n v="464"/>
    <n v="453"/>
    <n v="0"/>
    <n v="301"/>
    <n v="571"/>
    <n v="0"/>
    <n v="4"/>
    <n v="1"/>
    <n v="0"/>
  </r>
  <r>
    <x v="1"/>
    <x v="3"/>
    <n v="15"/>
    <n v="4"/>
    <n v="5"/>
    <n v="1"/>
    <n v="6"/>
    <n v="0"/>
    <n v="5"/>
    <n v="3"/>
    <n v="0"/>
    <n v="16"/>
    <n v="16"/>
    <n v="0"/>
    <n v="97"/>
    <n v="50"/>
    <n v="1"/>
    <n v="258"/>
    <n v="79"/>
    <n v="16"/>
    <n v="195"/>
    <n v="72"/>
    <n v="2"/>
    <n v="62"/>
    <n v="30"/>
    <n v="0"/>
    <n v="38"/>
    <n v="42"/>
    <n v="0"/>
    <n v="17"/>
    <n v="44"/>
    <n v="0"/>
    <n v="3"/>
    <n v="0"/>
    <n v="0"/>
  </r>
  <r>
    <x v="1"/>
    <x v="4"/>
    <n v="6"/>
    <n v="4"/>
    <n v="0"/>
    <n v="4"/>
    <n v="4"/>
    <n v="0"/>
    <n v="6"/>
    <n v="5"/>
    <n v="0"/>
    <n v="29"/>
    <n v="14"/>
    <n v="0"/>
    <n v="63"/>
    <n v="17"/>
    <n v="1"/>
    <n v="102"/>
    <n v="24"/>
    <n v="0"/>
    <n v="78"/>
    <n v="23"/>
    <n v="1"/>
    <n v="28"/>
    <n v="12"/>
    <n v="0"/>
    <n v="23"/>
    <n v="9"/>
    <n v="0"/>
    <n v="7"/>
    <n v="2"/>
    <n v="0"/>
    <n v="1"/>
    <n v="0"/>
    <n v="0"/>
  </r>
  <r>
    <x v="1"/>
    <x v="5"/>
    <n v="16"/>
    <n v="3"/>
    <n v="0"/>
    <n v="6"/>
    <n v="3"/>
    <n v="0"/>
    <n v="5"/>
    <n v="3"/>
    <n v="0"/>
    <n v="3"/>
    <n v="7"/>
    <n v="0"/>
    <n v="83"/>
    <n v="31"/>
    <n v="0"/>
    <n v="112"/>
    <n v="38"/>
    <n v="1"/>
    <n v="105"/>
    <n v="31"/>
    <n v="0"/>
    <n v="38"/>
    <n v="17"/>
    <n v="0"/>
    <n v="15"/>
    <n v="3"/>
    <n v="0"/>
    <n v="9"/>
    <n v="2"/>
    <n v="0"/>
    <n v="0"/>
    <n v="1"/>
    <n v="0"/>
  </r>
  <r>
    <x v="2"/>
    <x v="0"/>
    <n v="3"/>
    <n v="1"/>
    <n v="0"/>
    <n v="4"/>
    <n v="3"/>
    <n v="0"/>
    <n v="2"/>
    <n v="2"/>
    <n v="0"/>
    <n v="1"/>
    <n v="0"/>
    <n v="0"/>
    <n v="18"/>
    <n v="10"/>
    <n v="0"/>
    <n v="51"/>
    <n v="26"/>
    <n v="1"/>
    <n v="29"/>
    <n v="16"/>
    <n v="0"/>
    <n v="6"/>
    <n v="1"/>
    <n v="0"/>
    <n v="5"/>
    <n v="1"/>
    <n v="0"/>
    <n v="0"/>
    <n v="4"/>
    <n v="0"/>
    <n v="14"/>
    <n v="2"/>
    <n v="0"/>
  </r>
  <r>
    <x v="2"/>
    <x v="1"/>
    <n v="0"/>
    <n v="0"/>
    <n v="0"/>
    <n v="1"/>
    <n v="2"/>
    <n v="0"/>
    <n v="0"/>
    <n v="0"/>
    <n v="0"/>
    <n v="0"/>
    <n v="3"/>
    <n v="0"/>
    <n v="5"/>
    <n v="2"/>
    <n v="0"/>
    <n v="14"/>
    <n v="6"/>
    <n v="0"/>
    <n v="15"/>
    <n v="8"/>
    <n v="0"/>
    <n v="3"/>
    <n v="2"/>
    <n v="0"/>
    <n v="3"/>
    <n v="8"/>
    <n v="0"/>
    <n v="2"/>
    <n v="1"/>
    <n v="0"/>
    <n v="6"/>
    <n v="1"/>
    <n v="0"/>
  </r>
  <r>
    <x v="2"/>
    <x v="2"/>
    <n v="53"/>
    <n v="54"/>
    <n v="7"/>
    <n v="139"/>
    <n v="131"/>
    <n v="14"/>
    <n v="79"/>
    <n v="80"/>
    <n v="2"/>
    <n v="90"/>
    <n v="110"/>
    <n v="0"/>
    <n v="321"/>
    <n v="341"/>
    <n v="0"/>
    <n v="615"/>
    <n v="625"/>
    <n v="0"/>
    <n v="635"/>
    <n v="544"/>
    <n v="3"/>
    <n v="327"/>
    <n v="265"/>
    <n v="0"/>
    <n v="423"/>
    <n v="387"/>
    <n v="0"/>
    <n v="288"/>
    <n v="543"/>
    <n v="0"/>
    <n v="199"/>
    <n v="177"/>
    <n v="6"/>
  </r>
  <r>
    <x v="2"/>
    <x v="3"/>
    <n v="17"/>
    <n v="3"/>
    <n v="0"/>
    <n v="6"/>
    <n v="6"/>
    <n v="0"/>
    <n v="3"/>
    <n v="4"/>
    <n v="0"/>
    <n v="13"/>
    <n v="10"/>
    <n v="0"/>
    <n v="62"/>
    <n v="38"/>
    <n v="0"/>
    <n v="198"/>
    <n v="64"/>
    <n v="0"/>
    <n v="166"/>
    <n v="46"/>
    <n v="0"/>
    <n v="43"/>
    <n v="20"/>
    <n v="0"/>
    <n v="36"/>
    <n v="27"/>
    <n v="0"/>
    <n v="16"/>
    <n v="30"/>
    <n v="0"/>
    <n v="61"/>
    <n v="30"/>
    <n v="3"/>
  </r>
  <r>
    <x v="2"/>
    <x v="4"/>
    <n v="1"/>
    <n v="0"/>
    <n v="0"/>
    <n v="0"/>
    <n v="4"/>
    <n v="0"/>
    <n v="15"/>
    <n v="2"/>
    <n v="0"/>
    <n v="25"/>
    <n v="6"/>
    <n v="0"/>
    <n v="28"/>
    <n v="6"/>
    <n v="0"/>
    <n v="68"/>
    <n v="21"/>
    <n v="0"/>
    <n v="53"/>
    <n v="19"/>
    <n v="0"/>
    <n v="15"/>
    <n v="4"/>
    <n v="0"/>
    <n v="8"/>
    <n v="3"/>
    <n v="0"/>
    <n v="4"/>
    <n v="2"/>
    <n v="0"/>
    <n v="18"/>
    <n v="5"/>
    <n v="0"/>
  </r>
  <r>
    <x v="2"/>
    <x v="5"/>
    <n v="10"/>
    <n v="5"/>
    <n v="1"/>
    <n v="2"/>
    <n v="6"/>
    <n v="1"/>
    <n v="2"/>
    <n v="5"/>
    <n v="0"/>
    <n v="2"/>
    <n v="5"/>
    <n v="0"/>
    <n v="56"/>
    <n v="26"/>
    <n v="0"/>
    <n v="100"/>
    <n v="23"/>
    <n v="0"/>
    <n v="83"/>
    <n v="10"/>
    <n v="0"/>
    <n v="33"/>
    <n v="9"/>
    <n v="0"/>
    <n v="24"/>
    <n v="7"/>
    <n v="1"/>
    <n v="5"/>
    <n v="3"/>
    <n v="0"/>
    <n v="48"/>
    <n v="9"/>
    <n v="4"/>
  </r>
  <r>
    <x v="3"/>
    <x v="0"/>
    <n v="1"/>
    <n v="1"/>
    <n v="0"/>
    <n v="1"/>
    <n v="4"/>
    <n v="0"/>
    <n v="0"/>
    <n v="2"/>
    <n v="0"/>
    <n v="1"/>
    <n v="2"/>
    <n v="0"/>
    <n v="21"/>
    <n v="15"/>
    <n v="0"/>
    <n v="43"/>
    <n v="24"/>
    <n v="1"/>
    <n v="28"/>
    <n v="6"/>
    <n v="0"/>
    <n v="11"/>
    <n v="2"/>
    <n v="0"/>
    <n v="1"/>
    <n v="0"/>
    <n v="0"/>
    <n v="2"/>
    <n v="0"/>
    <n v="0"/>
    <n v="16"/>
    <n v="6"/>
    <n v="0"/>
  </r>
  <r>
    <x v="3"/>
    <x v="1"/>
    <n v="0"/>
    <n v="0"/>
    <n v="0"/>
    <n v="0"/>
    <n v="1"/>
    <n v="0"/>
    <n v="0"/>
    <n v="1"/>
    <n v="0"/>
    <n v="0"/>
    <n v="0"/>
    <n v="0"/>
    <n v="2"/>
    <n v="1"/>
    <n v="0"/>
    <n v="4"/>
    <n v="6"/>
    <n v="0"/>
    <n v="10"/>
    <n v="3"/>
    <n v="0"/>
    <n v="1"/>
    <n v="0"/>
    <n v="0"/>
    <n v="3"/>
    <n v="2"/>
    <n v="0"/>
    <n v="1"/>
    <n v="1"/>
    <n v="0"/>
    <n v="6"/>
    <n v="7"/>
    <n v="0"/>
  </r>
  <r>
    <x v="3"/>
    <x v="2"/>
    <n v="39"/>
    <n v="40"/>
    <n v="8"/>
    <n v="137"/>
    <n v="104"/>
    <n v="3"/>
    <n v="61"/>
    <n v="57"/>
    <n v="5"/>
    <n v="77"/>
    <n v="85"/>
    <n v="2"/>
    <n v="270"/>
    <n v="290"/>
    <n v="1"/>
    <n v="557"/>
    <n v="492"/>
    <n v="1"/>
    <n v="659"/>
    <n v="463"/>
    <n v="0"/>
    <n v="295"/>
    <n v="225"/>
    <n v="0"/>
    <n v="367"/>
    <n v="388"/>
    <n v="0"/>
    <n v="252"/>
    <n v="489"/>
    <n v="0"/>
    <n v="261"/>
    <n v="219"/>
    <n v="34"/>
  </r>
  <r>
    <x v="3"/>
    <x v="3"/>
    <n v="14"/>
    <n v="8"/>
    <n v="0"/>
    <n v="8"/>
    <n v="5"/>
    <n v="1"/>
    <n v="8"/>
    <n v="6"/>
    <n v="0"/>
    <n v="10"/>
    <n v="4"/>
    <n v="2"/>
    <n v="88"/>
    <n v="39"/>
    <n v="0"/>
    <n v="169"/>
    <n v="48"/>
    <n v="0"/>
    <n v="162"/>
    <n v="63"/>
    <n v="0"/>
    <n v="37"/>
    <n v="18"/>
    <n v="0"/>
    <n v="28"/>
    <n v="22"/>
    <n v="0"/>
    <n v="20"/>
    <n v="35"/>
    <n v="0"/>
    <n v="90"/>
    <n v="33"/>
    <n v="7"/>
  </r>
  <r>
    <x v="3"/>
    <x v="4"/>
    <n v="0"/>
    <n v="0"/>
    <n v="0"/>
    <n v="2"/>
    <n v="2"/>
    <n v="0"/>
    <n v="5"/>
    <n v="2"/>
    <n v="0"/>
    <n v="25"/>
    <n v="4"/>
    <n v="0"/>
    <n v="24"/>
    <n v="9"/>
    <n v="0"/>
    <n v="70"/>
    <n v="12"/>
    <n v="0"/>
    <n v="60"/>
    <n v="8"/>
    <n v="0"/>
    <n v="20"/>
    <n v="9"/>
    <n v="0"/>
    <n v="18"/>
    <n v="5"/>
    <n v="0"/>
    <n v="5"/>
    <n v="2"/>
    <n v="0"/>
    <n v="35"/>
    <n v="12"/>
    <n v="0"/>
  </r>
  <r>
    <x v="3"/>
    <x v="5"/>
    <n v="6"/>
    <n v="1"/>
    <n v="1"/>
    <n v="1"/>
    <n v="1"/>
    <n v="0"/>
    <n v="2"/>
    <n v="0"/>
    <n v="0"/>
    <n v="2"/>
    <n v="3"/>
    <n v="0"/>
    <n v="46"/>
    <n v="21"/>
    <n v="0"/>
    <n v="73"/>
    <n v="27"/>
    <n v="0"/>
    <n v="70"/>
    <n v="20"/>
    <n v="2"/>
    <n v="30"/>
    <n v="5"/>
    <n v="0"/>
    <n v="13"/>
    <n v="11"/>
    <n v="0"/>
    <n v="4"/>
    <n v="2"/>
    <n v="0"/>
    <n v="75"/>
    <n v="18"/>
    <n v="13"/>
  </r>
  <r>
    <x v="4"/>
    <x v="0"/>
    <n v="0"/>
    <n v="0"/>
    <n v="0"/>
    <n v="3"/>
    <n v="3"/>
    <n v="0"/>
    <n v="1"/>
    <n v="0"/>
    <n v="0"/>
    <n v="1"/>
    <n v="0"/>
    <n v="0"/>
    <n v="12"/>
    <n v="14"/>
    <n v="0"/>
    <n v="22"/>
    <n v="8"/>
    <n v="0"/>
    <n v="32"/>
    <n v="12"/>
    <n v="0"/>
    <n v="9"/>
    <n v="3"/>
    <n v="0"/>
    <n v="5"/>
    <n v="4"/>
    <n v="0"/>
    <n v="2"/>
    <n v="0"/>
    <n v="0"/>
    <n v="16"/>
    <n v="4"/>
    <n v="2"/>
  </r>
  <r>
    <x v="4"/>
    <x v="1"/>
    <n v="0"/>
    <n v="0"/>
    <n v="0"/>
    <n v="0"/>
    <n v="1"/>
    <n v="0"/>
    <n v="1"/>
    <n v="0"/>
    <n v="0"/>
    <n v="0"/>
    <n v="0"/>
    <n v="0"/>
    <n v="1"/>
    <n v="1"/>
    <n v="0"/>
    <n v="5"/>
    <n v="5"/>
    <n v="0"/>
    <n v="9"/>
    <n v="7"/>
    <n v="0"/>
    <n v="2"/>
    <n v="1"/>
    <n v="0"/>
    <n v="3"/>
    <n v="3"/>
    <n v="0"/>
    <n v="4"/>
    <n v="2"/>
    <n v="0"/>
    <n v="4"/>
    <n v="2"/>
    <n v="2"/>
  </r>
  <r>
    <x v="4"/>
    <x v="2"/>
    <n v="27"/>
    <n v="22"/>
    <n v="0"/>
    <n v="144"/>
    <n v="107"/>
    <n v="1"/>
    <n v="54"/>
    <n v="57"/>
    <n v="2"/>
    <n v="73"/>
    <n v="87"/>
    <n v="1"/>
    <n v="236"/>
    <n v="297"/>
    <n v="0"/>
    <n v="523"/>
    <n v="522"/>
    <n v="3"/>
    <n v="608"/>
    <n v="469"/>
    <n v="3"/>
    <n v="335"/>
    <n v="235"/>
    <n v="0"/>
    <n v="383"/>
    <n v="336"/>
    <n v="0"/>
    <n v="240"/>
    <n v="453"/>
    <n v="0"/>
    <n v="262"/>
    <n v="226"/>
    <n v="14"/>
  </r>
  <r>
    <x v="4"/>
    <x v="3"/>
    <n v="9"/>
    <n v="8"/>
    <n v="0"/>
    <n v="2"/>
    <n v="1"/>
    <n v="1"/>
    <n v="3"/>
    <n v="3"/>
    <n v="0"/>
    <n v="15"/>
    <n v="1"/>
    <n v="0"/>
    <n v="82"/>
    <n v="24"/>
    <n v="0"/>
    <n v="210"/>
    <n v="45"/>
    <n v="0"/>
    <n v="148"/>
    <n v="38"/>
    <n v="0"/>
    <n v="60"/>
    <n v="14"/>
    <n v="0"/>
    <n v="47"/>
    <n v="15"/>
    <n v="0"/>
    <n v="22"/>
    <n v="28"/>
    <n v="0"/>
    <n v="79"/>
    <n v="23"/>
    <n v="10"/>
  </r>
  <r>
    <x v="4"/>
    <x v="4"/>
    <n v="2"/>
    <n v="1"/>
    <n v="1"/>
    <n v="3"/>
    <n v="3"/>
    <n v="0"/>
    <n v="1"/>
    <n v="3"/>
    <n v="0"/>
    <n v="24"/>
    <n v="6"/>
    <n v="0"/>
    <n v="33"/>
    <n v="8"/>
    <n v="0"/>
    <n v="60"/>
    <n v="19"/>
    <n v="0"/>
    <n v="71"/>
    <n v="18"/>
    <n v="0"/>
    <n v="20"/>
    <n v="10"/>
    <n v="0"/>
    <n v="9"/>
    <n v="7"/>
    <n v="0"/>
    <n v="3"/>
    <n v="1"/>
    <n v="0"/>
    <n v="23"/>
    <n v="4"/>
    <n v="10"/>
  </r>
  <r>
    <x v="4"/>
    <x v="5"/>
    <n v="5"/>
    <n v="3"/>
    <n v="0"/>
    <n v="3"/>
    <n v="6"/>
    <n v="0"/>
    <n v="5"/>
    <n v="3"/>
    <n v="0"/>
    <n v="5"/>
    <n v="2"/>
    <n v="0"/>
    <n v="60"/>
    <n v="15"/>
    <n v="0"/>
    <n v="69"/>
    <n v="34"/>
    <n v="0"/>
    <n v="75"/>
    <n v="21"/>
    <n v="0"/>
    <n v="26"/>
    <n v="5"/>
    <n v="0"/>
    <n v="18"/>
    <n v="4"/>
    <n v="0"/>
    <n v="3"/>
    <n v="2"/>
    <n v="0"/>
    <n v="49"/>
    <n v="22"/>
    <n v="7"/>
  </r>
  <r>
    <x v="5"/>
    <x v="0"/>
    <n v="0"/>
    <n v="2"/>
    <n v="0"/>
    <n v="1"/>
    <n v="0"/>
    <n v="1"/>
    <n v="0"/>
    <n v="1"/>
    <n v="0"/>
    <n v="0"/>
    <n v="0"/>
    <n v="0"/>
    <n v="10"/>
    <n v="13"/>
    <n v="0"/>
    <n v="27"/>
    <n v="17"/>
    <n v="1"/>
    <n v="28"/>
    <n v="3"/>
    <n v="0"/>
    <n v="3"/>
    <n v="4"/>
    <n v="0"/>
    <n v="4"/>
    <n v="2"/>
    <n v="0"/>
    <n v="2"/>
    <n v="1"/>
    <n v="0"/>
    <n v="10"/>
    <n v="8"/>
    <n v="0"/>
  </r>
  <r>
    <x v="5"/>
    <x v="1"/>
    <n v="0"/>
    <n v="0"/>
    <n v="0"/>
    <n v="1"/>
    <n v="1"/>
    <n v="0"/>
    <n v="0"/>
    <n v="0"/>
    <n v="0"/>
    <n v="0"/>
    <n v="1"/>
    <n v="0"/>
    <n v="2"/>
    <n v="3"/>
    <n v="0"/>
    <n v="7"/>
    <n v="3"/>
    <n v="0"/>
    <n v="6"/>
    <n v="5"/>
    <n v="1"/>
    <n v="6"/>
    <n v="4"/>
    <n v="0"/>
    <n v="7"/>
    <n v="1"/>
    <n v="0"/>
    <n v="1"/>
    <n v="1"/>
    <n v="0"/>
    <n v="8"/>
    <n v="1"/>
    <n v="0"/>
  </r>
  <r>
    <x v="5"/>
    <x v="2"/>
    <n v="25"/>
    <n v="31"/>
    <n v="6"/>
    <n v="110"/>
    <n v="88"/>
    <n v="6"/>
    <n v="50"/>
    <n v="69"/>
    <n v="3"/>
    <n v="83"/>
    <n v="82"/>
    <n v="0"/>
    <n v="235"/>
    <n v="269"/>
    <n v="0"/>
    <n v="525"/>
    <n v="554"/>
    <n v="2"/>
    <n v="575"/>
    <n v="484"/>
    <n v="2"/>
    <n v="291"/>
    <n v="197"/>
    <n v="2"/>
    <n v="381"/>
    <n v="338"/>
    <n v="3"/>
    <n v="230"/>
    <n v="457"/>
    <n v="0"/>
    <n v="237"/>
    <n v="220"/>
    <n v="19"/>
  </r>
  <r>
    <x v="5"/>
    <x v="3"/>
    <n v="11"/>
    <n v="1"/>
    <n v="6"/>
    <n v="6"/>
    <n v="5"/>
    <n v="3"/>
    <n v="2"/>
    <n v="2"/>
    <n v="0"/>
    <n v="17"/>
    <n v="9"/>
    <n v="0"/>
    <n v="95"/>
    <n v="39"/>
    <n v="0"/>
    <n v="193"/>
    <n v="65"/>
    <n v="1"/>
    <n v="168"/>
    <n v="57"/>
    <n v="0"/>
    <n v="61"/>
    <n v="21"/>
    <n v="0"/>
    <n v="49"/>
    <n v="33"/>
    <n v="0"/>
    <n v="17"/>
    <n v="33"/>
    <n v="9"/>
    <n v="155"/>
    <n v="31"/>
    <n v="7"/>
  </r>
  <r>
    <x v="5"/>
    <x v="4"/>
    <n v="0"/>
    <n v="0"/>
    <n v="0"/>
    <n v="1"/>
    <n v="1"/>
    <n v="0"/>
    <n v="3"/>
    <n v="4"/>
    <n v="0"/>
    <n v="18"/>
    <n v="10"/>
    <n v="0"/>
    <n v="30"/>
    <n v="5"/>
    <n v="0"/>
    <n v="64"/>
    <n v="14"/>
    <n v="0"/>
    <n v="53"/>
    <n v="21"/>
    <n v="0"/>
    <n v="23"/>
    <n v="4"/>
    <n v="0"/>
    <n v="16"/>
    <n v="2"/>
    <n v="0"/>
    <n v="4"/>
    <n v="2"/>
    <n v="0"/>
    <n v="41"/>
    <n v="17"/>
    <n v="0"/>
  </r>
  <r>
    <x v="5"/>
    <x v="5"/>
    <n v="7"/>
    <n v="3"/>
    <n v="2"/>
    <n v="3"/>
    <n v="4"/>
    <n v="0"/>
    <n v="2"/>
    <n v="4"/>
    <n v="0"/>
    <n v="4"/>
    <n v="2"/>
    <n v="0"/>
    <n v="52"/>
    <n v="19"/>
    <n v="1"/>
    <n v="86"/>
    <n v="28"/>
    <n v="1"/>
    <n v="80"/>
    <n v="15"/>
    <n v="1"/>
    <n v="34"/>
    <n v="4"/>
    <n v="0"/>
    <n v="20"/>
    <n v="10"/>
    <n v="0"/>
    <n v="5"/>
    <n v="3"/>
    <n v="0"/>
    <n v="61"/>
    <n v="12"/>
    <n v="9"/>
  </r>
  <r>
    <x v="6"/>
    <x v="0"/>
    <n v="0"/>
    <n v="0"/>
    <n v="0"/>
    <n v="1"/>
    <n v="1"/>
    <n v="0"/>
    <n v="0"/>
    <n v="0"/>
    <n v="0"/>
    <n v="1"/>
    <n v="0"/>
    <n v="0"/>
    <n v="9"/>
    <n v="13"/>
    <n v="0"/>
    <n v="21"/>
    <n v="15"/>
    <n v="1"/>
    <n v="18"/>
    <n v="9"/>
    <n v="0"/>
    <n v="9"/>
    <n v="3"/>
    <n v="0"/>
    <n v="2"/>
    <n v="1"/>
    <n v="0"/>
    <n v="1"/>
    <n v="2"/>
    <n v="0"/>
    <n v="8"/>
    <n v="9"/>
    <n v="0"/>
  </r>
  <r>
    <x v="6"/>
    <x v="1"/>
    <n v="0"/>
    <n v="0"/>
    <n v="0"/>
    <n v="0"/>
    <n v="1"/>
    <n v="0"/>
    <n v="0"/>
    <n v="1"/>
    <n v="0"/>
    <n v="0"/>
    <n v="0"/>
    <n v="0"/>
    <n v="1"/>
    <n v="3"/>
    <n v="0"/>
    <n v="7"/>
    <n v="3"/>
    <n v="0"/>
    <n v="6"/>
    <n v="1"/>
    <n v="0"/>
    <n v="6"/>
    <n v="1"/>
    <n v="0"/>
    <n v="5"/>
    <n v="6"/>
    <n v="0"/>
    <n v="3"/>
    <n v="2"/>
    <n v="0"/>
    <n v="7"/>
    <n v="1"/>
    <n v="0"/>
  </r>
  <r>
    <x v="6"/>
    <x v="2"/>
    <n v="28"/>
    <n v="30"/>
    <n v="2"/>
    <n v="86"/>
    <n v="84"/>
    <n v="3"/>
    <n v="54"/>
    <n v="46"/>
    <n v="0"/>
    <n v="70"/>
    <n v="66"/>
    <n v="0"/>
    <n v="230"/>
    <n v="244"/>
    <n v="1"/>
    <n v="534"/>
    <n v="462"/>
    <n v="0"/>
    <n v="494"/>
    <n v="419"/>
    <n v="0"/>
    <n v="267"/>
    <n v="194"/>
    <n v="0"/>
    <n v="356"/>
    <n v="337"/>
    <n v="2"/>
    <n v="239"/>
    <n v="417"/>
    <n v="0"/>
    <n v="266"/>
    <n v="242"/>
    <n v="21"/>
  </r>
  <r>
    <x v="6"/>
    <x v="3"/>
    <n v="20"/>
    <n v="4"/>
    <n v="10"/>
    <n v="3"/>
    <n v="2"/>
    <n v="0"/>
    <n v="3"/>
    <n v="1"/>
    <n v="0"/>
    <n v="13"/>
    <n v="2"/>
    <n v="0"/>
    <n v="55"/>
    <n v="32"/>
    <n v="0"/>
    <n v="157"/>
    <n v="49"/>
    <n v="3"/>
    <n v="126"/>
    <n v="36"/>
    <n v="1"/>
    <n v="55"/>
    <n v="16"/>
    <n v="0"/>
    <n v="47"/>
    <n v="22"/>
    <n v="0"/>
    <n v="24"/>
    <n v="37"/>
    <n v="0"/>
    <n v="117"/>
    <n v="31"/>
    <n v="34"/>
  </r>
  <r>
    <x v="6"/>
    <x v="4"/>
    <n v="2"/>
    <n v="0"/>
    <n v="0"/>
    <n v="3"/>
    <n v="0"/>
    <n v="0"/>
    <n v="4"/>
    <n v="3"/>
    <n v="0"/>
    <n v="16"/>
    <n v="2"/>
    <n v="0"/>
    <n v="29"/>
    <n v="10"/>
    <n v="0"/>
    <n v="57"/>
    <n v="22"/>
    <n v="2"/>
    <n v="70"/>
    <n v="7"/>
    <n v="0"/>
    <n v="23"/>
    <n v="2"/>
    <n v="0"/>
    <n v="9"/>
    <n v="5"/>
    <n v="0"/>
    <n v="2"/>
    <n v="3"/>
    <n v="0"/>
    <n v="30"/>
    <n v="5"/>
    <n v="2"/>
  </r>
  <r>
    <x v="6"/>
    <x v="5"/>
    <n v="5"/>
    <n v="4"/>
    <n v="0"/>
    <n v="9"/>
    <n v="6"/>
    <n v="0"/>
    <n v="0"/>
    <n v="4"/>
    <n v="0"/>
    <n v="7"/>
    <n v="5"/>
    <n v="0"/>
    <n v="55"/>
    <n v="27"/>
    <n v="0"/>
    <n v="95"/>
    <n v="36"/>
    <n v="0"/>
    <n v="98"/>
    <n v="22"/>
    <n v="0"/>
    <n v="33"/>
    <n v="12"/>
    <n v="0"/>
    <n v="20"/>
    <n v="5"/>
    <n v="0"/>
    <n v="3"/>
    <n v="0"/>
    <n v="0"/>
    <n v="50"/>
    <n v="22"/>
    <n v="5"/>
  </r>
  <r>
    <x v="7"/>
    <x v="0"/>
    <n v="1"/>
    <n v="1"/>
    <n v="1"/>
    <n v="0"/>
    <n v="0"/>
    <n v="0"/>
    <n v="0"/>
    <n v="0"/>
    <n v="0"/>
    <n v="0"/>
    <n v="1"/>
    <n v="0"/>
    <n v="5"/>
    <n v="8"/>
    <n v="0"/>
    <n v="43"/>
    <n v="14"/>
    <n v="0"/>
    <n v="32"/>
    <n v="6"/>
    <n v="0"/>
    <n v="10"/>
    <n v="3"/>
    <n v="0"/>
    <n v="5"/>
    <n v="1"/>
    <n v="0"/>
    <n v="0"/>
    <n v="2"/>
    <n v="0"/>
    <n v="16"/>
    <n v="2"/>
    <n v="0"/>
  </r>
  <r>
    <x v="7"/>
    <x v="1"/>
    <n v="0"/>
    <n v="0"/>
    <n v="0"/>
    <n v="1"/>
    <n v="0"/>
    <n v="0"/>
    <n v="1"/>
    <n v="1"/>
    <n v="0"/>
    <n v="1"/>
    <n v="2"/>
    <n v="0"/>
    <n v="0"/>
    <n v="2"/>
    <n v="0"/>
    <n v="8"/>
    <n v="4"/>
    <n v="0"/>
    <n v="9"/>
    <n v="2"/>
    <n v="0"/>
    <n v="4"/>
    <n v="7"/>
    <n v="0"/>
    <n v="8"/>
    <n v="3"/>
    <n v="0"/>
    <n v="2"/>
    <n v="3"/>
    <n v="0"/>
    <n v="9"/>
    <n v="4"/>
    <n v="1"/>
  </r>
  <r>
    <x v="7"/>
    <x v="2"/>
    <n v="22"/>
    <n v="34"/>
    <n v="1"/>
    <n v="95"/>
    <n v="90"/>
    <n v="5"/>
    <n v="63"/>
    <n v="63"/>
    <n v="1"/>
    <n v="88"/>
    <n v="73"/>
    <n v="2"/>
    <n v="181"/>
    <n v="225"/>
    <n v="0"/>
    <n v="555"/>
    <n v="467"/>
    <n v="1"/>
    <n v="517"/>
    <n v="447"/>
    <n v="1"/>
    <n v="282"/>
    <n v="222"/>
    <n v="0"/>
    <n v="329"/>
    <n v="295"/>
    <n v="0"/>
    <n v="219"/>
    <n v="360"/>
    <n v="1"/>
    <n v="285"/>
    <n v="224"/>
    <n v="88"/>
  </r>
  <r>
    <x v="7"/>
    <x v="3"/>
    <n v="18"/>
    <n v="2"/>
    <n v="8"/>
    <n v="4"/>
    <n v="3"/>
    <n v="0"/>
    <n v="1"/>
    <n v="3"/>
    <n v="0"/>
    <n v="13"/>
    <n v="13"/>
    <n v="0"/>
    <n v="74"/>
    <n v="28"/>
    <n v="0"/>
    <n v="167"/>
    <n v="55"/>
    <n v="0"/>
    <n v="151"/>
    <n v="44"/>
    <n v="0"/>
    <n v="54"/>
    <n v="19"/>
    <n v="0"/>
    <n v="48"/>
    <n v="25"/>
    <n v="0"/>
    <n v="20"/>
    <n v="24"/>
    <n v="0"/>
    <n v="159"/>
    <n v="48"/>
    <n v="13"/>
  </r>
  <r>
    <x v="7"/>
    <x v="4"/>
    <n v="4"/>
    <n v="0"/>
    <n v="1"/>
    <n v="1"/>
    <n v="1"/>
    <n v="0"/>
    <n v="1"/>
    <n v="1"/>
    <n v="0"/>
    <n v="17"/>
    <n v="8"/>
    <n v="0"/>
    <n v="17"/>
    <n v="6"/>
    <n v="0"/>
    <n v="61"/>
    <n v="20"/>
    <n v="0"/>
    <n v="70"/>
    <n v="8"/>
    <n v="0"/>
    <n v="26"/>
    <n v="9"/>
    <n v="0"/>
    <n v="12"/>
    <n v="5"/>
    <n v="0"/>
    <n v="4"/>
    <n v="2"/>
    <n v="0"/>
    <n v="48"/>
    <n v="9"/>
    <n v="29"/>
  </r>
  <r>
    <x v="7"/>
    <x v="5"/>
    <n v="5"/>
    <n v="2"/>
    <n v="0"/>
    <n v="3"/>
    <n v="3"/>
    <n v="0"/>
    <n v="1"/>
    <n v="2"/>
    <n v="0"/>
    <n v="2"/>
    <n v="2"/>
    <n v="0"/>
    <n v="61"/>
    <n v="34"/>
    <n v="0"/>
    <n v="75"/>
    <n v="19"/>
    <n v="0"/>
    <n v="84"/>
    <n v="23"/>
    <n v="0"/>
    <n v="29"/>
    <n v="9"/>
    <n v="0"/>
    <n v="19"/>
    <n v="11"/>
    <n v="0"/>
    <n v="3"/>
    <n v="1"/>
    <n v="0"/>
    <n v="76"/>
    <n v="23"/>
    <n v="5"/>
  </r>
  <r>
    <x v="8"/>
    <x v="0"/>
    <n v="2"/>
    <n v="0"/>
    <n v="0"/>
    <n v="2"/>
    <n v="0"/>
    <n v="0"/>
    <n v="2"/>
    <n v="0"/>
    <n v="0"/>
    <n v="0"/>
    <n v="0"/>
    <n v="0"/>
    <n v="13"/>
    <n v="11"/>
    <n v="0"/>
    <n v="38"/>
    <n v="10"/>
    <n v="0"/>
    <n v="20"/>
    <n v="10"/>
    <n v="0"/>
    <n v="4"/>
    <n v="4"/>
    <n v="0"/>
    <n v="3"/>
    <n v="2"/>
    <n v="0"/>
    <n v="0"/>
    <n v="3"/>
    <n v="0"/>
    <n v="12"/>
    <n v="5"/>
    <n v="0"/>
  </r>
  <r>
    <x v="8"/>
    <x v="1"/>
    <n v="0"/>
    <n v="0"/>
    <n v="0"/>
    <n v="0"/>
    <n v="0"/>
    <n v="0"/>
    <n v="1"/>
    <n v="0"/>
    <n v="0"/>
    <n v="0"/>
    <n v="0"/>
    <n v="0"/>
    <n v="2"/>
    <n v="3"/>
    <n v="0"/>
    <n v="8"/>
    <n v="3"/>
    <n v="0"/>
    <n v="12"/>
    <n v="3"/>
    <n v="0"/>
    <n v="2"/>
    <n v="3"/>
    <n v="0"/>
    <n v="7"/>
    <n v="3"/>
    <n v="0"/>
    <n v="0"/>
    <n v="2"/>
    <n v="0"/>
    <n v="2"/>
    <n v="4"/>
    <n v="0"/>
  </r>
  <r>
    <x v="8"/>
    <x v="2"/>
    <n v="24"/>
    <n v="17"/>
    <n v="0"/>
    <n v="82"/>
    <n v="81"/>
    <n v="4"/>
    <n v="60"/>
    <n v="51"/>
    <n v="3"/>
    <n v="72"/>
    <n v="84"/>
    <n v="0"/>
    <n v="171"/>
    <n v="188"/>
    <n v="0"/>
    <n v="504"/>
    <n v="518"/>
    <n v="4"/>
    <n v="512"/>
    <n v="378"/>
    <n v="5"/>
    <n v="295"/>
    <n v="197"/>
    <n v="2"/>
    <n v="346"/>
    <n v="277"/>
    <n v="0"/>
    <n v="229"/>
    <n v="403"/>
    <n v="0"/>
    <n v="280"/>
    <n v="221"/>
    <n v="36"/>
  </r>
  <r>
    <x v="8"/>
    <x v="3"/>
    <n v="9"/>
    <n v="4"/>
    <n v="0"/>
    <n v="3"/>
    <n v="2"/>
    <n v="0"/>
    <n v="3"/>
    <n v="1"/>
    <n v="0"/>
    <n v="11"/>
    <n v="11"/>
    <n v="0"/>
    <n v="57"/>
    <n v="32"/>
    <n v="0"/>
    <n v="184"/>
    <n v="63"/>
    <n v="1"/>
    <n v="138"/>
    <n v="54"/>
    <n v="2"/>
    <n v="52"/>
    <n v="23"/>
    <n v="0"/>
    <n v="36"/>
    <n v="14"/>
    <n v="0"/>
    <n v="15"/>
    <n v="19"/>
    <n v="1"/>
    <n v="135"/>
    <n v="43"/>
    <n v="149"/>
  </r>
  <r>
    <x v="8"/>
    <x v="4"/>
    <n v="4"/>
    <n v="0"/>
    <n v="0"/>
    <n v="1"/>
    <n v="4"/>
    <n v="0"/>
    <n v="5"/>
    <n v="0"/>
    <n v="0"/>
    <n v="25"/>
    <n v="5"/>
    <n v="0"/>
    <n v="24"/>
    <n v="8"/>
    <n v="0"/>
    <n v="68"/>
    <n v="20"/>
    <n v="0"/>
    <n v="56"/>
    <n v="18"/>
    <n v="0"/>
    <n v="25"/>
    <n v="9"/>
    <n v="0"/>
    <n v="23"/>
    <n v="11"/>
    <n v="0"/>
    <n v="10"/>
    <n v="1"/>
    <n v="0"/>
    <n v="44"/>
    <n v="15"/>
    <n v="20"/>
  </r>
  <r>
    <x v="8"/>
    <x v="5"/>
    <n v="5"/>
    <n v="1"/>
    <n v="2"/>
    <n v="2"/>
    <n v="4"/>
    <n v="0"/>
    <n v="2"/>
    <n v="3"/>
    <n v="0"/>
    <n v="6"/>
    <n v="6"/>
    <n v="0"/>
    <n v="39"/>
    <n v="18"/>
    <n v="0"/>
    <n v="98"/>
    <n v="25"/>
    <n v="0"/>
    <n v="78"/>
    <n v="17"/>
    <n v="0"/>
    <n v="30"/>
    <n v="3"/>
    <n v="0"/>
    <n v="25"/>
    <n v="9"/>
    <n v="0"/>
    <n v="7"/>
    <n v="5"/>
    <n v="0"/>
    <n v="47"/>
    <n v="19"/>
    <n v="16"/>
  </r>
  <r>
    <x v="9"/>
    <x v="0"/>
    <n v="0"/>
    <n v="1"/>
    <n v="0"/>
    <n v="2"/>
    <n v="0"/>
    <n v="0"/>
    <n v="0"/>
    <n v="0"/>
    <n v="0"/>
    <n v="1"/>
    <n v="0"/>
    <n v="0"/>
    <n v="15"/>
    <n v="9"/>
    <n v="0"/>
    <n v="22"/>
    <n v="17"/>
    <n v="0"/>
    <n v="14"/>
    <n v="11"/>
    <n v="0"/>
    <n v="10"/>
    <n v="3"/>
    <n v="0"/>
    <n v="3"/>
    <n v="2"/>
    <n v="0"/>
    <n v="0"/>
    <n v="2"/>
    <n v="0"/>
    <n v="22"/>
    <n v="12"/>
    <n v="0"/>
  </r>
  <r>
    <x v="9"/>
    <x v="1"/>
    <n v="0"/>
    <n v="0"/>
    <n v="0"/>
    <n v="1"/>
    <n v="0"/>
    <n v="0"/>
    <n v="0"/>
    <n v="0"/>
    <n v="0"/>
    <n v="3"/>
    <n v="1"/>
    <n v="0"/>
    <n v="4"/>
    <n v="3"/>
    <n v="0"/>
    <n v="7"/>
    <n v="4"/>
    <n v="0"/>
    <n v="7"/>
    <n v="9"/>
    <n v="0"/>
    <n v="4"/>
    <n v="2"/>
    <n v="0"/>
    <n v="3"/>
    <n v="1"/>
    <n v="0"/>
    <n v="4"/>
    <n v="0"/>
    <n v="0"/>
    <n v="6"/>
    <n v="0"/>
    <n v="0"/>
  </r>
  <r>
    <x v="9"/>
    <x v="2"/>
    <n v="26"/>
    <n v="19"/>
    <n v="1"/>
    <n v="93"/>
    <n v="85"/>
    <n v="10"/>
    <n v="69"/>
    <n v="45"/>
    <n v="2"/>
    <n v="90"/>
    <n v="68"/>
    <n v="5"/>
    <n v="167"/>
    <n v="208"/>
    <n v="2"/>
    <n v="430"/>
    <n v="464"/>
    <n v="0"/>
    <n v="480"/>
    <n v="387"/>
    <n v="1"/>
    <n v="283"/>
    <n v="224"/>
    <n v="0"/>
    <n v="357"/>
    <n v="292"/>
    <n v="0"/>
    <n v="239"/>
    <n v="362"/>
    <n v="1"/>
    <n v="300"/>
    <n v="229"/>
    <n v="16"/>
  </r>
  <r>
    <x v="9"/>
    <x v="3"/>
    <n v="15"/>
    <n v="3"/>
    <n v="3"/>
    <n v="1"/>
    <n v="2"/>
    <n v="0"/>
    <n v="2"/>
    <n v="1"/>
    <n v="0"/>
    <n v="11"/>
    <n v="11"/>
    <n v="0"/>
    <n v="53"/>
    <n v="23"/>
    <n v="1"/>
    <n v="180"/>
    <n v="58"/>
    <n v="2"/>
    <n v="124"/>
    <n v="45"/>
    <n v="2"/>
    <n v="60"/>
    <n v="24"/>
    <n v="0"/>
    <n v="33"/>
    <n v="17"/>
    <n v="0"/>
    <n v="11"/>
    <n v="27"/>
    <n v="0"/>
    <n v="120"/>
    <n v="32"/>
    <n v="16"/>
  </r>
  <r>
    <x v="9"/>
    <x v="4"/>
    <n v="1"/>
    <n v="0"/>
    <n v="0"/>
    <n v="0"/>
    <n v="0"/>
    <n v="0"/>
    <n v="3"/>
    <n v="0"/>
    <n v="0"/>
    <n v="6"/>
    <n v="3"/>
    <n v="0"/>
    <n v="24"/>
    <n v="7"/>
    <n v="1"/>
    <n v="71"/>
    <n v="22"/>
    <n v="0"/>
    <n v="66"/>
    <n v="15"/>
    <n v="0"/>
    <n v="29"/>
    <n v="4"/>
    <n v="0"/>
    <n v="20"/>
    <n v="8"/>
    <n v="0"/>
    <n v="10"/>
    <n v="1"/>
    <n v="0"/>
    <n v="48"/>
    <n v="8"/>
    <n v="6"/>
  </r>
  <r>
    <x v="9"/>
    <x v="5"/>
    <n v="9"/>
    <n v="5"/>
    <n v="1"/>
    <n v="3"/>
    <n v="3"/>
    <n v="0"/>
    <n v="7"/>
    <n v="7"/>
    <n v="46"/>
    <n v="10"/>
    <n v="3"/>
    <n v="0"/>
    <n v="30"/>
    <n v="11"/>
    <n v="0"/>
    <n v="107"/>
    <n v="21"/>
    <n v="1"/>
    <n v="71"/>
    <n v="18"/>
    <n v="5"/>
    <n v="34"/>
    <n v="7"/>
    <n v="1"/>
    <n v="28"/>
    <n v="10"/>
    <n v="0"/>
    <n v="7"/>
    <n v="4"/>
    <n v="1"/>
    <n v="69"/>
    <n v="23"/>
    <n v="9"/>
  </r>
  <r>
    <x v="10"/>
    <x v="0"/>
    <n v="0"/>
    <n v="0"/>
    <n v="0"/>
    <n v="0"/>
    <n v="3"/>
    <n v="0"/>
    <n v="0"/>
    <n v="0"/>
    <n v="0"/>
    <n v="0"/>
    <n v="1"/>
    <n v="0"/>
    <n v="15"/>
    <n v="13"/>
    <n v="0"/>
    <n v="26"/>
    <n v="16"/>
    <n v="1"/>
    <n v="30"/>
    <n v="9"/>
    <n v="0"/>
    <n v="14"/>
    <n v="2"/>
    <n v="0"/>
    <n v="3"/>
    <n v="1"/>
    <n v="0"/>
    <n v="1"/>
    <n v="0"/>
    <n v="0"/>
    <n v="19"/>
    <n v="6"/>
    <n v="4"/>
  </r>
  <r>
    <x v="10"/>
    <x v="1"/>
    <n v="0"/>
    <n v="0"/>
    <n v="0"/>
    <n v="0"/>
    <n v="0"/>
    <n v="0"/>
    <n v="1"/>
    <n v="0"/>
    <n v="0"/>
    <n v="1"/>
    <n v="0"/>
    <n v="0"/>
    <n v="2"/>
    <n v="2"/>
    <n v="0"/>
    <n v="5"/>
    <n v="1"/>
    <n v="1"/>
    <n v="10"/>
    <n v="4"/>
    <n v="0"/>
    <n v="8"/>
    <n v="1"/>
    <n v="0"/>
    <n v="2"/>
    <n v="1"/>
    <n v="0"/>
    <n v="0"/>
    <n v="2"/>
    <n v="0"/>
    <n v="5"/>
    <n v="1"/>
    <n v="0"/>
  </r>
  <r>
    <x v="10"/>
    <x v="2"/>
    <n v="20"/>
    <n v="26"/>
    <n v="0"/>
    <n v="69"/>
    <n v="65"/>
    <n v="7"/>
    <n v="39"/>
    <n v="46"/>
    <n v="4"/>
    <n v="51"/>
    <n v="60"/>
    <n v="3"/>
    <n v="193"/>
    <n v="154"/>
    <n v="0"/>
    <n v="497"/>
    <n v="434"/>
    <n v="1"/>
    <n v="438"/>
    <n v="379"/>
    <n v="3"/>
    <n v="280"/>
    <n v="230"/>
    <n v="0"/>
    <n v="329"/>
    <n v="276"/>
    <n v="1"/>
    <n v="198"/>
    <n v="324"/>
    <n v="1"/>
    <n v="284"/>
    <n v="238"/>
    <n v="28"/>
  </r>
  <r>
    <x v="10"/>
    <x v="3"/>
    <n v="16"/>
    <n v="2"/>
    <n v="1"/>
    <n v="3"/>
    <n v="4"/>
    <n v="1"/>
    <n v="3"/>
    <n v="2"/>
    <n v="1"/>
    <n v="12"/>
    <n v="8"/>
    <n v="0"/>
    <n v="46"/>
    <n v="23"/>
    <n v="0"/>
    <n v="137"/>
    <n v="43"/>
    <n v="0"/>
    <n v="120"/>
    <n v="40"/>
    <n v="0"/>
    <n v="48"/>
    <n v="12"/>
    <n v="0"/>
    <n v="35"/>
    <n v="9"/>
    <n v="0"/>
    <n v="14"/>
    <n v="25"/>
    <n v="0"/>
    <n v="99"/>
    <n v="38"/>
    <n v="6"/>
  </r>
  <r>
    <x v="10"/>
    <x v="4"/>
    <n v="0"/>
    <n v="0"/>
    <n v="1"/>
    <n v="1"/>
    <n v="3"/>
    <n v="1"/>
    <n v="2"/>
    <n v="4"/>
    <n v="0"/>
    <n v="8"/>
    <n v="7"/>
    <n v="0"/>
    <n v="21"/>
    <n v="9"/>
    <n v="0"/>
    <n v="76"/>
    <n v="29"/>
    <n v="0"/>
    <n v="57"/>
    <n v="18"/>
    <n v="0"/>
    <n v="31"/>
    <n v="5"/>
    <n v="0"/>
    <n v="25"/>
    <n v="7"/>
    <n v="0"/>
    <n v="8"/>
    <n v="2"/>
    <n v="0"/>
    <n v="23"/>
    <n v="6"/>
    <n v="0"/>
  </r>
  <r>
    <x v="10"/>
    <x v="5"/>
    <n v="4"/>
    <n v="0"/>
    <n v="0"/>
    <n v="4"/>
    <n v="2"/>
    <n v="0"/>
    <n v="4"/>
    <n v="0"/>
    <n v="0"/>
    <n v="4"/>
    <n v="2"/>
    <n v="0"/>
    <n v="39"/>
    <n v="18"/>
    <n v="0"/>
    <n v="74"/>
    <n v="22"/>
    <n v="0"/>
    <n v="57"/>
    <n v="6"/>
    <n v="1"/>
    <n v="27"/>
    <n v="8"/>
    <n v="0"/>
    <n v="10"/>
    <n v="4"/>
    <n v="0"/>
    <n v="4"/>
    <n v="3"/>
    <n v="0"/>
    <n v="68"/>
    <n v="18"/>
    <n v="6"/>
  </r>
  <r>
    <x v="11"/>
    <x v="0"/>
    <n v="0"/>
    <n v="1"/>
    <n v="0"/>
    <n v="0"/>
    <n v="0"/>
    <n v="0"/>
    <n v="0"/>
    <n v="1"/>
    <n v="0"/>
    <n v="0"/>
    <n v="0"/>
    <n v="0"/>
    <n v="17"/>
    <n v="17"/>
    <n v="0"/>
    <n v="24"/>
    <n v="12"/>
    <n v="1"/>
    <n v="27"/>
    <n v="8"/>
    <n v="0"/>
    <n v="12"/>
    <n v="6"/>
    <n v="0"/>
    <n v="2"/>
    <n v="3"/>
    <n v="0"/>
    <n v="0"/>
    <n v="1"/>
    <n v="0"/>
    <n v="13"/>
    <n v="5"/>
    <n v="1"/>
  </r>
  <r>
    <x v="11"/>
    <x v="1"/>
    <n v="1"/>
    <n v="0"/>
    <n v="0"/>
    <n v="0"/>
    <n v="0"/>
    <n v="0"/>
    <n v="0"/>
    <n v="0"/>
    <n v="0"/>
    <n v="0"/>
    <n v="0"/>
    <n v="0"/>
    <n v="1"/>
    <n v="4"/>
    <n v="0"/>
    <n v="8"/>
    <n v="3"/>
    <n v="0"/>
    <n v="8"/>
    <n v="2"/>
    <n v="0"/>
    <n v="7"/>
    <n v="6"/>
    <n v="0"/>
    <n v="5"/>
    <n v="2"/>
    <n v="0"/>
    <n v="2"/>
    <n v="3"/>
    <n v="0"/>
    <n v="5"/>
    <n v="1"/>
    <n v="0"/>
  </r>
  <r>
    <x v="11"/>
    <x v="2"/>
    <n v="17"/>
    <n v="18"/>
    <n v="4"/>
    <n v="81"/>
    <n v="59"/>
    <n v="6"/>
    <n v="54"/>
    <n v="40"/>
    <n v="3"/>
    <n v="72"/>
    <n v="68"/>
    <n v="0"/>
    <n v="149"/>
    <n v="158"/>
    <n v="1"/>
    <n v="478"/>
    <n v="447"/>
    <n v="0"/>
    <n v="479"/>
    <n v="371"/>
    <n v="1"/>
    <n v="279"/>
    <n v="183"/>
    <n v="0"/>
    <n v="325"/>
    <n v="266"/>
    <n v="1"/>
    <n v="190"/>
    <n v="279"/>
    <n v="1"/>
    <n v="280"/>
    <n v="228"/>
    <n v="24"/>
  </r>
  <r>
    <x v="11"/>
    <x v="3"/>
    <n v="16"/>
    <n v="2"/>
    <n v="2"/>
    <n v="5"/>
    <n v="1"/>
    <n v="0"/>
    <n v="4"/>
    <n v="1"/>
    <n v="0"/>
    <n v="10"/>
    <n v="7"/>
    <n v="0"/>
    <n v="52"/>
    <n v="21"/>
    <n v="0"/>
    <n v="153"/>
    <n v="42"/>
    <n v="0"/>
    <n v="100"/>
    <n v="37"/>
    <n v="0"/>
    <n v="47"/>
    <n v="15"/>
    <n v="0"/>
    <n v="36"/>
    <n v="13"/>
    <n v="1"/>
    <n v="13"/>
    <n v="18"/>
    <n v="0"/>
    <n v="114"/>
    <n v="35"/>
    <n v="5"/>
  </r>
  <r>
    <x v="11"/>
    <x v="4"/>
    <n v="0"/>
    <n v="0"/>
    <n v="0"/>
    <n v="2"/>
    <n v="0"/>
    <n v="0"/>
    <n v="2"/>
    <n v="0"/>
    <n v="0"/>
    <n v="18"/>
    <n v="3"/>
    <n v="0"/>
    <n v="26"/>
    <n v="7"/>
    <n v="0"/>
    <n v="69"/>
    <n v="16"/>
    <n v="0"/>
    <n v="55"/>
    <n v="14"/>
    <n v="0"/>
    <n v="22"/>
    <n v="9"/>
    <n v="0"/>
    <n v="13"/>
    <n v="2"/>
    <n v="0"/>
    <n v="5"/>
    <n v="0"/>
    <n v="0"/>
    <n v="29"/>
    <n v="15"/>
    <n v="2"/>
  </r>
  <r>
    <x v="11"/>
    <x v="5"/>
    <n v="5"/>
    <n v="1"/>
    <n v="0"/>
    <n v="2"/>
    <n v="8"/>
    <n v="0"/>
    <n v="4"/>
    <n v="5"/>
    <n v="1"/>
    <n v="2"/>
    <n v="4"/>
    <n v="0"/>
    <n v="54"/>
    <n v="21"/>
    <n v="0"/>
    <n v="92"/>
    <n v="35"/>
    <n v="0"/>
    <n v="76"/>
    <n v="15"/>
    <n v="0"/>
    <n v="31"/>
    <n v="11"/>
    <n v="0"/>
    <n v="9"/>
    <n v="4"/>
    <n v="0"/>
    <n v="7"/>
    <n v="2"/>
    <n v="0"/>
    <n v="78"/>
    <n v="19"/>
    <n v="5"/>
  </r>
  <r>
    <x v="12"/>
    <x v="0"/>
    <n v="1"/>
    <n v="1"/>
    <n v="0"/>
    <n v="0"/>
    <n v="3"/>
    <n v="0"/>
    <n v="0"/>
    <n v="0"/>
    <n v="0"/>
    <n v="2"/>
    <n v="1"/>
    <n v="0"/>
    <n v="11"/>
    <n v="10"/>
    <n v="1"/>
    <n v="31"/>
    <n v="11"/>
    <n v="0"/>
    <n v="28"/>
    <n v="9"/>
    <n v="0"/>
    <n v="10"/>
    <n v="5"/>
    <n v="0"/>
    <n v="2"/>
    <n v="0"/>
    <n v="1"/>
    <n v="0"/>
    <n v="1"/>
    <n v="0"/>
    <n v="19"/>
    <n v="4"/>
    <n v="1"/>
  </r>
  <r>
    <x v="12"/>
    <x v="1"/>
    <n v="0"/>
    <n v="1"/>
    <n v="0"/>
    <n v="0"/>
    <n v="0"/>
    <n v="0"/>
    <n v="0"/>
    <n v="0"/>
    <n v="0"/>
    <n v="1"/>
    <n v="1"/>
    <n v="0"/>
    <n v="1"/>
    <n v="2"/>
    <n v="0"/>
    <n v="5"/>
    <n v="2"/>
    <n v="0"/>
    <n v="8"/>
    <n v="5"/>
    <n v="0"/>
    <n v="1"/>
    <n v="1"/>
    <n v="0"/>
    <n v="8"/>
    <n v="0"/>
    <n v="0"/>
    <n v="1"/>
    <n v="2"/>
    <n v="0"/>
    <n v="6"/>
    <n v="2"/>
    <n v="1"/>
  </r>
  <r>
    <x v="12"/>
    <x v="2"/>
    <n v="23"/>
    <n v="19"/>
    <n v="1"/>
    <n v="65"/>
    <n v="59"/>
    <n v="3"/>
    <n v="51"/>
    <n v="25"/>
    <n v="4"/>
    <n v="88"/>
    <n v="75"/>
    <n v="5"/>
    <n v="159"/>
    <n v="158"/>
    <n v="10"/>
    <n v="433"/>
    <n v="393"/>
    <n v="4"/>
    <n v="395"/>
    <n v="340"/>
    <n v="1"/>
    <n v="266"/>
    <n v="182"/>
    <n v="0"/>
    <n v="318"/>
    <n v="245"/>
    <n v="1"/>
    <n v="196"/>
    <n v="263"/>
    <n v="0"/>
    <n v="300"/>
    <n v="237"/>
    <n v="35"/>
  </r>
  <r>
    <x v="12"/>
    <x v="3"/>
    <n v="8"/>
    <n v="0"/>
    <n v="1"/>
    <n v="1"/>
    <n v="1"/>
    <n v="0"/>
    <n v="2"/>
    <n v="0"/>
    <n v="0"/>
    <n v="5"/>
    <n v="3"/>
    <n v="0"/>
    <n v="48"/>
    <n v="20"/>
    <n v="0"/>
    <n v="146"/>
    <n v="49"/>
    <n v="1"/>
    <n v="132"/>
    <n v="41"/>
    <n v="1"/>
    <n v="62"/>
    <n v="17"/>
    <n v="1"/>
    <n v="44"/>
    <n v="21"/>
    <n v="0"/>
    <n v="18"/>
    <n v="13"/>
    <n v="0"/>
    <n v="128"/>
    <n v="41"/>
    <n v="7"/>
  </r>
  <r>
    <x v="12"/>
    <x v="4"/>
    <n v="0"/>
    <n v="1"/>
    <n v="1"/>
    <n v="2"/>
    <n v="3"/>
    <n v="0"/>
    <n v="3"/>
    <n v="1"/>
    <n v="0"/>
    <n v="10"/>
    <n v="10"/>
    <n v="0"/>
    <n v="15"/>
    <n v="4"/>
    <n v="0"/>
    <n v="72"/>
    <n v="18"/>
    <n v="2"/>
    <n v="61"/>
    <n v="14"/>
    <n v="0"/>
    <n v="26"/>
    <n v="4"/>
    <n v="1"/>
    <n v="19"/>
    <n v="1"/>
    <n v="0"/>
    <n v="13"/>
    <n v="2"/>
    <n v="0"/>
    <n v="58"/>
    <n v="9"/>
    <n v="21"/>
  </r>
  <r>
    <x v="12"/>
    <x v="5"/>
    <n v="7"/>
    <n v="2"/>
    <n v="0"/>
    <n v="2"/>
    <n v="4"/>
    <n v="0"/>
    <n v="3"/>
    <n v="1"/>
    <n v="0"/>
    <n v="4"/>
    <n v="0"/>
    <n v="0"/>
    <n v="58"/>
    <n v="22"/>
    <n v="0"/>
    <n v="84"/>
    <n v="22"/>
    <n v="0"/>
    <n v="66"/>
    <n v="13"/>
    <n v="1"/>
    <n v="26"/>
    <n v="8"/>
    <n v="0"/>
    <n v="25"/>
    <n v="12"/>
    <n v="0"/>
    <n v="4"/>
    <n v="1"/>
    <n v="0"/>
    <n v="66"/>
    <n v="26"/>
    <n v="5"/>
  </r>
  <r>
    <x v="13"/>
    <x v="0"/>
    <n v="1"/>
    <n v="0"/>
    <n v="0"/>
    <n v="1"/>
    <n v="0"/>
    <n v="0"/>
    <n v="1"/>
    <n v="1"/>
    <n v="0"/>
    <n v="1"/>
    <n v="0"/>
    <n v="0"/>
    <n v="15"/>
    <n v="7"/>
    <n v="0"/>
    <n v="48"/>
    <n v="28"/>
    <n v="0"/>
    <n v="38"/>
    <n v="8"/>
    <n v="0"/>
    <n v="13"/>
    <n v="3"/>
    <n v="0"/>
    <n v="3"/>
    <n v="0"/>
    <n v="0"/>
    <n v="1"/>
    <n v="1"/>
    <n v="0"/>
    <n v="27"/>
    <n v="6"/>
    <n v="0"/>
  </r>
  <r>
    <x v="13"/>
    <x v="1"/>
    <n v="1"/>
    <n v="1"/>
    <n v="0"/>
    <n v="0"/>
    <n v="0"/>
    <n v="0"/>
    <n v="0"/>
    <n v="0"/>
    <n v="0"/>
    <n v="0"/>
    <n v="0"/>
    <n v="0"/>
    <n v="2"/>
    <n v="1"/>
    <n v="0"/>
    <n v="6"/>
    <n v="4"/>
    <n v="0"/>
    <n v="11"/>
    <n v="2"/>
    <n v="0"/>
    <n v="4"/>
    <n v="2"/>
    <n v="0"/>
    <n v="2"/>
    <n v="0"/>
    <n v="0"/>
    <n v="1"/>
    <n v="0"/>
    <n v="0"/>
    <n v="7"/>
    <n v="1"/>
    <n v="0"/>
  </r>
  <r>
    <x v="13"/>
    <x v="2"/>
    <n v="17"/>
    <n v="22"/>
    <n v="6"/>
    <n v="67"/>
    <n v="74"/>
    <n v="6"/>
    <n v="51"/>
    <n v="44"/>
    <n v="7"/>
    <n v="85"/>
    <n v="66"/>
    <n v="2"/>
    <n v="176"/>
    <n v="148"/>
    <n v="1"/>
    <n v="425"/>
    <n v="395"/>
    <n v="5"/>
    <n v="456"/>
    <n v="328"/>
    <n v="1"/>
    <n v="289"/>
    <n v="195"/>
    <n v="0"/>
    <n v="288"/>
    <n v="259"/>
    <n v="1"/>
    <n v="197"/>
    <n v="244"/>
    <n v="0"/>
    <n v="327"/>
    <n v="211"/>
    <n v="35"/>
  </r>
  <r>
    <x v="13"/>
    <x v="3"/>
    <n v="14"/>
    <n v="5"/>
    <n v="1"/>
    <n v="3"/>
    <n v="6"/>
    <n v="0"/>
    <n v="3"/>
    <n v="3"/>
    <n v="0"/>
    <n v="18"/>
    <n v="8"/>
    <n v="0"/>
    <n v="62"/>
    <n v="31"/>
    <n v="2"/>
    <n v="164"/>
    <n v="51"/>
    <n v="4"/>
    <n v="130"/>
    <n v="45"/>
    <n v="1"/>
    <n v="60"/>
    <n v="13"/>
    <n v="0"/>
    <n v="31"/>
    <n v="8"/>
    <n v="0"/>
    <n v="18"/>
    <n v="16"/>
    <n v="0"/>
    <n v="117"/>
    <n v="27"/>
    <n v="16"/>
  </r>
  <r>
    <x v="13"/>
    <x v="4"/>
    <n v="0"/>
    <n v="0"/>
    <n v="0"/>
    <n v="1"/>
    <n v="1"/>
    <n v="0"/>
    <n v="2"/>
    <n v="0"/>
    <n v="0"/>
    <n v="8"/>
    <n v="6"/>
    <n v="0"/>
    <n v="22"/>
    <n v="2"/>
    <n v="3"/>
    <n v="52"/>
    <n v="16"/>
    <n v="0"/>
    <n v="35"/>
    <n v="17"/>
    <n v="0"/>
    <n v="20"/>
    <n v="5"/>
    <n v="0"/>
    <n v="19"/>
    <n v="4"/>
    <n v="0"/>
    <n v="6"/>
    <n v="1"/>
    <n v="0"/>
    <n v="27"/>
    <n v="3"/>
    <n v="36"/>
  </r>
  <r>
    <x v="13"/>
    <x v="5"/>
    <n v="1"/>
    <n v="0"/>
    <n v="0"/>
    <n v="6"/>
    <n v="2"/>
    <n v="1"/>
    <n v="6"/>
    <n v="2"/>
    <n v="1"/>
    <n v="5"/>
    <n v="1"/>
    <n v="0"/>
    <n v="66"/>
    <n v="20"/>
    <n v="0"/>
    <n v="94"/>
    <n v="25"/>
    <n v="1"/>
    <n v="80"/>
    <n v="21"/>
    <n v="0"/>
    <n v="32"/>
    <n v="9"/>
    <n v="0"/>
    <n v="18"/>
    <n v="12"/>
    <n v="0"/>
    <n v="1"/>
    <n v="1"/>
    <n v="0"/>
    <n v="80"/>
    <n v="19"/>
    <n v="16"/>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r>
    <x v="14"/>
    <x v="6"/>
    <m/>
    <m/>
    <m/>
    <m/>
    <m/>
    <m/>
    <m/>
    <m/>
    <m/>
    <m/>
    <m/>
    <m/>
    <m/>
    <m/>
    <m/>
    <m/>
    <m/>
    <m/>
    <m/>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9.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0.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9.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0.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9.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0.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6017018-C633-4D63-A339-192BDFF90C19}" name="PivotTable20" cacheId="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79:H81"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showAll="0"/>
    <pivotField showAll="0"/>
    <pivotField showAll="0">
      <items count="8">
        <item x="0"/>
        <item x="4"/>
        <item x="3"/>
        <item x="5"/>
        <item x="2"/>
        <item x="1"/>
        <item x="6"/>
        <item t="default"/>
      </items>
    </pivotField>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FR_FATALITIES_FEMALE_1TO5" fld="6"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22A158D1-45FE-4C5B-9551-BF9A060DBB75}" name="PivotTable29" cacheId="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61:H163"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FR_FATALITIES_NOT_KNOWN_11TO16" fld="13"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3EEC0255-1E74-4F62-A165-F89587693E7D}" name="PivotTable4" cacheId="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09:H111"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FR_FATALITIES_FEMALE_40TO54" fld="2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FF5A8C06-DBA7-40FC-BCA6-24EE5EBA8D1C}" name="PivotTable8" cacheId="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5:H17"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showAll="0"/>
    <pivotField showAll="0"/>
    <pivotField showAll="0">
      <items count="8">
        <item x="0"/>
        <item x="4"/>
        <item x="3"/>
        <item x="5"/>
        <item x="2"/>
        <item x="1"/>
        <item x="6"/>
        <item t="default"/>
      </items>
    </pivotField>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FR_FATALITIES_MALE_6TO10" fld="8" baseField="0" baseItem="0" numFmtId="3"/>
  </dataFields>
  <formats count="24">
    <format dxfId="53">
      <pivotArea type="all" dataOnly="0" outline="0" fieldPosition="0"/>
    </format>
    <format dxfId="52">
      <pivotArea outline="0" collapsedLevelsAreSubtotals="1" fieldPosition="0"/>
    </format>
    <format dxfId="51">
      <pivotArea type="origin" dataOnly="0" labelOnly="1" outline="0" fieldPosition="0"/>
    </format>
    <format dxfId="50">
      <pivotArea dataOnly="0" labelOnly="1" outline="0" axis="axisValues" fieldPosition="0"/>
    </format>
    <format dxfId="49">
      <pivotArea field="1" type="button" dataOnly="0" labelOnly="1" outline="0" axis="axisCol" fieldPosition="0"/>
    </format>
    <format dxfId="48">
      <pivotArea type="topRight" dataOnly="0" labelOnly="1" outline="0" fieldPosition="0"/>
    </format>
    <format dxfId="47">
      <pivotArea type="all" dataOnly="0" outline="0" fieldPosition="0"/>
    </format>
    <format dxfId="46">
      <pivotArea outline="0" collapsedLevelsAreSubtotals="1" fieldPosition="0"/>
    </format>
    <format dxfId="45">
      <pivotArea type="origin" dataOnly="0" labelOnly="1" outline="0" fieldPosition="0"/>
    </format>
    <format dxfId="44">
      <pivotArea dataOnly="0" labelOnly="1" outline="0" axis="axisValues" fieldPosition="0"/>
    </format>
    <format dxfId="43">
      <pivotArea field="1" type="button" dataOnly="0" labelOnly="1" outline="0" axis="axisCol" fieldPosition="0"/>
    </format>
    <format dxfId="42">
      <pivotArea type="topRight" dataOnly="0" labelOnly="1" outline="0" fieldPosition="0"/>
    </format>
    <format dxfId="41">
      <pivotArea type="all" dataOnly="0" outline="0" fieldPosition="0"/>
    </format>
    <format dxfId="40">
      <pivotArea outline="0" collapsedLevelsAreSubtotals="1" fieldPosition="0"/>
    </format>
    <format dxfId="39">
      <pivotArea type="origin" dataOnly="0" labelOnly="1" outline="0" fieldPosition="0"/>
    </format>
    <format dxfId="38">
      <pivotArea dataOnly="0" labelOnly="1" outline="0" axis="axisValues" fieldPosition="0"/>
    </format>
    <format dxfId="37">
      <pivotArea field="1" type="button" dataOnly="0" labelOnly="1" outline="0" axis="axisCol" fieldPosition="0"/>
    </format>
    <format dxfId="36">
      <pivotArea type="topRight" dataOnly="0" labelOnly="1" outline="0" fieldPosition="0"/>
    </format>
    <format dxfId="35">
      <pivotArea type="all" dataOnly="0" outline="0" fieldPosition="0"/>
    </format>
    <format dxfId="34">
      <pivotArea outline="0" collapsedLevelsAreSubtotals="1" fieldPosition="0"/>
    </format>
    <format dxfId="33">
      <pivotArea type="origin" dataOnly="0" labelOnly="1" outline="0" fieldPosition="0"/>
    </format>
    <format dxfId="32">
      <pivotArea dataOnly="0" labelOnly="1" outline="0" axis="axisValues" fieldPosition="0"/>
    </format>
    <format dxfId="31">
      <pivotArea field="1" type="button" dataOnly="0" labelOnly="1" outline="0" axis="axisCol" fieldPosition="0"/>
    </format>
    <format dxfId="30">
      <pivotArea type="topRight" dataOnly="0" labelOnly="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9EB0B9F0-2CC7-41BA-B261-944F630D4FD5}" name="PivotTable27" cacheId="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203:H205"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showAll="0"/>
    <pivotField showAll="0"/>
    <pivotField showAll="0">
      <items count="8">
        <item x="0"/>
        <item x="4"/>
        <item x="3"/>
        <item x="5"/>
        <item x="2"/>
        <item x="1"/>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s>
  <rowItems count="1">
    <i/>
  </rowItems>
  <colFields count="1">
    <field x="1"/>
  </colFields>
  <colItems count="7">
    <i>
      <x/>
    </i>
    <i>
      <x v="1"/>
    </i>
    <i>
      <x v="2"/>
    </i>
    <i>
      <x v="3"/>
    </i>
    <i>
      <x v="4"/>
    </i>
    <i>
      <x v="5"/>
    </i>
    <i t="grand">
      <x/>
    </i>
  </colItems>
  <pageFields count="1">
    <pageField fld="0" item="13" hier="-1"/>
  </pageFields>
  <dataFields count="1">
    <dataField name="Sum of FR_FATALITIES_NOT_KNOWN_NOT_KNOWN" fld="34"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67B3F219-2A82-4F6D-984A-4649DD9DDE3B}" name="PivotTable13" cacheId="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63:H65"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showAll="0"/>
    <pivotField showAll="0"/>
    <pivotField showAll="0">
      <items count="8">
        <item x="0"/>
        <item x="4"/>
        <item x="3"/>
        <item x="5"/>
        <item x="2"/>
        <item x="1"/>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FR_FATALITIES_MALE_NOT_KNOWN" fld="32"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03151330-2F5F-47ED-A9DE-787CEB08079D}" name="PivotTable1" cacheId="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03:H105"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showAll="0"/>
    <pivotField showAll="0"/>
    <pivotField showAll="0">
      <items count="8">
        <item x="0"/>
        <item x="4"/>
        <item x="3"/>
        <item x="5"/>
        <item x="2"/>
        <item x="1"/>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FR_FATALITIES_FEMALE_25TO39" fld="18"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9A8CF830-101F-4B70-B46E-16D9B8E3463E}" name="PivotTable33" cacheId="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73:H175"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showAll="0"/>
    <pivotField showAll="0"/>
    <pivotField showAll="0">
      <items count="8">
        <item x="0"/>
        <item x="4"/>
        <item x="3"/>
        <item x="5"/>
        <item x="2"/>
        <item x="1"/>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FR_FATALITIES_NOT_KNOWN_25TO39" fld="19"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9BF88D74-3198-484E-8F42-91BE42CC94FD}" name="PivotTable16" cacheId="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45:H47"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showAll="0"/>
    <pivotField showAll="0"/>
    <pivotField showAll="0">
      <items count="8">
        <item x="0"/>
        <item x="4"/>
        <item x="3"/>
        <item x="5"/>
        <item x="2"/>
        <item x="1"/>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FR_FATALITIES_MALE_55TO64" fld="23"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8.xml><?xml version="1.0" encoding="utf-8"?>
<pivotTableDefinition xmlns="http://schemas.openxmlformats.org/spreadsheetml/2006/main" xmlns:mc="http://schemas.openxmlformats.org/markup-compatibility/2006" xmlns:xr="http://schemas.microsoft.com/office/spreadsheetml/2014/revision" mc:Ignorable="xr" xr:uid="{105DF7F9-DEE9-453B-AF93-8325ED704492}" name="PivotTable11" cacheId="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21:H23"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FR_FATALITIES_MALE_11TO16" fld="1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9.xml><?xml version="1.0" encoding="utf-8"?>
<pivotTableDefinition xmlns="http://schemas.openxmlformats.org/spreadsheetml/2006/main" xmlns:mc="http://schemas.openxmlformats.org/markup-compatibility/2006" xmlns:xr="http://schemas.microsoft.com/office/spreadsheetml/2014/revision" mc:Ignorable="xr" xr:uid="{D6C84BDC-B995-4325-A3CD-4256C900583F}" name="PivotTable25" cacheId="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49:H151"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showAll="0"/>
    <pivotField showAll="0"/>
    <pivotField showAll="0">
      <items count="8">
        <item x="0"/>
        <item x="4"/>
        <item x="3"/>
        <item x="5"/>
        <item x="2"/>
        <item x="1"/>
        <item x="6"/>
        <item t="default"/>
      </items>
    </pivotField>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FR_FATALITIES_NOT_KNOWN_1TO5" fld="7"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14A04101-0CE7-469C-9162-C0F5B0C64D46}" name="PivotTable21" cacheId="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97:H99"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showAll="0"/>
    <pivotField showAll="0"/>
    <pivotField showAll="0">
      <items count="8">
        <item x="0"/>
        <item x="4"/>
        <item x="3"/>
        <item x="5"/>
        <item x="2"/>
        <item x="1"/>
        <item x="6"/>
        <item t="default"/>
      </items>
    </pivotField>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FR_FATALITIES_FEMALE_17TO24" fld="15"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0.xml><?xml version="1.0" encoding="utf-8"?>
<pivotTableDefinition xmlns="http://schemas.openxmlformats.org/spreadsheetml/2006/main" xmlns:mc="http://schemas.openxmlformats.org/markup-compatibility/2006" xmlns:xr="http://schemas.microsoft.com/office/spreadsheetml/2014/revision" mc:Ignorable="xr" xr:uid="{B2469EED-F058-4589-A54C-D25185616C75}" name="PivotTable23" cacheId="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97:H199"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FR_FATALITIES_NOT_KNOWN_80PLUS" fld="3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1.xml><?xml version="1.0" encoding="utf-8"?>
<pivotTableDefinition xmlns="http://schemas.openxmlformats.org/spreadsheetml/2006/main" xmlns:mc="http://schemas.openxmlformats.org/markup-compatibility/2006" xmlns:xr="http://schemas.microsoft.com/office/spreadsheetml/2014/revision" mc:Ignorable="xr" xr:uid="{EF02BA51-C4D5-4B3C-8953-08674923F010}" name="PivotTable17" cacheId="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9:H41"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FR_FATALITIES_MALE_40TO54" fld="20"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2.xml><?xml version="1.0" encoding="utf-8"?>
<pivotTableDefinition xmlns="http://schemas.openxmlformats.org/spreadsheetml/2006/main" xmlns:mc="http://schemas.openxmlformats.org/markup-compatibility/2006" xmlns:xr="http://schemas.microsoft.com/office/spreadsheetml/2014/revision" mc:Ignorable="xr" xr:uid="{B9BF9C1D-A8B8-4438-A84E-B87F646BC7EB}" name="PivotTable3" cacheId="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73:H75"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FR_FATALITIES_FEMALE_UNDER1" fld="3"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3.xml><?xml version="1.0" encoding="utf-8"?>
<pivotTableDefinition xmlns="http://schemas.openxmlformats.org/spreadsheetml/2006/main" xmlns:mc="http://schemas.openxmlformats.org/markup-compatibility/2006" xmlns:xr="http://schemas.microsoft.com/office/spreadsheetml/2014/revision" mc:Ignorable="xr" xr:uid="{D41121F8-D731-49BF-ACB6-786407A248D6}" name="PivotTable28" cacheId="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55:H157"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showAll="0"/>
    <pivotField showAll="0"/>
    <pivotField showAll="0">
      <items count="8">
        <item x="0"/>
        <item x="4"/>
        <item x="3"/>
        <item x="5"/>
        <item x="2"/>
        <item x="1"/>
        <item x="6"/>
        <item t="default"/>
      </items>
    </pivotField>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FR_FATALITIES_NOT_KNOWN_6TO10" fld="10"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4.xml><?xml version="1.0" encoding="utf-8"?>
<pivotTableDefinition xmlns="http://schemas.openxmlformats.org/spreadsheetml/2006/main" xmlns:mc="http://schemas.openxmlformats.org/markup-compatibility/2006" xmlns:xr="http://schemas.microsoft.com/office/spreadsheetml/2014/revision" mc:Ignorable="xr" xr:uid="{74DB3E3B-18B5-45C6-B6FB-92443CBE67D6}" name="PivotTable32" cacheId="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85:H187"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showAll="0"/>
    <pivotField showAll="0"/>
    <pivotField showAll="0">
      <items count="8">
        <item x="0"/>
        <item x="4"/>
        <item x="3"/>
        <item x="5"/>
        <item x="2"/>
        <item x="1"/>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FR_FATALITIES_NOT_KNOWN_55TO64" fld="25"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5.xml><?xml version="1.0" encoding="utf-8"?>
<pivotTableDefinition xmlns="http://schemas.openxmlformats.org/spreadsheetml/2006/main" xmlns:mc="http://schemas.openxmlformats.org/markup-compatibility/2006" xmlns:xr="http://schemas.microsoft.com/office/spreadsheetml/2014/revision" mc:Ignorable="xr" xr:uid="{CC8FB234-90DF-4AA5-B2A8-60743641593E}" name="PivotTable24" cacheId="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67:H169"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showAll="0"/>
    <pivotField showAll="0"/>
    <pivotField showAll="0">
      <items count="8">
        <item x="0"/>
        <item x="4"/>
        <item x="3"/>
        <item x="5"/>
        <item x="2"/>
        <item x="1"/>
        <item x="6"/>
        <item t="default"/>
      </items>
    </pivotField>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FR_FATALITIES_NOT_KNOWN_17TO24" fld="16"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6.xml><?xml version="1.0" encoding="utf-8"?>
<pivotTableDefinition xmlns="http://schemas.openxmlformats.org/spreadsheetml/2006/main" xmlns:mc="http://schemas.openxmlformats.org/markup-compatibility/2006" xmlns:xr="http://schemas.microsoft.com/office/spreadsheetml/2014/revision" mc:Ignorable="xr" xr:uid="{94DCB46C-B9E2-45EE-AFB6-B454BCA1490A}" name="PivotTable26" cacheId="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91:H193"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showAll="0"/>
    <pivotField showAll="0"/>
    <pivotField showAll="0">
      <items count="8">
        <item x="0"/>
        <item x="4"/>
        <item x="3"/>
        <item x="5"/>
        <item x="2"/>
        <item x="1"/>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FR_FATALITIES_NOT_KNOWN_65TO79" fld="28"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7.xml><?xml version="1.0" encoding="utf-8"?>
<pivotTableDefinition xmlns="http://schemas.openxmlformats.org/spreadsheetml/2006/main" xmlns:mc="http://schemas.openxmlformats.org/markup-compatibility/2006" xmlns:xr="http://schemas.microsoft.com/office/spreadsheetml/2014/revision" mc:Ignorable="xr" xr:uid="{3E04476A-4ECD-4090-9D0C-765608D64603}" name="PivotTable22" cacheId="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27:H129"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FR_FATALITIES_FEMALE_80PLUS" fld="30"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8.xml><?xml version="1.0" encoding="utf-8"?>
<pivotTableDefinition xmlns="http://schemas.openxmlformats.org/spreadsheetml/2006/main" xmlns:mc="http://schemas.openxmlformats.org/markup-compatibility/2006" xmlns:xr="http://schemas.microsoft.com/office/spreadsheetml/2014/revision" mc:Ignorable="xr" xr:uid="{836C407A-2452-43E0-B1ED-FECAC1D5B1B1}" name="PivotTable2" cacheId="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15:H117"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showAll="0"/>
    <pivotField showAll="0"/>
    <pivotField showAll="0">
      <items count="8">
        <item x="0"/>
        <item x="4"/>
        <item x="3"/>
        <item x="5"/>
        <item x="2"/>
        <item x="1"/>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FR_FATALITIES_FEMALE_55TO64" fld="24"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9.xml><?xml version="1.0" encoding="utf-8"?>
<pivotTableDefinition xmlns="http://schemas.openxmlformats.org/spreadsheetml/2006/main" xmlns:mc="http://schemas.openxmlformats.org/markup-compatibility/2006" xmlns:xr="http://schemas.microsoft.com/office/spreadsheetml/2014/revision" mc:Ignorable="xr" xr:uid="{BD7A4C35-C165-43AE-BF1A-8AB71F675257}" name="PivotTable18" cacheId="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33:H135"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showAll="0"/>
    <pivotField showAll="0"/>
    <pivotField showAll="0">
      <items count="8">
        <item x="0"/>
        <item x="4"/>
        <item x="3"/>
        <item x="5"/>
        <item x="2"/>
        <item x="1"/>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FR_FATALITIES_FEMALE_NOT_KNOWN" fld="33"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DF9A8FAB-E518-4CBF-94EA-F1B567F2997F}" name="PivotTable6" cacheId="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91:H93"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FR_FATALITIES_FEMALE_11TO16" fld="12"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0.xml><?xml version="1.0" encoding="utf-8"?>
<pivotTableDefinition xmlns="http://schemas.openxmlformats.org/spreadsheetml/2006/main" xmlns:mc="http://schemas.openxmlformats.org/markup-compatibility/2006" xmlns:xr="http://schemas.microsoft.com/office/spreadsheetml/2014/revision" mc:Ignorable="xr" xr:uid="{2F71C328-6353-4F69-A9EB-89B3B9810D25}" name="PivotTable14" cacheId="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85:H87"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showAll="0"/>
    <pivotField showAll="0"/>
    <pivotField showAll="0">
      <items count="8">
        <item x="0"/>
        <item x="4"/>
        <item x="3"/>
        <item x="5"/>
        <item x="2"/>
        <item x="1"/>
        <item x="6"/>
        <item t="default"/>
      </items>
    </pivotField>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FR_FATALITIES_FEMALE_6TO10" fld="9"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1.xml><?xml version="1.0" encoding="utf-8"?>
<pivotTableDefinition xmlns="http://schemas.openxmlformats.org/spreadsheetml/2006/main" xmlns:mc="http://schemas.openxmlformats.org/markup-compatibility/2006" xmlns:xr="http://schemas.microsoft.com/office/spreadsheetml/2014/revision" mc:Ignorable="xr" xr:uid="{C1765C0E-DEF7-4056-9298-78BF19B13783}" name="PivotTable15" cacheId="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51:H53"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showAll="0"/>
    <pivotField showAll="0"/>
    <pivotField showAll="0">
      <items count="8">
        <item x="0"/>
        <item x="4"/>
        <item x="3"/>
        <item x="5"/>
        <item x="2"/>
        <item x="1"/>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FR_FATALITIES_MALE_65TO79" fld="26"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2.xml><?xml version="1.0" encoding="utf-8"?>
<pivotTableDefinition xmlns="http://schemas.openxmlformats.org/spreadsheetml/2006/main" xmlns:mc="http://schemas.openxmlformats.org/markup-compatibility/2006" xmlns:xr="http://schemas.microsoft.com/office/spreadsheetml/2014/revision" mc:Ignorable="xr" xr:uid="{D302010A-4D53-46F0-A4C5-F320D2501075}" name="PivotTable30" cacheId="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79:H181"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FR_FATALITIES_NOT_KNOWN_40TO54" fld="22"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3.xml><?xml version="1.0" encoding="utf-8"?>
<pivotTableDefinition xmlns="http://schemas.openxmlformats.org/spreadsheetml/2006/main" xmlns:mc="http://schemas.openxmlformats.org/markup-compatibility/2006" xmlns:xr="http://schemas.microsoft.com/office/spreadsheetml/2014/revision" mc:Ignorable="xr" xr:uid="{C6717A9B-D485-4BF6-8F4C-5A6FAD95C13A}" name="PivotTable10" cacheId="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27:H29"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showAll="0"/>
    <pivotField showAll="0"/>
    <pivotField showAll="0">
      <items count="8">
        <item x="0"/>
        <item x="4"/>
        <item x="3"/>
        <item x="5"/>
        <item x="2"/>
        <item x="1"/>
        <item x="6"/>
        <item t="default"/>
      </items>
    </pivotField>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FR_FATALITIES_MALE_17TO24" fld="14"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4.xml><?xml version="1.0" encoding="utf-8"?>
<pivotTableDefinition xmlns="http://schemas.openxmlformats.org/spreadsheetml/2006/main" xmlns:mc="http://schemas.openxmlformats.org/markup-compatibility/2006" xmlns:xr="http://schemas.microsoft.com/office/spreadsheetml/2014/revision" mc:Ignorable="xr" xr:uid="{C98A4F80-7DB6-4AE6-87C1-B5F30CCC6B25}" name="PivotTable52" cacheId="4"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85:H87"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CASUALTIES_FEMALE_6TO10" fld="9"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5.xml><?xml version="1.0" encoding="utf-8"?>
<pivotTableDefinition xmlns="http://schemas.openxmlformats.org/spreadsheetml/2006/main" xmlns:mc="http://schemas.openxmlformats.org/markup-compatibility/2006" xmlns:xr="http://schemas.microsoft.com/office/spreadsheetml/2014/revision" mc:Ignorable="xr" xr:uid="{DBEDAC30-A7EF-49D9-B58F-20FDB0D654B4}" name="PivotTable53" cacheId="4"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79:H81"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CASUALTIES_FEMALE_1TO5" fld="6"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6.xml><?xml version="1.0" encoding="utf-8"?>
<pivotTableDefinition xmlns="http://schemas.openxmlformats.org/spreadsheetml/2006/main" xmlns:mc="http://schemas.openxmlformats.org/markup-compatibility/2006" xmlns:xr="http://schemas.microsoft.com/office/spreadsheetml/2014/revision" mc:Ignorable="xr" xr:uid="{912AD8A6-8A38-4A08-805D-5C3268B4F366}" name="PivotTable48" cacheId="4"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09:H111"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CASUALTIES_FEMALE_40TO54" fld="2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7.xml><?xml version="1.0" encoding="utf-8"?>
<pivotTableDefinition xmlns="http://schemas.openxmlformats.org/spreadsheetml/2006/main" xmlns:mc="http://schemas.openxmlformats.org/markup-compatibility/2006" xmlns:xr="http://schemas.microsoft.com/office/spreadsheetml/2014/revision" mc:Ignorable="xr" xr:uid="{F103373F-DA16-4545-9525-B28DE4AD483D}" name="PivotTable63" cacheId="4"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91:H193"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CASUALTIES_NOT_KNOWN_65TO79" fld="28"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8.xml><?xml version="1.0" encoding="utf-8"?>
<pivotTableDefinition xmlns="http://schemas.openxmlformats.org/spreadsheetml/2006/main" xmlns:mc="http://schemas.openxmlformats.org/markup-compatibility/2006" xmlns:xr="http://schemas.microsoft.com/office/spreadsheetml/2014/revision" mc:Ignorable="xr" xr:uid="{D6583FFA-E296-46A1-BE39-C1A302B56B99}" name="PivotTable5" cacheId="4"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H5"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CASUALTIES_MALE_UNDER1" fld="2" baseField="0" baseItem="0"/>
  </dataFields>
  <formats count="1">
    <format dxfId="4">
      <pivotArea field="0" type="button" dataOnly="0" labelOnly="1" outline="0" axis="axisPage"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9.xml><?xml version="1.0" encoding="utf-8"?>
<pivotTableDefinition xmlns="http://schemas.openxmlformats.org/spreadsheetml/2006/main" xmlns:mc="http://schemas.openxmlformats.org/markup-compatibility/2006" xmlns:xr="http://schemas.microsoft.com/office/spreadsheetml/2014/revision" mc:Ignorable="xr" xr:uid="{265EC090-1103-4C89-94D2-9DFA019570D4}" name="PivotTable43" cacheId="4"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63:H65"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CASUALTIES_MALE_NOT_KNOWN" fld="32"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71C5AE38-344E-491E-9620-9609EAD8453B}" name="PivotTable31" cacheId="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43:H145"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FR_FATALITIES_NOT_KNOWN_UNDER1" fld="4"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0.xml><?xml version="1.0" encoding="utf-8"?>
<pivotTableDefinition xmlns="http://schemas.openxmlformats.org/spreadsheetml/2006/main" xmlns:mc="http://schemas.openxmlformats.org/markup-compatibility/2006" xmlns:xr="http://schemas.microsoft.com/office/spreadsheetml/2014/revision" mc:Ignorable="xr" xr:uid="{FC2E8B94-D32F-42EE-9212-AB77D850995B}" name="PivotTable35" cacheId="4"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5:H17"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CASUALTIES_MALE_6TO10" fld="8"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1.xml><?xml version="1.0" encoding="utf-8"?>
<pivotTableDefinition xmlns="http://schemas.openxmlformats.org/spreadsheetml/2006/main" xmlns:mc="http://schemas.openxmlformats.org/markup-compatibility/2006" xmlns:xr="http://schemas.microsoft.com/office/spreadsheetml/2014/revision" mc:Ignorable="xr" xr:uid="{4955D29D-7473-4C84-8965-D35DB66EB726}" name="PivotTable51" cacheId="4"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91:H93"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CASUALTIES_FEMALE_11TO16" fld="12"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2.xml><?xml version="1.0" encoding="utf-8"?>
<pivotTableDefinition xmlns="http://schemas.openxmlformats.org/spreadsheetml/2006/main" xmlns:mc="http://schemas.openxmlformats.org/markup-compatibility/2006" xmlns:xr="http://schemas.microsoft.com/office/spreadsheetml/2014/revision" mc:Ignorable="xr" xr:uid="{048ACCC4-A8FF-426C-8DCE-37C320904685}" name="PivotTable41" cacheId="4"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51:H53"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CASUALTIES_MALE_65TO79" fld="26"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3.xml><?xml version="1.0" encoding="utf-8"?>
<pivotTableDefinition xmlns="http://schemas.openxmlformats.org/spreadsheetml/2006/main" xmlns:mc="http://schemas.openxmlformats.org/markup-compatibility/2006" xmlns:xr="http://schemas.microsoft.com/office/spreadsheetml/2014/revision" mc:Ignorable="xr" xr:uid="{67C2546C-C6D9-4F04-B4C6-BF3330E5F3CF}" name="PivotTable61" cacheId="4"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79:H181"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CASUALTIES_NOT_KNOWN_40TO54" fld="22"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4.xml><?xml version="1.0" encoding="utf-8"?>
<pivotTableDefinition xmlns="http://schemas.openxmlformats.org/spreadsheetml/2006/main" xmlns:mc="http://schemas.openxmlformats.org/markup-compatibility/2006" xmlns:xr="http://schemas.microsoft.com/office/spreadsheetml/2014/revision" mc:Ignorable="xr" xr:uid="{FCE96FAC-C1E0-43F2-8E49-A8271730F7F1}" name="PivotTable47" cacheId="4"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15:H117"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CASUALTIES_FEMALE_55TO64" fld="24"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5.xml><?xml version="1.0" encoding="utf-8"?>
<pivotTableDefinition xmlns="http://schemas.openxmlformats.org/spreadsheetml/2006/main" xmlns:mc="http://schemas.openxmlformats.org/markup-compatibility/2006" xmlns:xr="http://schemas.microsoft.com/office/spreadsheetml/2014/revision" mc:Ignorable="xr" xr:uid="{037B60A9-293D-45B8-A71E-0C3639BB47E5}" name="PivotTable38" cacheId="4"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3:H35"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CASUALTIES_MALE_25TO39" fld="17" baseField="0" baseItem="0" numFmtId="3"/>
  </dataFields>
  <formats count="24">
    <format dxfId="28">
      <pivotArea type="all" dataOnly="0" outline="0" fieldPosition="0"/>
    </format>
    <format dxfId="27">
      <pivotArea outline="0" collapsedLevelsAreSubtotals="1" fieldPosition="0"/>
    </format>
    <format dxfId="26">
      <pivotArea type="origin" dataOnly="0" labelOnly="1" outline="0" fieldPosition="0"/>
    </format>
    <format dxfId="25">
      <pivotArea dataOnly="0" labelOnly="1" outline="0" axis="axisValues" fieldPosition="0"/>
    </format>
    <format dxfId="24">
      <pivotArea field="1" type="button" dataOnly="0" labelOnly="1" outline="0" axis="axisCol" fieldPosition="0"/>
    </format>
    <format dxfId="23">
      <pivotArea type="topRight" dataOnly="0" labelOnly="1" outline="0" fieldPosition="0"/>
    </format>
    <format dxfId="22">
      <pivotArea type="all" dataOnly="0" outline="0" fieldPosition="0"/>
    </format>
    <format dxfId="21">
      <pivotArea outline="0" collapsedLevelsAreSubtotals="1" fieldPosition="0"/>
    </format>
    <format dxfId="20">
      <pivotArea type="origin" dataOnly="0" labelOnly="1" outline="0" fieldPosition="0"/>
    </format>
    <format dxfId="19">
      <pivotArea dataOnly="0" labelOnly="1" outline="0" axis="axisValues" fieldPosition="0"/>
    </format>
    <format dxfId="18">
      <pivotArea field="1" type="button" dataOnly="0" labelOnly="1" outline="0" axis="axisCol" fieldPosition="0"/>
    </format>
    <format dxfId="17">
      <pivotArea type="topRight" dataOnly="0" labelOnly="1" outline="0" fieldPosition="0"/>
    </format>
    <format dxfId="16">
      <pivotArea type="all" dataOnly="0" outline="0" fieldPosition="0"/>
    </format>
    <format dxfId="15">
      <pivotArea outline="0" collapsedLevelsAreSubtotals="1" fieldPosition="0"/>
    </format>
    <format dxfId="14">
      <pivotArea type="origin" dataOnly="0" labelOnly="1" outline="0" fieldPosition="0"/>
    </format>
    <format dxfId="13">
      <pivotArea dataOnly="0" labelOnly="1" outline="0" axis="axisValues" fieldPosition="0"/>
    </format>
    <format dxfId="12">
      <pivotArea field="1" type="button" dataOnly="0" labelOnly="1" outline="0" axis="axisCol" fieldPosition="0"/>
    </format>
    <format dxfId="11">
      <pivotArea type="topRight" dataOnly="0" labelOnly="1" outline="0" fieldPosition="0"/>
    </format>
    <format dxfId="10">
      <pivotArea type="all" dataOnly="0" outline="0" fieldPosition="0"/>
    </format>
    <format dxfId="9">
      <pivotArea outline="0" collapsedLevelsAreSubtotals="1" fieldPosition="0"/>
    </format>
    <format dxfId="8">
      <pivotArea type="origin" dataOnly="0" labelOnly="1" outline="0" fieldPosition="0"/>
    </format>
    <format dxfId="7">
      <pivotArea dataOnly="0" labelOnly="1" outline="0" axis="axisValues" fieldPosition="0"/>
    </format>
    <format dxfId="6">
      <pivotArea field="1" type="button" dataOnly="0" labelOnly="1" outline="0" axis="axisCol" fieldPosition="0"/>
    </format>
    <format dxfId="5">
      <pivotArea type="topRight" dataOnly="0" labelOnly="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6.xml><?xml version="1.0" encoding="utf-8"?>
<pivotTableDefinition xmlns="http://schemas.openxmlformats.org/spreadsheetml/2006/main" xmlns:mc="http://schemas.openxmlformats.org/markup-compatibility/2006" xmlns:xr="http://schemas.microsoft.com/office/spreadsheetml/2014/revision" mc:Ignorable="xr" xr:uid="{79EBF440-0443-4624-88AF-F7DC447310B2}" name="PivotTable59" cacheId="4"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67:H169"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CASUALTIES_NOT_KNOWN_17TO24" fld="16"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7.xml><?xml version="1.0" encoding="utf-8"?>
<pivotTableDefinition xmlns="http://schemas.openxmlformats.org/spreadsheetml/2006/main" xmlns:mc="http://schemas.openxmlformats.org/markup-compatibility/2006" xmlns:xr="http://schemas.microsoft.com/office/spreadsheetml/2014/revision" mc:Ignorable="xr" xr:uid="{433476DD-75A9-4234-B3C0-9DA3CC5ED3B3}" name="PivotTable37" cacheId="4"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27:H29"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CASUALTIES_MALE_17TO24" fld="14"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8.xml><?xml version="1.0" encoding="utf-8"?>
<pivotTableDefinition xmlns="http://schemas.openxmlformats.org/spreadsheetml/2006/main" xmlns:mc="http://schemas.openxmlformats.org/markup-compatibility/2006" xmlns:xr="http://schemas.microsoft.com/office/spreadsheetml/2014/revision" mc:Ignorable="xr" xr:uid="{54782F94-9657-450E-9A5D-2F09798B6974}" name="PivotTable44" cacheId="4"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33:H135"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CASUALTIES_FEMALE_NOT_KNOWN" fld="33"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9.xml><?xml version="1.0" encoding="utf-8"?>
<pivotTableDefinition xmlns="http://schemas.openxmlformats.org/spreadsheetml/2006/main" xmlns:mc="http://schemas.openxmlformats.org/markup-compatibility/2006" xmlns:xr="http://schemas.microsoft.com/office/spreadsheetml/2014/revision" mc:Ignorable="xr" xr:uid="{3E59ED83-5FA6-44E7-85E3-8998864AB35D}" name="PivotTable65" cacheId="4"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203:H205"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s>
  <rowItems count="1">
    <i/>
  </rowItems>
  <colFields count="1">
    <field x="1"/>
  </colFields>
  <colItems count="7">
    <i>
      <x/>
    </i>
    <i>
      <x v="1"/>
    </i>
    <i>
      <x v="2"/>
    </i>
    <i>
      <x v="3"/>
    </i>
    <i>
      <x v="4"/>
    </i>
    <i>
      <x v="5"/>
    </i>
    <i t="grand">
      <x/>
    </i>
  </colItems>
  <pageFields count="1">
    <pageField fld="0" item="13" hier="-1"/>
  </pageFields>
  <dataFields count="1">
    <dataField name="Sum of CASUALTIES_NOT_KNOWN_NOT_KNOWN" fld="34"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D028D62E-2D6C-4191-83BA-ECCB09AFEA95}" name="PivotTable12" cacheId="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57:H59"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FR_FATALITIES_MALE_80PLUS" fld="29"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0.xml><?xml version="1.0" encoding="utf-8"?>
<pivotTableDefinition xmlns="http://schemas.openxmlformats.org/spreadsheetml/2006/main" xmlns:mc="http://schemas.openxmlformats.org/markup-compatibility/2006" xmlns:xr="http://schemas.microsoft.com/office/spreadsheetml/2014/revision" mc:Ignorable="xr" xr:uid="{281C60A1-7A3A-4F11-880E-4D8268440FB6}" name="PivotTable42" cacheId="4"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57:H59"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CASUALTIES_MALE_80PLUS" fld="29"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1.xml><?xml version="1.0" encoding="utf-8"?>
<pivotTableDefinition xmlns="http://schemas.openxmlformats.org/spreadsheetml/2006/main" xmlns:mc="http://schemas.openxmlformats.org/markup-compatibility/2006" xmlns:xr="http://schemas.microsoft.com/office/spreadsheetml/2014/revision" mc:Ignorable="xr" xr:uid="{1953AE3F-DC49-49EA-8EEA-C65BAD073521}" name="PivotTable39" cacheId="4"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9:H41"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CASUALTIES_MALE_40TO54" fld="20"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2.xml><?xml version="1.0" encoding="utf-8"?>
<pivotTableDefinition xmlns="http://schemas.openxmlformats.org/spreadsheetml/2006/main" xmlns:mc="http://schemas.openxmlformats.org/markup-compatibility/2006" xmlns:xr="http://schemas.microsoft.com/office/spreadsheetml/2014/revision" mc:Ignorable="xr" xr:uid="{A6CBB9F6-743B-42D2-8A41-299542A7E5F8}" name="PivotTable57" cacheId="4"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55:H157"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CASUALTIES_NOT_KNOWN_6TO10" fld="10"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3.xml><?xml version="1.0" encoding="utf-8"?>
<pivotTableDefinition xmlns="http://schemas.openxmlformats.org/spreadsheetml/2006/main" xmlns:mc="http://schemas.openxmlformats.org/markup-compatibility/2006" xmlns:xr="http://schemas.microsoft.com/office/spreadsheetml/2014/revision" mc:Ignorable="xr" xr:uid="{5E1E26F9-6034-411A-B828-1A7DAC6FED1F}" name="PivotTable55" cacheId="4"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43:H145"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CASUALTIES_NOT_KNOWN_UNDER1" fld="4"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4.xml><?xml version="1.0" encoding="utf-8"?>
<pivotTableDefinition xmlns="http://schemas.openxmlformats.org/spreadsheetml/2006/main" xmlns:mc="http://schemas.openxmlformats.org/markup-compatibility/2006" xmlns:xr="http://schemas.microsoft.com/office/spreadsheetml/2014/revision" mc:Ignorable="xr" xr:uid="{6C9411E0-F1F2-4813-8C32-6B8D5030D218}" name="PivotTable40" cacheId="4"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45:H47"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CASUALTIES_MALE_55TO64" fld="23"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5.xml><?xml version="1.0" encoding="utf-8"?>
<pivotTableDefinition xmlns="http://schemas.openxmlformats.org/spreadsheetml/2006/main" xmlns:mc="http://schemas.openxmlformats.org/markup-compatibility/2006" xmlns:xr="http://schemas.microsoft.com/office/spreadsheetml/2014/revision" mc:Ignorable="xr" xr:uid="{79850D4A-EADD-4901-BAAF-55479D696093}" name="PivotTable46" cacheId="4"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21:H123"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CASUALTIES_FEMALE_65TO79" fld="27"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6.xml><?xml version="1.0" encoding="utf-8"?>
<pivotTableDefinition xmlns="http://schemas.openxmlformats.org/spreadsheetml/2006/main" xmlns:mc="http://schemas.openxmlformats.org/markup-compatibility/2006" xmlns:xr="http://schemas.microsoft.com/office/spreadsheetml/2014/revision" mc:Ignorable="xr" xr:uid="{264F4496-F9A6-49D6-AF84-139BE9BEA530}" name="PivotTable60" cacheId="4"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73:H175"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CASUALTIES_FEMALE_25TO39" fld="18"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7.xml><?xml version="1.0" encoding="utf-8"?>
<pivotTableDefinition xmlns="http://schemas.openxmlformats.org/spreadsheetml/2006/main" xmlns:mc="http://schemas.openxmlformats.org/markup-compatibility/2006" xmlns:xr="http://schemas.microsoft.com/office/spreadsheetml/2014/revision" mc:Ignorable="xr" xr:uid="{69C55023-C058-4D55-9E12-5B677B96B73F}" name="PivotTable64" cacheId="4"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97:H199"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CASUALTIES_NOT_KNOWN_80PLUS" fld="3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8.xml><?xml version="1.0" encoding="utf-8"?>
<pivotTableDefinition xmlns="http://schemas.openxmlformats.org/spreadsheetml/2006/main" xmlns:mc="http://schemas.openxmlformats.org/markup-compatibility/2006" xmlns:xr="http://schemas.microsoft.com/office/spreadsheetml/2014/revision" mc:Ignorable="xr" xr:uid="{963F6379-5DF0-4ACB-959D-6862A3240A5F}" name="PivotTable56" cacheId="4"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49:H151"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CASUALTIES_NOT_KNOWN_1TO5" fld="7"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9.xml><?xml version="1.0" encoding="utf-8"?>
<pivotTableDefinition xmlns="http://schemas.openxmlformats.org/spreadsheetml/2006/main" xmlns:mc="http://schemas.openxmlformats.org/markup-compatibility/2006" xmlns:xr="http://schemas.microsoft.com/office/spreadsheetml/2014/revision" mc:Ignorable="xr" xr:uid="{DD909A32-97CE-4A08-973D-519032541170}" name="PivotTable58" cacheId="4"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61:H163"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CASUALTIES_NOT_KNOWN_11TO16" fld="13"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5D77E0A4-6F0A-4F34-88B0-33B70EEB116E}" name="PivotTable9" cacheId="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3:H35"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showAll="0"/>
    <pivotField showAll="0"/>
    <pivotField showAll="0">
      <items count="8">
        <item x="0"/>
        <item x="4"/>
        <item x="3"/>
        <item x="5"/>
        <item x="2"/>
        <item x="1"/>
        <item x="6"/>
        <item t="default"/>
      </items>
    </pivotField>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FR_FATALITIES_MALE_25TO39" fld="17"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0.xml><?xml version="1.0" encoding="utf-8"?>
<pivotTableDefinition xmlns="http://schemas.openxmlformats.org/spreadsheetml/2006/main" xmlns:mc="http://schemas.openxmlformats.org/markup-compatibility/2006" xmlns:xr="http://schemas.microsoft.com/office/spreadsheetml/2014/revision" mc:Ignorable="xr" xr:uid="{B83914C7-CE79-43CD-8368-F3E9602E8981}" name="PivotTable54" cacheId="4"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73:H75"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CASUALTIES_FEMALE_UNDER1" fld="3"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1.xml><?xml version="1.0" encoding="utf-8"?>
<pivotTableDefinition xmlns="http://schemas.openxmlformats.org/spreadsheetml/2006/main" xmlns:mc="http://schemas.openxmlformats.org/markup-compatibility/2006" xmlns:xr="http://schemas.microsoft.com/office/spreadsheetml/2014/revision" mc:Ignorable="xr" xr:uid="{B55764FC-C5C3-4737-BE9F-298DD86F40BB}" name="PivotTable45" cacheId="4"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27:H129"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CASUALTIES_FEMALE_80PLUS" fld="30"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2.xml><?xml version="1.0" encoding="utf-8"?>
<pivotTableDefinition xmlns="http://schemas.openxmlformats.org/spreadsheetml/2006/main" xmlns:mc="http://schemas.openxmlformats.org/markup-compatibility/2006" xmlns:xr="http://schemas.microsoft.com/office/spreadsheetml/2014/revision" mc:Ignorable="xr" xr:uid="{6893E3DE-C32D-4F11-95D6-F65F88022DD5}" name="PivotTable50" cacheId="4"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97:H99"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CASUALTIES_FEMALE_17TO24" fld="15"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3.xml><?xml version="1.0" encoding="utf-8"?>
<pivotTableDefinition xmlns="http://schemas.openxmlformats.org/spreadsheetml/2006/main" xmlns:mc="http://schemas.openxmlformats.org/markup-compatibility/2006" xmlns:xr="http://schemas.microsoft.com/office/spreadsheetml/2014/revision" mc:Ignorable="xr" xr:uid="{06EECA66-FD36-4AAD-AC47-C6F7C0592FAA}" name="PivotTable49" cacheId="4"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03:H105"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CASUALTIES_FEMALE_25TO39" fld="18"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4.xml><?xml version="1.0" encoding="utf-8"?>
<pivotTableDefinition xmlns="http://schemas.openxmlformats.org/spreadsheetml/2006/main" xmlns:mc="http://schemas.openxmlformats.org/markup-compatibility/2006" xmlns:xr="http://schemas.microsoft.com/office/spreadsheetml/2014/revision" mc:Ignorable="xr" xr:uid="{701EB003-A804-45CD-98FC-8B84B3165A2B}" name="PivotTable36" cacheId="4"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21:H23"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CASUALTIES_MALE_11TO16" fld="1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5.xml><?xml version="1.0" encoding="utf-8"?>
<pivotTableDefinition xmlns="http://schemas.openxmlformats.org/spreadsheetml/2006/main" xmlns:mc="http://schemas.openxmlformats.org/markup-compatibility/2006" xmlns:xr="http://schemas.microsoft.com/office/spreadsheetml/2014/revision" mc:Ignorable="xr" xr:uid="{E958D4CD-60CF-4C37-928A-0F6DECF00394}" name="PivotTable62" cacheId="4"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85:H187"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CASUALTIES_NOT_KNOWN_55TO64" fld="25"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6.xml><?xml version="1.0" encoding="utf-8"?>
<pivotTableDefinition xmlns="http://schemas.openxmlformats.org/spreadsheetml/2006/main" xmlns:mc="http://schemas.openxmlformats.org/markup-compatibility/2006" xmlns:xr="http://schemas.microsoft.com/office/spreadsheetml/2014/revision" mc:Ignorable="xr" xr:uid="{5B19E860-C2A9-408D-BCA6-E3C2E4136EC0}" name="PivotTable34" cacheId="4"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9:H11"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CASUALTIES_MALE_1TO5" fld="5"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AC9E7DE9-A98B-452D-BA40-B215E988E2CD}" name="PivotTable7" cacheId="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9:H11"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showAll="0"/>
    <pivotField showAll="0"/>
    <pivotField dataField="1" showAll="0">
      <items count="8">
        <item x="0"/>
        <item x="4"/>
        <item x="3"/>
        <item x="5"/>
        <item x="2"/>
        <item x="1"/>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FR_FATALITIES_MALE_1TO5" fld="5"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2246EC3D-36E1-4A4C-9BE8-EBA8DE5BEA95}" name="PivotTable19" cacheId="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21:H123"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showAll="0"/>
    <pivotField showAll="0"/>
    <pivotField showAll="0"/>
    <pivotField showAll="0">
      <items count="8">
        <item x="0"/>
        <item x="4"/>
        <item x="3"/>
        <item x="5"/>
        <item x="2"/>
        <item x="1"/>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FR_FATALITIES_FEMALE_65TO79" fld="27"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B3453DCC-A241-4D20-B0DE-0CAC20520774}" name="PivotTable5" cacheId="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H5" firstHeaderRow="1" firstDataRow="2" firstDataCol="1" rowPageCount="1" colPageCount="1"/>
  <pivotFields count="35">
    <pivotField axis="axisPage" showAll="0">
      <items count="16">
        <item x="0"/>
        <item x="1"/>
        <item x="2"/>
        <item x="3"/>
        <item x="4"/>
        <item x="5"/>
        <item x="6"/>
        <item x="7"/>
        <item x="8"/>
        <item x="9"/>
        <item x="10"/>
        <item x="11"/>
        <item x="12"/>
        <item x="13"/>
        <item x="14"/>
        <item t="default"/>
      </items>
    </pivotField>
    <pivotField axis="axisCol" showAll="0">
      <items count="8">
        <item x="0"/>
        <item x="1"/>
        <item x="2"/>
        <item x="3"/>
        <item x="4"/>
        <item x="5"/>
        <item x="6"/>
        <item t="default"/>
      </items>
    </pivotField>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1"/>
  </colFields>
  <colItems count="7">
    <i>
      <x/>
    </i>
    <i>
      <x v="1"/>
    </i>
    <i>
      <x v="2"/>
    </i>
    <i>
      <x v="3"/>
    </i>
    <i>
      <x v="4"/>
    </i>
    <i>
      <x v="5"/>
    </i>
    <i t="grand">
      <x/>
    </i>
  </colItems>
  <pageFields count="1">
    <pageField fld="0" item="13" hier="-1"/>
  </pageFields>
  <dataFields count="1">
    <dataField name="Sum of FR_FATALITIES_MALE_UNDER1" fld="2" baseField="0" baseItem="0"/>
  </dataFields>
  <formats count="1">
    <format dxfId="29">
      <pivotArea field="0" type="button" dataOnly="0" labelOnly="1" outline="0" axis="axisPage"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8" Type="http://schemas.openxmlformats.org/officeDocument/2006/relationships/pivotTable" Target="../pivotTables/pivotTable41.xml"/><Relationship Id="rId13" Type="http://schemas.openxmlformats.org/officeDocument/2006/relationships/pivotTable" Target="../pivotTables/pivotTable46.xml"/><Relationship Id="rId18" Type="http://schemas.openxmlformats.org/officeDocument/2006/relationships/pivotTable" Target="../pivotTables/pivotTable51.xml"/><Relationship Id="rId26" Type="http://schemas.openxmlformats.org/officeDocument/2006/relationships/pivotTable" Target="../pivotTables/pivotTable59.xml"/><Relationship Id="rId3" Type="http://schemas.openxmlformats.org/officeDocument/2006/relationships/pivotTable" Target="../pivotTables/pivotTable36.xml"/><Relationship Id="rId21" Type="http://schemas.openxmlformats.org/officeDocument/2006/relationships/pivotTable" Target="../pivotTables/pivotTable54.xml"/><Relationship Id="rId34" Type="http://schemas.openxmlformats.org/officeDocument/2006/relationships/printerSettings" Target="../printerSettings/printerSettings11.bin"/><Relationship Id="rId7" Type="http://schemas.openxmlformats.org/officeDocument/2006/relationships/pivotTable" Target="../pivotTables/pivotTable40.xml"/><Relationship Id="rId12" Type="http://schemas.openxmlformats.org/officeDocument/2006/relationships/pivotTable" Target="../pivotTables/pivotTable45.xml"/><Relationship Id="rId17" Type="http://schemas.openxmlformats.org/officeDocument/2006/relationships/pivotTable" Target="../pivotTables/pivotTable50.xml"/><Relationship Id="rId25" Type="http://schemas.openxmlformats.org/officeDocument/2006/relationships/pivotTable" Target="../pivotTables/pivotTable58.xml"/><Relationship Id="rId33" Type="http://schemas.openxmlformats.org/officeDocument/2006/relationships/pivotTable" Target="../pivotTables/pivotTable66.xml"/><Relationship Id="rId2" Type="http://schemas.openxmlformats.org/officeDocument/2006/relationships/pivotTable" Target="../pivotTables/pivotTable35.xml"/><Relationship Id="rId16" Type="http://schemas.openxmlformats.org/officeDocument/2006/relationships/pivotTable" Target="../pivotTables/pivotTable49.xml"/><Relationship Id="rId20" Type="http://schemas.openxmlformats.org/officeDocument/2006/relationships/pivotTable" Target="../pivotTables/pivotTable53.xml"/><Relationship Id="rId29" Type="http://schemas.openxmlformats.org/officeDocument/2006/relationships/pivotTable" Target="../pivotTables/pivotTable62.xml"/><Relationship Id="rId1" Type="http://schemas.openxmlformats.org/officeDocument/2006/relationships/pivotTable" Target="../pivotTables/pivotTable34.xml"/><Relationship Id="rId6" Type="http://schemas.openxmlformats.org/officeDocument/2006/relationships/pivotTable" Target="../pivotTables/pivotTable39.xml"/><Relationship Id="rId11" Type="http://schemas.openxmlformats.org/officeDocument/2006/relationships/pivotTable" Target="../pivotTables/pivotTable44.xml"/><Relationship Id="rId24" Type="http://schemas.openxmlformats.org/officeDocument/2006/relationships/pivotTable" Target="../pivotTables/pivotTable57.xml"/><Relationship Id="rId32" Type="http://schemas.openxmlformats.org/officeDocument/2006/relationships/pivotTable" Target="../pivotTables/pivotTable65.xml"/><Relationship Id="rId5" Type="http://schemas.openxmlformats.org/officeDocument/2006/relationships/pivotTable" Target="../pivotTables/pivotTable38.xml"/><Relationship Id="rId15" Type="http://schemas.openxmlformats.org/officeDocument/2006/relationships/pivotTable" Target="../pivotTables/pivotTable48.xml"/><Relationship Id="rId23" Type="http://schemas.openxmlformats.org/officeDocument/2006/relationships/pivotTable" Target="../pivotTables/pivotTable56.xml"/><Relationship Id="rId28" Type="http://schemas.openxmlformats.org/officeDocument/2006/relationships/pivotTable" Target="../pivotTables/pivotTable61.xml"/><Relationship Id="rId10" Type="http://schemas.openxmlformats.org/officeDocument/2006/relationships/pivotTable" Target="../pivotTables/pivotTable43.xml"/><Relationship Id="rId19" Type="http://schemas.openxmlformats.org/officeDocument/2006/relationships/pivotTable" Target="../pivotTables/pivotTable52.xml"/><Relationship Id="rId31" Type="http://schemas.openxmlformats.org/officeDocument/2006/relationships/pivotTable" Target="../pivotTables/pivotTable64.xml"/><Relationship Id="rId4" Type="http://schemas.openxmlformats.org/officeDocument/2006/relationships/pivotTable" Target="../pivotTables/pivotTable37.xml"/><Relationship Id="rId9" Type="http://schemas.openxmlformats.org/officeDocument/2006/relationships/pivotTable" Target="../pivotTables/pivotTable42.xml"/><Relationship Id="rId14" Type="http://schemas.openxmlformats.org/officeDocument/2006/relationships/pivotTable" Target="../pivotTables/pivotTable47.xml"/><Relationship Id="rId22" Type="http://schemas.openxmlformats.org/officeDocument/2006/relationships/pivotTable" Target="../pivotTables/pivotTable55.xml"/><Relationship Id="rId27" Type="http://schemas.openxmlformats.org/officeDocument/2006/relationships/pivotTable" Target="../pivotTables/pivotTable60.xml"/><Relationship Id="rId30" Type="http://schemas.openxmlformats.org/officeDocument/2006/relationships/pivotTable" Target="../pivotTables/pivotTable63.xml"/></Relationships>
</file>

<file path=xl/worksheets/_rels/sheet13.xml.rels><?xml version="1.0" encoding="UTF-8" standalone="yes"?>
<Relationships xmlns="http://schemas.openxmlformats.org/package/2006/relationships"><Relationship Id="rId3" Type="http://schemas.openxmlformats.org/officeDocument/2006/relationships/hyperlink" Target="https://code.statisticsauthority.gov.uk/" TargetMode="External"/><Relationship Id="rId2" Type="http://schemas.openxmlformats.org/officeDocument/2006/relationships/hyperlink" Target="https://www.gov.uk/government/collections/fire-statistics" TargetMode="External"/><Relationship Id="rId1" Type="http://schemas.openxmlformats.org/officeDocument/2006/relationships/hyperlink" Target="http://www.ons.gov.uk/peoplepopulationandcommunity/populationandmigration/populationestimates" TargetMode="External"/><Relationship Id="rId5" Type="http://schemas.openxmlformats.org/officeDocument/2006/relationships/printerSettings" Target="../printerSettings/printerSettings12.bin"/><Relationship Id="rId4" Type="http://schemas.openxmlformats.org/officeDocument/2006/relationships/hyperlink" Target="mailto:firestatistics@communities.gov.uk"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7" Type="http://schemas.openxmlformats.org/officeDocument/2006/relationships/drawing" Target="../drawings/drawing1.xml"/><Relationship Id="rId2" Type="http://schemas.openxmlformats.org/officeDocument/2006/relationships/hyperlink" Target="mailto:NewsDesk@communities.gov.uk" TargetMode="External"/><Relationship Id="rId1" Type="http://schemas.openxmlformats.org/officeDocument/2006/relationships/hyperlink" Target="mailto:firestatistics@communities.gov.uk" TargetMode="External"/><Relationship Id="rId6" Type="http://schemas.openxmlformats.org/officeDocument/2006/relationships/printerSettings" Target="../printerSettings/printerSettings2.bin"/><Relationship Id="rId5" Type="http://schemas.openxmlformats.org/officeDocument/2006/relationships/hyperlink" Target="https://www.gov.uk/search/research-and-statistics?keywords=fire&amp;content_store_document_type=upcoming_statistics&amp;order=release-date-oldest" TargetMode="External"/><Relationship Id="rId4" Type="http://schemas.openxmlformats.org/officeDocument/2006/relationships/hyperlink" Target="https://www.gov.uk/government/collections/fire-statistics-great-britain"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8" Type="http://schemas.openxmlformats.org/officeDocument/2006/relationships/pivotTable" Target="../pivotTables/pivotTable8.xml"/><Relationship Id="rId13" Type="http://schemas.openxmlformats.org/officeDocument/2006/relationships/pivotTable" Target="../pivotTables/pivotTable13.xml"/><Relationship Id="rId18" Type="http://schemas.openxmlformats.org/officeDocument/2006/relationships/pivotTable" Target="../pivotTables/pivotTable18.xml"/><Relationship Id="rId26" Type="http://schemas.openxmlformats.org/officeDocument/2006/relationships/pivotTable" Target="../pivotTables/pivotTable26.xml"/><Relationship Id="rId3" Type="http://schemas.openxmlformats.org/officeDocument/2006/relationships/pivotTable" Target="../pivotTables/pivotTable3.xml"/><Relationship Id="rId21" Type="http://schemas.openxmlformats.org/officeDocument/2006/relationships/pivotTable" Target="../pivotTables/pivotTable21.xml"/><Relationship Id="rId34" Type="http://schemas.openxmlformats.org/officeDocument/2006/relationships/printerSettings" Target="../printerSettings/printerSettings7.bin"/><Relationship Id="rId7" Type="http://schemas.openxmlformats.org/officeDocument/2006/relationships/pivotTable" Target="../pivotTables/pivotTable7.xml"/><Relationship Id="rId12" Type="http://schemas.openxmlformats.org/officeDocument/2006/relationships/pivotTable" Target="../pivotTables/pivotTable12.xml"/><Relationship Id="rId17" Type="http://schemas.openxmlformats.org/officeDocument/2006/relationships/pivotTable" Target="../pivotTables/pivotTable17.xml"/><Relationship Id="rId25" Type="http://schemas.openxmlformats.org/officeDocument/2006/relationships/pivotTable" Target="../pivotTables/pivotTable25.xml"/><Relationship Id="rId33" Type="http://schemas.openxmlformats.org/officeDocument/2006/relationships/pivotTable" Target="../pivotTables/pivotTable33.xml"/><Relationship Id="rId2" Type="http://schemas.openxmlformats.org/officeDocument/2006/relationships/pivotTable" Target="../pivotTables/pivotTable2.xml"/><Relationship Id="rId16" Type="http://schemas.openxmlformats.org/officeDocument/2006/relationships/pivotTable" Target="../pivotTables/pivotTable16.xml"/><Relationship Id="rId20" Type="http://schemas.openxmlformats.org/officeDocument/2006/relationships/pivotTable" Target="../pivotTables/pivotTable20.xml"/><Relationship Id="rId29" Type="http://schemas.openxmlformats.org/officeDocument/2006/relationships/pivotTable" Target="../pivotTables/pivotTable29.xml"/><Relationship Id="rId1" Type="http://schemas.openxmlformats.org/officeDocument/2006/relationships/pivotTable" Target="../pivotTables/pivotTable1.xml"/><Relationship Id="rId6" Type="http://schemas.openxmlformats.org/officeDocument/2006/relationships/pivotTable" Target="../pivotTables/pivotTable6.xml"/><Relationship Id="rId11" Type="http://schemas.openxmlformats.org/officeDocument/2006/relationships/pivotTable" Target="../pivotTables/pivotTable11.xml"/><Relationship Id="rId24" Type="http://schemas.openxmlformats.org/officeDocument/2006/relationships/pivotTable" Target="../pivotTables/pivotTable24.xml"/><Relationship Id="rId32" Type="http://schemas.openxmlformats.org/officeDocument/2006/relationships/pivotTable" Target="../pivotTables/pivotTable32.xml"/><Relationship Id="rId5" Type="http://schemas.openxmlformats.org/officeDocument/2006/relationships/pivotTable" Target="../pivotTables/pivotTable5.xml"/><Relationship Id="rId15" Type="http://schemas.openxmlformats.org/officeDocument/2006/relationships/pivotTable" Target="../pivotTables/pivotTable15.xml"/><Relationship Id="rId23" Type="http://schemas.openxmlformats.org/officeDocument/2006/relationships/pivotTable" Target="../pivotTables/pivotTable23.xml"/><Relationship Id="rId28" Type="http://schemas.openxmlformats.org/officeDocument/2006/relationships/pivotTable" Target="../pivotTables/pivotTable28.xml"/><Relationship Id="rId10" Type="http://schemas.openxmlformats.org/officeDocument/2006/relationships/pivotTable" Target="../pivotTables/pivotTable10.xml"/><Relationship Id="rId19" Type="http://schemas.openxmlformats.org/officeDocument/2006/relationships/pivotTable" Target="../pivotTables/pivotTable19.xml"/><Relationship Id="rId31" Type="http://schemas.openxmlformats.org/officeDocument/2006/relationships/pivotTable" Target="../pivotTables/pivotTable31.xml"/><Relationship Id="rId4" Type="http://schemas.openxmlformats.org/officeDocument/2006/relationships/pivotTable" Target="../pivotTables/pivotTable4.xml"/><Relationship Id="rId9" Type="http://schemas.openxmlformats.org/officeDocument/2006/relationships/pivotTable" Target="../pivotTables/pivotTable9.xml"/><Relationship Id="rId14" Type="http://schemas.openxmlformats.org/officeDocument/2006/relationships/pivotTable" Target="../pivotTables/pivotTable14.xml"/><Relationship Id="rId22" Type="http://schemas.openxmlformats.org/officeDocument/2006/relationships/pivotTable" Target="../pivotTables/pivotTable22.xml"/><Relationship Id="rId27" Type="http://schemas.openxmlformats.org/officeDocument/2006/relationships/pivotTable" Target="../pivotTables/pivotTable27.xml"/><Relationship Id="rId30" Type="http://schemas.openxmlformats.org/officeDocument/2006/relationships/pivotTable" Target="../pivotTables/pivotTable30.xml"/></Relationships>
</file>

<file path=xl/worksheets/_rels/sheet9.xml.rels><?xml version="1.0" encoding="UTF-8" standalone="yes"?>
<Relationships xmlns="http://schemas.openxmlformats.org/package/2006/relationships"><Relationship Id="rId3" Type="http://schemas.openxmlformats.org/officeDocument/2006/relationships/hyperlink" Target="https://code.statisticsauthority.gov.uk/" TargetMode="External"/><Relationship Id="rId2" Type="http://schemas.openxmlformats.org/officeDocument/2006/relationships/hyperlink" Target="https://www.gov.uk/government/collections/fire-statistics" TargetMode="External"/><Relationship Id="rId1" Type="http://schemas.openxmlformats.org/officeDocument/2006/relationships/hyperlink" Target="http://www.ons.gov.uk/peoplepopulationandcommunity/populationandmigration/populationestimates" TargetMode="External"/><Relationship Id="rId5" Type="http://schemas.openxmlformats.org/officeDocument/2006/relationships/printerSettings" Target="../printerSettings/printerSettings8.bin"/><Relationship Id="rId4" Type="http://schemas.openxmlformats.org/officeDocument/2006/relationships/hyperlink" Target="mailto:firestatistics@communities.gov.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DF748-8D33-4CAD-8B2C-A139BE8F141D}">
  <sheetPr codeName="Sheet13">
    <tabColor rgb="FFFF0000"/>
  </sheetPr>
  <dimension ref="A1:B9"/>
  <sheetViews>
    <sheetView zoomScaleNormal="100" workbookViewId="0"/>
  </sheetViews>
  <sheetFormatPr defaultRowHeight="15" x14ac:dyDescent="0.2"/>
  <cols>
    <col min="1" max="1" width="25.140625" style="15" bestFit="1" customWidth="1"/>
    <col min="2" max="2" width="14.5703125" style="15" bestFit="1" customWidth="1"/>
    <col min="3" max="16384" width="9.140625" style="15"/>
  </cols>
  <sheetData>
    <row r="1" spans="1:2" ht="15.75" x14ac:dyDescent="0.25">
      <c r="A1" s="14" t="s">
        <v>242</v>
      </c>
      <c r="B1" s="15" t="s">
        <v>266</v>
      </c>
    </row>
    <row r="2" spans="1:2" x14ac:dyDescent="0.2">
      <c r="A2" s="15" t="s">
        <v>243</v>
      </c>
      <c r="B2" s="15" t="s">
        <v>261</v>
      </c>
    </row>
    <row r="3" spans="1:2" x14ac:dyDescent="0.2">
      <c r="A3" s="15" t="s">
        <v>244</v>
      </c>
      <c r="B3" s="15" t="s">
        <v>256</v>
      </c>
    </row>
    <row r="4" spans="1:2" x14ac:dyDescent="0.2">
      <c r="A4" s="15" t="s">
        <v>245</v>
      </c>
      <c r="B4" s="15" t="s">
        <v>257</v>
      </c>
    </row>
    <row r="5" spans="1:2" x14ac:dyDescent="0.2">
      <c r="A5" s="15" t="s">
        <v>246</v>
      </c>
      <c r="B5" s="15" t="s">
        <v>247</v>
      </c>
    </row>
    <row r="6" spans="1:2" x14ac:dyDescent="0.2">
      <c r="A6" s="15" t="s">
        <v>248</v>
      </c>
      <c r="B6" s="15">
        <v>2025</v>
      </c>
    </row>
    <row r="7" spans="1:2" x14ac:dyDescent="0.2">
      <c r="A7" s="15" t="s">
        <v>249</v>
      </c>
      <c r="B7" s="15" t="s">
        <v>258</v>
      </c>
    </row>
    <row r="8" spans="1:2" x14ac:dyDescent="0.2">
      <c r="A8" s="15" t="s">
        <v>250</v>
      </c>
      <c r="B8" s="15">
        <v>2024</v>
      </c>
    </row>
    <row r="9" spans="1:2" x14ac:dyDescent="0.2">
      <c r="A9" s="15" t="s">
        <v>251</v>
      </c>
      <c r="B9" s="15" t="s">
        <v>255</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dimension ref="A1:AI169"/>
  <sheetViews>
    <sheetView zoomScaleNormal="100" workbookViewId="0">
      <pane ySplit="1" topLeftCell="A2" activePane="bottomLeft" state="frozen"/>
      <selection pane="bottomLeft"/>
    </sheetView>
  </sheetViews>
  <sheetFormatPr defaultColWidth="9.140625" defaultRowHeight="15" x14ac:dyDescent="0.2"/>
  <cols>
    <col min="1" max="1" width="16.140625" style="39" bestFit="1" customWidth="1"/>
    <col min="2" max="2" width="29.140625" style="39" bestFit="1" customWidth="1"/>
    <col min="3" max="3" width="30" style="39" bestFit="1" customWidth="1"/>
    <col min="4" max="4" width="32.140625" style="39" bestFit="1" customWidth="1"/>
    <col min="5" max="5" width="35.42578125" style="86" bestFit="1" customWidth="1"/>
    <col min="6" max="6" width="27.5703125" style="39" bestFit="1" customWidth="1"/>
    <col min="7" max="7" width="30" style="39" bestFit="1" customWidth="1"/>
    <col min="8" max="8" width="33.140625" style="39" bestFit="1" customWidth="1"/>
    <col min="9" max="9" width="28.5703125" style="39" bestFit="1" customWidth="1"/>
    <col min="10" max="10" width="31" style="39" bestFit="1" customWidth="1"/>
    <col min="11" max="11" width="34.42578125" style="39" bestFit="1" customWidth="1"/>
    <col min="12" max="12" width="29.85546875" style="39" bestFit="1" customWidth="1"/>
    <col min="13" max="13" width="32" style="39" bestFit="1" customWidth="1"/>
    <col min="14" max="14" width="35.42578125" style="39" bestFit="1" customWidth="1"/>
    <col min="15" max="15" width="29.85546875" style="39" bestFit="1" customWidth="1"/>
    <col min="16" max="16" width="32" style="39" bestFit="1" customWidth="1"/>
    <col min="17" max="17" width="35.42578125" style="39" bestFit="1" customWidth="1"/>
    <col min="18" max="18" width="29.85546875" style="39" bestFit="1" customWidth="1"/>
    <col min="19" max="19" width="32" style="39" bestFit="1" customWidth="1"/>
    <col min="20" max="20" width="35.42578125" style="39" bestFit="1" customWidth="1"/>
    <col min="21" max="21" width="29.85546875" style="39" bestFit="1" customWidth="1"/>
    <col min="22" max="22" width="32" style="39" bestFit="1" customWidth="1"/>
    <col min="23" max="23" width="35.42578125" style="39" bestFit="1" customWidth="1"/>
    <col min="24" max="24" width="29.85546875" style="39" bestFit="1" customWidth="1"/>
    <col min="25" max="25" width="32" style="39" bestFit="1" customWidth="1"/>
    <col min="26" max="26" width="35.42578125" style="39" bestFit="1" customWidth="1"/>
    <col min="27" max="27" width="29.85546875" style="39" bestFit="1" customWidth="1"/>
    <col min="28" max="28" width="32" style="39" bestFit="1" customWidth="1"/>
    <col min="29" max="29" width="35.42578125" style="39" bestFit="1" customWidth="1"/>
    <col min="30" max="30" width="29.140625" style="39" bestFit="1" customWidth="1"/>
    <col min="31" max="31" width="31.42578125" style="39" bestFit="1" customWidth="1"/>
    <col min="32" max="32" width="34.5703125" style="39" bestFit="1" customWidth="1"/>
    <col min="33" max="33" width="33.85546875" style="39" bestFit="1" customWidth="1"/>
    <col min="34" max="34" width="36" style="39" bestFit="1" customWidth="1"/>
    <col min="35" max="35" width="39.42578125" style="39" bestFit="1" customWidth="1"/>
    <col min="36" max="16384" width="9.140625" style="39"/>
  </cols>
  <sheetData>
    <row r="1" spans="1:35" x14ac:dyDescent="0.2">
      <c r="A1" s="15" t="s">
        <v>11</v>
      </c>
      <c r="B1" s="15" t="s">
        <v>98</v>
      </c>
      <c r="C1" s="15" t="s">
        <v>132</v>
      </c>
      <c r="D1" s="15" t="s">
        <v>133</v>
      </c>
      <c r="E1" s="15" t="s">
        <v>134</v>
      </c>
      <c r="F1" s="15" t="s">
        <v>135</v>
      </c>
      <c r="G1" s="15" t="s">
        <v>136</v>
      </c>
      <c r="H1" s="15" t="s">
        <v>137</v>
      </c>
      <c r="I1" s="15" t="s">
        <v>138</v>
      </c>
      <c r="J1" s="15" t="s">
        <v>139</v>
      </c>
      <c r="K1" s="15" t="s">
        <v>140</v>
      </c>
      <c r="L1" s="15" t="s">
        <v>141</v>
      </c>
      <c r="M1" s="15" t="s">
        <v>142</v>
      </c>
      <c r="N1" s="15" t="s">
        <v>143</v>
      </c>
      <c r="O1" s="15" t="s">
        <v>144</v>
      </c>
      <c r="P1" s="15" t="s">
        <v>145</v>
      </c>
      <c r="Q1" s="15" t="s">
        <v>146</v>
      </c>
      <c r="R1" s="15" t="s">
        <v>147</v>
      </c>
      <c r="S1" s="15" t="s">
        <v>148</v>
      </c>
      <c r="T1" s="15" t="s">
        <v>149</v>
      </c>
      <c r="U1" s="15" t="s">
        <v>150</v>
      </c>
      <c r="V1" s="15" t="s">
        <v>151</v>
      </c>
      <c r="W1" s="15" t="s">
        <v>152</v>
      </c>
      <c r="X1" s="15" t="s">
        <v>153</v>
      </c>
      <c r="Y1" s="15" t="s">
        <v>154</v>
      </c>
      <c r="Z1" s="15" t="s">
        <v>155</v>
      </c>
      <c r="AA1" s="15" t="s">
        <v>156</v>
      </c>
      <c r="AB1" s="15" t="s">
        <v>157</v>
      </c>
      <c r="AC1" s="15" t="s">
        <v>158</v>
      </c>
      <c r="AD1" s="15" t="s">
        <v>159</v>
      </c>
      <c r="AE1" s="15" t="s">
        <v>160</v>
      </c>
      <c r="AF1" s="15" t="s">
        <v>161</v>
      </c>
      <c r="AG1" s="15" t="s">
        <v>162</v>
      </c>
      <c r="AH1" s="15" t="s">
        <v>163</v>
      </c>
      <c r="AI1" s="15" t="s">
        <v>164</v>
      </c>
    </row>
    <row r="2" spans="1:35" x14ac:dyDescent="0.2">
      <c r="A2" s="15" t="s">
        <v>4</v>
      </c>
      <c r="B2" s="15" t="s">
        <v>22</v>
      </c>
      <c r="C2" s="15">
        <v>5</v>
      </c>
      <c r="D2" s="15">
        <v>4</v>
      </c>
      <c r="E2" s="15">
        <v>5</v>
      </c>
      <c r="F2" s="15">
        <v>5</v>
      </c>
      <c r="G2" s="15">
        <v>4</v>
      </c>
      <c r="H2" s="15">
        <v>0</v>
      </c>
      <c r="I2" s="15">
        <v>3</v>
      </c>
      <c r="J2" s="15">
        <v>1</v>
      </c>
      <c r="K2" s="15">
        <v>0</v>
      </c>
      <c r="L2" s="15">
        <v>2</v>
      </c>
      <c r="M2" s="15">
        <v>2</v>
      </c>
      <c r="N2" s="15">
        <v>0</v>
      </c>
      <c r="O2" s="15">
        <v>33</v>
      </c>
      <c r="P2" s="15">
        <v>34</v>
      </c>
      <c r="Q2" s="15">
        <v>0</v>
      </c>
      <c r="R2" s="15">
        <v>80</v>
      </c>
      <c r="S2" s="15">
        <v>35</v>
      </c>
      <c r="T2" s="15">
        <v>1</v>
      </c>
      <c r="U2" s="15">
        <v>37</v>
      </c>
      <c r="V2" s="15">
        <v>20</v>
      </c>
      <c r="W2" s="15">
        <v>0</v>
      </c>
      <c r="X2" s="15">
        <v>12</v>
      </c>
      <c r="Y2" s="15">
        <v>7</v>
      </c>
      <c r="Z2" s="15">
        <v>0</v>
      </c>
      <c r="AA2" s="15">
        <v>7</v>
      </c>
      <c r="AB2" s="15">
        <v>2</v>
      </c>
      <c r="AC2" s="15">
        <v>0</v>
      </c>
      <c r="AD2" s="15">
        <v>1</v>
      </c>
      <c r="AE2" s="15">
        <v>1</v>
      </c>
      <c r="AF2" s="15">
        <v>0</v>
      </c>
      <c r="AG2" s="15">
        <v>0</v>
      </c>
      <c r="AH2" s="15">
        <v>0</v>
      </c>
      <c r="AI2" s="15">
        <v>0</v>
      </c>
    </row>
    <row r="3" spans="1:35" x14ac:dyDescent="0.2">
      <c r="A3" s="15" t="s">
        <v>4</v>
      </c>
      <c r="B3" s="15" t="s">
        <v>23</v>
      </c>
      <c r="C3" s="15">
        <v>1</v>
      </c>
      <c r="D3" s="15">
        <v>0</v>
      </c>
      <c r="E3" s="15">
        <v>0</v>
      </c>
      <c r="F3" s="15">
        <v>0</v>
      </c>
      <c r="G3" s="15">
        <v>0</v>
      </c>
      <c r="H3" s="15">
        <v>0</v>
      </c>
      <c r="I3" s="15">
        <v>1</v>
      </c>
      <c r="J3" s="15">
        <v>0</v>
      </c>
      <c r="K3" s="15">
        <v>0</v>
      </c>
      <c r="L3" s="15">
        <v>0</v>
      </c>
      <c r="M3" s="15">
        <v>1</v>
      </c>
      <c r="N3" s="15">
        <v>0</v>
      </c>
      <c r="O3" s="15">
        <v>4</v>
      </c>
      <c r="P3" s="15">
        <v>2</v>
      </c>
      <c r="Q3" s="15">
        <v>0</v>
      </c>
      <c r="R3" s="15">
        <v>5</v>
      </c>
      <c r="S3" s="15">
        <v>2</v>
      </c>
      <c r="T3" s="15">
        <v>0</v>
      </c>
      <c r="U3" s="15">
        <v>13</v>
      </c>
      <c r="V3" s="15">
        <v>4</v>
      </c>
      <c r="W3" s="15">
        <v>0</v>
      </c>
      <c r="X3" s="15">
        <v>4</v>
      </c>
      <c r="Y3" s="15">
        <v>2</v>
      </c>
      <c r="Z3" s="15">
        <v>0</v>
      </c>
      <c r="AA3" s="15">
        <v>3</v>
      </c>
      <c r="AB3" s="15">
        <v>0</v>
      </c>
      <c r="AC3" s="15">
        <v>0</v>
      </c>
      <c r="AD3" s="15">
        <v>2</v>
      </c>
      <c r="AE3" s="15">
        <v>2</v>
      </c>
      <c r="AF3" s="15">
        <v>0</v>
      </c>
      <c r="AG3" s="15">
        <v>0</v>
      </c>
      <c r="AH3" s="15">
        <v>0</v>
      </c>
      <c r="AI3" s="15">
        <v>0</v>
      </c>
    </row>
    <row r="4" spans="1:35" x14ac:dyDescent="0.2">
      <c r="A4" s="15" t="s">
        <v>4</v>
      </c>
      <c r="B4" s="15" t="s">
        <v>21</v>
      </c>
      <c r="C4" s="15">
        <v>73</v>
      </c>
      <c r="D4" s="15">
        <v>55</v>
      </c>
      <c r="E4" s="15">
        <v>10</v>
      </c>
      <c r="F4" s="15">
        <v>173</v>
      </c>
      <c r="G4" s="15">
        <v>156</v>
      </c>
      <c r="H4" s="15">
        <v>14</v>
      </c>
      <c r="I4" s="15">
        <v>85</v>
      </c>
      <c r="J4" s="15">
        <v>82</v>
      </c>
      <c r="K4" s="15">
        <v>8</v>
      </c>
      <c r="L4" s="15">
        <v>124</v>
      </c>
      <c r="M4" s="15">
        <v>130</v>
      </c>
      <c r="N4" s="15">
        <v>2</v>
      </c>
      <c r="O4" s="15">
        <v>362</v>
      </c>
      <c r="P4" s="15">
        <v>391</v>
      </c>
      <c r="Q4" s="15">
        <v>1</v>
      </c>
      <c r="R4" s="15">
        <v>864</v>
      </c>
      <c r="S4" s="15">
        <v>755</v>
      </c>
      <c r="T4" s="15">
        <v>3</v>
      </c>
      <c r="U4" s="15">
        <v>820</v>
      </c>
      <c r="V4" s="15">
        <v>636</v>
      </c>
      <c r="W4" s="15">
        <v>3</v>
      </c>
      <c r="X4" s="15">
        <v>393</v>
      </c>
      <c r="Y4" s="15">
        <v>301</v>
      </c>
      <c r="Z4" s="15">
        <v>0</v>
      </c>
      <c r="AA4" s="15">
        <v>456</v>
      </c>
      <c r="AB4" s="15">
        <v>421</v>
      </c>
      <c r="AC4" s="15">
        <v>12</v>
      </c>
      <c r="AD4" s="15">
        <v>252</v>
      </c>
      <c r="AE4" s="15">
        <v>551</v>
      </c>
      <c r="AF4" s="15">
        <v>17</v>
      </c>
      <c r="AG4" s="15">
        <v>0</v>
      </c>
      <c r="AH4" s="15">
        <v>1</v>
      </c>
      <c r="AI4" s="15">
        <v>0</v>
      </c>
    </row>
    <row r="5" spans="1:35" x14ac:dyDescent="0.2">
      <c r="A5" s="15" t="s">
        <v>4</v>
      </c>
      <c r="B5" s="15" t="s">
        <v>1</v>
      </c>
      <c r="C5" s="15">
        <v>15</v>
      </c>
      <c r="D5" s="15">
        <v>8</v>
      </c>
      <c r="E5" s="15">
        <v>2</v>
      </c>
      <c r="F5" s="15">
        <v>4</v>
      </c>
      <c r="G5" s="15">
        <v>5</v>
      </c>
      <c r="H5" s="15">
        <v>0</v>
      </c>
      <c r="I5" s="15">
        <v>3</v>
      </c>
      <c r="J5" s="15">
        <v>1</v>
      </c>
      <c r="K5" s="15">
        <v>0</v>
      </c>
      <c r="L5" s="15">
        <v>21</v>
      </c>
      <c r="M5" s="15">
        <v>9</v>
      </c>
      <c r="N5" s="15">
        <v>0</v>
      </c>
      <c r="O5" s="15">
        <v>123</v>
      </c>
      <c r="P5" s="15">
        <v>40</v>
      </c>
      <c r="Q5" s="15">
        <v>0</v>
      </c>
      <c r="R5" s="15">
        <v>223</v>
      </c>
      <c r="S5" s="15">
        <v>85</v>
      </c>
      <c r="T5" s="15">
        <v>1</v>
      </c>
      <c r="U5" s="15">
        <v>172</v>
      </c>
      <c r="V5" s="15">
        <v>82</v>
      </c>
      <c r="W5" s="15">
        <v>0</v>
      </c>
      <c r="X5" s="15">
        <v>53</v>
      </c>
      <c r="Y5" s="15">
        <v>23</v>
      </c>
      <c r="Z5" s="15">
        <v>0</v>
      </c>
      <c r="AA5" s="15">
        <v>53</v>
      </c>
      <c r="AB5" s="15">
        <v>33</v>
      </c>
      <c r="AC5" s="15">
        <v>0</v>
      </c>
      <c r="AD5" s="15">
        <v>18</v>
      </c>
      <c r="AE5" s="15">
        <v>65</v>
      </c>
      <c r="AF5" s="15">
        <v>6</v>
      </c>
      <c r="AG5" s="15">
        <v>0</v>
      </c>
      <c r="AH5" s="15">
        <v>0</v>
      </c>
      <c r="AI5" s="15">
        <v>0</v>
      </c>
    </row>
    <row r="6" spans="1:35" x14ac:dyDescent="0.2">
      <c r="A6" s="15" t="s">
        <v>4</v>
      </c>
      <c r="B6" s="15" t="s">
        <v>2</v>
      </c>
      <c r="C6" s="15">
        <v>5</v>
      </c>
      <c r="D6" s="15">
        <v>3</v>
      </c>
      <c r="E6" s="15">
        <v>0</v>
      </c>
      <c r="F6" s="15">
        <v>6</v>
      </c>
      <c r="G6" s="15">
        <v>4</v>
      </c>
      <c r="H6" s="15">
        <v>0</v>
      </c>
      <c r="I6" s="15">
        <v>12</v>
      </c>
      <c r="J6" s="15">
        <v>2</v>
      </c>
      <c r="K6" s="15">
        <v>0</v>
      </c>
      <c r="L6" s="15">
        <v>33</v>
      </c>
      <c r="M6" s="15">
        <v>22</v>
      </c>
      <c r="N6" s="15">
        <v>0</v>
      </c>
      <c r="O6" s="15">
        <v>67</v>
      </c>
      <c r="P6" s="15">
        <v>11</v>
      </c>
      <c r="Q6" s="15">
        <v>0</v>
      </c>
      <c r="R6" s="15">
        <v>80</v>
      </c>
      <c r="S6" s="15">
        <v>21</v>
      </c>
      <c r="T6" s="15">
        <v>0</v>
      </c>
      <c r="U6" s="15">
        <v>75</v>
      </c>
      <c r="V6" s="15">
        <v>20</v>
      </c>
      <c r="W6" s="15">
        <v>0</v>
      </c>
      <c r="X6" s="15">
        <v>22</v>
      </c>
      <c r="Y6" s="15">
        <v>5</v>
      </c>
      <c r="Z6" s="15">
        <v>0</v>
      </c>
      <c r="AA6" s="15">
        <v>15</v>
      </c>
      <c r="AB6" s="15">
        <v>4</v>
      </c>
      <c r="AC6" s="15">
        <v>0</v>
      </c>
      <c r="AD6" s="15">
        <v>3</v>
      </c>
      <c r="AE6" s="15">
        <v>2</v>
      </c>
      <c r="AF6" s="15">
        <v>0</v>
      </c>
      <c r="AG6" s="15">
        <v>0</v>
      </c>
      <c r="AH6" s="15">
        <v>0</v>
      </c>
      <c r="AI6" s="15">
        <v>0</v>
      </c>
    </row>
    <row r="7" spans="1:35" x14ac:dyDescent="0.2">
      <c r="A7" s="15" t="s">
        <v>4</v>
      </c>
      <c r="B7" s="15" t="s">
        <v>9</v>
      </c>
      <c r="C7" s="15">
        <v>10</v>
      </c>
      <c r="D7" s="15">
        <v>6</v>
      </c>
      <c r="E7" s="15">
        <v>0</v>
      </c>
      <c r="F7" s="15">
        <v>3</v>
      </c>
      <c r="G7" s="15">
        <v>3</v>
      </c>
      <c r="H7" s="15">
        <v>0</v>
      </c>
      <c r="I7" s="15">
        <v>0</v>
      </c>
      <c r="J7" s="15">
        <v>3</v>
      </c>
      <c r="K7" s="15">
        <v>0</v>
      </c>
      <c r="L7" s="15">
        <v>4</v>
      </c>
      <c r="M7" s="15">
        <v>10</v>
      </c>
      <c r="N7" s="15">
        <v>0</v>
      </c>
      <c r="O7" s="15">
        <v>63</v>
      </c>
      <c r="P7" s="15">
        <v>26</v>
      </c>
      <c r="Q7" s="15">
        <v>0</v>
      </c>
      <c r="R7" s="15">
        <v>93</v>
      </c>
      <c r="S7" s="15">
        <v>25</v>
      </c>
      <c r="T7" s="15">
        <v>1</v>
      </c>
      <c r="U7" s="15">
        <v>98</v>
      </c>
      <c r="V7" s="15">
        <v>18</v>
      </c>
      <c r="W7" s="15">
        <v>1</v>
      </c>
      <c r="X7" s="15">
        <v>28</v>
      </c>
      <c r="Y7" s="15">
        <v>10</v>
      </c>
      <c r="Z7" s="15">
        <v>0</v>
      </c>
      <c r="AA7" s="15">
        <v>17</v>
      </c>
      <c r="AB7" s="15">
        <v>6</v>
      </c>
      <c r="AC7" s="15">
        <v>0</v>
      </c>
      <c r="AD7" s="15">
        <v>5</v>
      </c>
      <c r="AE7" s="15">
        <v>8</v>
      </c>
      <c r="AF7" s="15">
        <v>0</v>
      </c>
      <c r="AG7" s="15">
        <v>3</v>
      </c>
      <c r="AH7" s="15">
        <v>0</v>
      </c>
      <c r="AI7" s="15">
        <v>0</v>
      </c>
    </row>
    <row r="8" spans="1:35" x14ac:dyDescent="0.2">
      <c r="A8" s="15" t="s">
        <v>5</v>
      </c>
      <c r="B8" s="15" t="s">
        <v>22</v>
      </c>
      <c r="C8" s="15">
        <v>2</v>
      </c>
      <c r="D8" s="15">
        <v>0</v>
      </c>
      <c r="E8" s="15">
        <v>0</v>
      </c>
      <c r="F8" s="15">
        <v>2</v>
      </c>
      <c r="G8" s="15">
        <v>4</v>
      </c>
      <c r="H8" s="15">
        <v>2</v>
      </c>
      <c r="I8" s="15">
        <v>2</v>
      </c>
      <c r="J8" s="15">
        <v>1</v>
      </c>
      <c r="K8" s="15">
        <v>0</v>
      </c>
      <c r="L8" s="15">
        <v>1</v>
      </c>
      <c r="M8" s="15">
        <v>1</v>
      </c>
      <c r="N8" s="15">
        <v>0</v>
      </c>
      <c r="O8" s="15">
        <v>30</v>
      </c>
      <c r="P8" s="15">
        <v>44</v>
      </c>
      <c r="Q8" s="15">
        <v>0</v>
      </c>
      <c r="R8" s="15">
        <v>64</v>
      </c>
      <c r="S8" s="15">
        <v>29</v>
      </c>
      <c r="T8" s="15">
        <v>0</v>
      </c>
      <c r="U8" s="15">
        <v>43</v>
      </c>
      <c r="V8" s="15">
        <v>21</v>
      </c>
      <c r="W8" s="15">
        <v>0</v>
      </c>
      <c r="X8" s="15">
        <v>13</v>
      </c>
      <c r="Y8" s="15">
        <v>3</v>
      </c>
      <c r="Z8" s="15">
        <v>0</v>
      </c>
      <c r="AA8" s="15">
        <v>7</v>
      </c>
      <c r="AB8" s="15">
        <v>6</v>
      </c>
      <c r="AC8" s="15">
        <v>0</v>
      </c>
      <c r="AD8" s="15">
        <v>0</v>
      </c>
      <c r="AE8" s="15">
        <v>0</v>
      </c>
      <c r="AF8" s="15">
        <v>0</v>
      </c>
      <c r="AG8" s="15">
        <v>0</v>
      </c>
      <c r="AH8" s="15">
        <v>0</v>
      </c>
      <c r="AI8" s="15">
        <v>0</v>
      </c>
    </row>
    <row r="9" spans="1:35" x14ac:dyDescent="0.2">
      <c r="A9" s="15" t="s">
        <v>5</v>
      </c>
      <c r="B9" s="15" t="s">
        <v>23</v>
      </c>
      <c r="C9" s="15">
        <v>0</v>
      </c>
      <c r="D9" s="15">
        <v>0</v>
      </c>
      <c r="E9" s="15">
        <v>1</v>
      </c>
      <c r="F9" s="15">
        <v>1</v>
      </c>
      <c r="G9" s="15">
        <v>0</v>
      </c>
      <c r="H9" s="15">
        <v>0</v>
      </c>
      <c r="I9" s="15">
        <v>0</v>
      </c>
      <c r="J9" s="15">
        <v>0</v>
      </c>
      <c r="K9" s="15">
        <v>0</v>
      </c>
      <c r="L9" s="15">
        <v>0</v>
      </c>
      <c r="M9" s="15">
        <v>0</v>
      </c>
      <c r="N9" s="15">
        <v>0</v>
      </c>
      <c r="O9" s="15">
        <v>7</v>
      </c>
      <c r="P9" s="15">
        <v>3</v>
      </c>
      <c r="Q9" s="15">
        <v>0</v>
      </c>
      <c r="R9" s="15">
        <v>6</v>
      </c>
      <c r="S9" s="15">
        <v>4</v>
      </c>
      <c r="T9" s="15">
        <v>0</v>
      </c>
      <c r="U9" s="15">
        <v>10</v>
      </c>
      <c r="V9" s="15">
        <v>5</v>
      </c>
      <c r="W9" s="15">
        <v>0</v>
      </c>
      <c r="X9" s="15">
        <v>8</v>
      </c>
      <c r="Y9" s="15">
        <v>1</v>
      </c>
      <c r="Z9" s="15">
        <v>0</v>
      </c>
      <c r="AA9" s="15">
        <v>3</v>
      </c>
      <c r="AB9" s="15">
        <v>3</v>
      </c>
      <c r="AC9" s="15">
        <v>0</v>
      </c>
      <c r="AD9" s="15">
        <v>4</v>
      </c>
      <c r="AE9" s="15">
        <v>2</v>
      </c>
      <c r="AF9" s="15">
        <v>0</v>
      </c>
      <c r="AG9" s="15">
        <v>0</v>
      </c>
      <c r="AH9" s="15">
        <v>0</v>
      </c>
      <c r="AI9" s="15">
        <v>0</v>
      </c>
    </row>
    <row r="10" spans="1:35" x14ac:dyDescent="0.2">
      <c r="A10" s="15" t="s">
        <v>5</v>
      </c>
      <c r="B10" s="15" t="s">
        <v>21</v>
      </c>
      <c r="C10" s="15">
        <v>51</v>
      </c>
      <c r="D10" s="15">
        <v>52</v>
      </c>
      <c r="E10" s="15">
        <v>6</v>
      </c>
      <c r="F10" s="15">
        <v>166</v>
      </c>
      <c r="G10" s="15">
        <v>156</v>
      </c>
      <c r="H10" s="15">
        <v>10</v>
      </c>
      <c r="I10" s="15">
        <v>85</v>
      </c>
      <c r="J10" s="15">
        <v>72</v>
      </c>
      <c r="K10" s="15">
        <v>3</v>
      </c>
      <c r="L10" s="15">
        <v>102</v>
      </c>
      <c r="M10" s="15">
        <v>122</v>
      </c>
      <c r="N10" s="15">
        <v>1</v>
      </c>
      <c r="O10" s="15">
        <v>379</v>
      </c>
      <c r="P10" s="15">
        <v>388</v>
      </c>
      <c r="Q10" s="15">
        <v>0</v>
      </c>
      <c r="R10" s="15">
        <v>781</v>
      </c>
      <c r="S10" s="15">
        <v>749</v>
      </c>
      <c r="T10" s="15">
        <v>9</v>
      </c>
      <c r="U10" s="15">
        <v>809</v>
      </c>
      <c r="V10" s="15">
        <v>603</v>
      </c>
      <c r="W10" s="15">
        <v>2</v>
      </c>
      <c r="X10" s="15">
        <v>350</v>
      </c>
      <c r="Y10" s="15">
        <v>278</v>
      </c>
      <c r="Z10" s="15">
        <v>1</v>
      </c>
      <c r="AA10" s="15">
        <v>464</v>
      </c>
      <c r="AB10" s="15">
        <v>453</v>
      </c>
      <c r="AC10" s="15">
        <v>0</v>
      </c>
      <c r="AD10" s="15">
        <v>301</v>
      </c>
      <c r="AE10" s="15">
        <v>571</v>
      </c>
      <c r="AF10" s="15">
        <v>0</v>
      </c>
      <c r="AG10" s="15">
        <v>4</v>
      </c>
      <c r="AH10" s="15">
        <v>1</v>
      </c>
      <c r="AI10" s="15">
        <v>0</v>
      </c>
    </row>
    <row r="11" spans="1:35" x14ac:dyDescent="0.2">
      <c r="A11" s="15" t="s">
        <v>5</v>
      </c>
      <c r="B11" s="15" t="s">
        <v>1</v>
      </c>
      <c r="C11" s="15">
        <v>15</v>
      </c>
      <c r="D11" s="15">
        <v>4</v>
      </c>
      <c r="E11" s="15">
        <v>5</v>
      </c>
      <c r="F11" s="15">
        <v>1</v>
      </c>
      <c r="G11" s="15">
        <v>6</v>
      </c>
      <c r="H11" s="15">
        <v>0</v>
      </c>
      <c r="I11" s="15">
        <v>5</v>
      </c>
      <c r="J11" s="15">
        <v>3</v>
      </c>
      <c r="K11" s="15">
        <v>0</v>
      </c>
      <c r="L11" s="15">
        <v>16</v>
      </c>
      <c r="M11" s="15">
        <v>16</v>
      </c>
      <c r="N11" s="15">
        <v>0</v>
      </c>
      <c r="O11" s="15">
        <v>97</v>
      </c>
      <c r="P11" s="15">
        <v>50</v>
      </c>
      <c r="Q11" s="15">
        <v>1</v>
      </c>
      <c r="R11" s="15">
        <v>258</v>
      </c>
      <c r="S11" s="15">
        <v>79</v>
      </c>
      <c r="T11" s="15">
        <v>16</v>
      </c>
      <c r="U11" s="15">
        <v>195</v>
      </c>
      <c r="V11" s="15">
        <v>72</v>
      </c>
      <c r="W11" s="15">
        <v>2</v>
      </c>
      <c r="X11" s="15">
        <v>62</v>
      </c>
      <c r="Y11" s="15">
        <v>30</v>
      </c>
      <c r="Z11" s="15">
        <v>0</v>
      </c>
      <c r="AA11" s="15">
        <v>38</v>
      </c>
      <c r="AB11" s="15">
        <v>42</v>
      </c>
      <c r="AC11" s="15">
        <v>0</v>
      </c>
      <c r="AD11" s="15">
        <v>17</v>
      </c>
      <c r="AE11" s="15">
        <v>44</v>
      </c>
      <c r="AF11" s="15">
        <v>0</v>
      </c>
      <c r="AG11" s="15">
        <v>3</v>
      </c>
      <c r="AH11" s="15">
        <v>0</v>
      </c>
      <c r="AI11" s="15">
        <v>0</v>
      </c>
    </row>
    <row r="12" spans="1:35" x14ac:dyDescent="0.2">
      <c r="A12" s="15" t="s">
        <v>5</v>
      </c>
      <c r="B12" s="15" t="s">
        <v>2</v>
      </c>
      <c r="C12" s="15">
        <v>6</v>
      </c>
      <c r="D12" s="15">
        <v>4</v>
      </c>
      <c r="E12" s="15">
        <v>0</v>
      </c>
      <c r="F12" s="15">
        <v>4</v>
      </c>
      <c r="G12" s="15">
        <v>4</v>
      </c>
      <c r="H12" s="15">
        <v>0</v>
      </c>
      <c r="I12" s="15">
        <v>6</v>
      </c>
      <c r="J12" s="15">
        <v>5</v>
      </c>
      <c r="K12" s="15">
        <v>0</v>
      </c>
      <c r="L12" s="15">
        <v>29</v>
      </c>
      <c r="M12" s="15">
        <v>14</v>
      </c>
      <c r="N12" s="15">
        <v>0</v>
      </c>
      <c r="O12" s="15">
        <v>63</v>
      </c>
      <c r="P12" s="15">
        <v>17</v>
      </c>
      <c r="Q12" s="15">
        <v>1</v>
      </c>
      <c r="R12" s="15">
        <v>102</v>
      </c>
      <c r="S12" s="15">
        <v>24</v>
      </c>
      <c r="T12" s="15">
        <v>0</v>
      </c>
      <c r="U12" s="15">
        <v>78</v>
      </c>
      <c r="V12" s="15">
        <v>23</v>
      </c>
      <c r="W12" s="15">
        <v>1</v>
      </c>
      <c r="X12" s="15">
        <v>28</v>
      </c>
      <c r="Y12" s="15">
        <v>12</v>
      </c>
      <c r="Z12" s="15">
        <v>0</v>
      </c>
      <c r="AA12" s="15">
        <v>23</v>
      </c>
      <c r="AB12" s="15">
        <v>9</v>
      </c>
      <c r="AC12" s="15">
        <v>0</v>
      </c>
      <c r="AD12" s="15">
        <v>7</v>
      </c>
      <c r="AE12" s="15">
        <v>2</v>
      </c>
      <c r="AF12" s="15">
        <v>0</v>
      </c>
      <c r="AG12" s="15">
        <v>1</v>
      </c>
      <c r="AH12" s="15">
        <v>0</v>
      </c>
      <c r="AI12" s="15">
        <v>0</v>
      </c>
    </row>
    <row r="13" spans="1:35" x14ac:dyDescent="0.2">
      <c r="A13" s="15" t="s">
        <v>5</v>
      </c>
      <c r="B13" s="15" t="s">
        <v>9</v>
      </c>
      <c r="C13" s="15">
        <v>16</v>
      </c>
      <c r="D13" s="15">
        <v>3</v>
      </c>
      <c r="E13" s="15">
        <v>0</v>
      </c>
      <c r="F13" s="15">
        <v>6</v>
      </c>
      <c r="G13" s="15">
        <v>3</v>
      </c>
      <c r="H13" s="15">
        <v>0</v>
      </c>
      <c r="I13" s="15">
        <v>5</v>
      </c>
      <c r="J13" s="15">
        <v>3</v>
      </c>
      <c r="K13" s="15">
        <v>0</v>
      </c>
      <c r="L13" s="15">
        <v>3</v>
      </c>
      <c r="M13" s="15">
        <v>7</v>
      </c>
      <c r="N13" s="15">
        <v>0</v>
      </c>
      <c r="O13" s="15">
        <v>83</v>
      </c>
      <c r="P13" s="15">
        <v>31</v>
      </c>
      <c r="Q13" s="15">
        <v>0</v>
      </c>
      <c r="R13" s="15">
        <v>112</v>
      </c>
      <c r="S13" s="15">
        <v>38</v>
      </c>
      <c r="T13" s="15">
        <v>1</v>
      </c>
      <c r="U13" s="15">
        <v>105</v>
      </c>
      <c r="V13" s="15">
        <v>31</v>
      </c>
      <c r="W13" s="15">
        <v>0</v>
      </c>
      <c r="X13" s="15">
        <v>38</v>
      </c>
      <c r="Y13" s="15">
        <v>17</v>
      </c>
      <c r="Z13" s="15">
        <v>0</v>
      </c>
      <c r="AA13" s="15">
        <v>15</v>
      </c>
      <c r="AB13" s="15">
        <v>3</v>
      </c>
      <c r="AC13" s="15">
        <v>0</v>
      </c>
      <c r="AD13" s="15">
        <v>9</v>
      </c>
      <c r="AE13" s="15">
        <v>2</v>
      </c>
      <c r="AF13" s="15">
        <v>0</v>
      </c>
      <c r="AG13" s="15">
        <v>0</v>
      </c>
      <c r="AH13" s="15">
        <v>1</v>
      </c>
      <c r="AI13" s="15">
        <v>0</v>
      </c>
    </row>
    <row r="14" spans="1:35" x14ac:dyDescent="0.2">
      <c r="A14" s="15" t="s">
        <v>6</v>
      </c>
      <c r="B14" s="15" t="s">
        <v>22</v>
      </c>
      <c r="C14" s="15">
        <v>3</v>
      </c>
      <c r="D14" s="15">
        <v>1</v>
      </c>
      <c r="E14" s="15">
        <v>0</v>
      </c>
      <c r="F14" s="15">
        <v>4</v>
      </c>
      <c r="G14" s="15">
        <v>3</v>
      </c>
      <c r="H14" s="15">
        <v>0</v>
      </c>
      <c r="I14" s="15">
        <v>2</v>
      </c>
      <c r="J14" s="15">
        <v>2</v>
      </c>
      <c r="K14" s="15">
        <v>0</v>
      </c>
      <c r="L14" s="15">
        <v>1</v>
      </c>
      <c r="M14" s="15">
        <v>0</v>
      </c>
      <c r="N14" s="15">
        <v>0</v>
      </c>
      <c r="O14" s="15">
        <v>18</v>
      </c>
      <c r="P14" s="15">
        <v>10</v>
      </c>
      <c r="Q14" s="15">
        <v>0</v>
      </c>
      <c r="R14" s="15">
        <v>51</v>
      </c>
      <c r="S14" s="15">
        <v>26</v>
      </c>
      <c r="T14" s="15">
        <v>1</v>
      </c>
      <c r="U14" s="15">
        <v>29</v>
      </c>
      <c r="V14" s="15">
        <v>16</v>
      </c>
      <c r="W14" s="15">
        <v>0</v>
      </c>
      <c r="X14" s="15">
        <v>6</v>
      </c>
      <c r="Y14" s="15">
        <v>1</v>
      </c>
      <c r="Z14" s="15">
        <v>0</v>
      </c>
      <c r="AA14" s="15">
        <v>5</v>
      </c>
      <c r="AB14" s="15">
        <v>1</v>
      </c>
      <c r="AC14" s="15">
        <v>0</v>
      </c>
      <c r="AD14" s="15">
        <v>0</v>
      </c>
      <c r="AE14" s="15">
        <v>4</v>
      </c>
      <c r="AF14" s="15">
        <v>0</v>
      </c>
      <c r="AG14" s="15">
        <v>14</v>
      </c>
      <c r="AH14" s="15">
        <v>2</v>
      </c>
      <c r="AI14" s="15">
        <v>0</v>
      </c>
    </row>
    <row r="15" spans="1:35" x14ac:dyDescent="0.2">
      <c r="A15" s="15" t="s">
        <v>6</v>
      </c>
      <c r="B15" s="15" t="s">
        <v>23</v>
      </c>
      <c r="C15" s="15">
        <v>0</v>
      </c>
      <c r="D15" s="15">
        <v>0</v>
      </c>
      <c r="E15" s="15">
        <v>0</v>
      </c>
      <c r="F15" s="15">
        <v>1</v>
      </c>
      <c r="G15" s="15">
        <v>2</v>
      </c>
      <c r="H15" s="15">
        <v>0</v>
      </c>
      <c r="I15" s="15">
        <v>0</v>
      </c>
      <c r="J15" s="15">
        <v>0</v>
      </c>
      <c r="K15" s="15">
        <v>0</v>
      </c>
      <c r="L15" s="15">
        <v>0</v>
      </c>
      <c r="M15" s="15">
        <v>3</v>
      </c>
      <c r="N15" s="15">
        <v>0</v>
      </c>
      <c r="O15" s="15">
        <v>5</v>
      </c>
      <c r="P15" s="15">
        <v>2</v>
      </c>
      <c r="Q15" s="15">
        <v>0</v>
      </c>
      <c r="R15" s="15">
        <v>14</v>
      </c>
      <c r="S15" s="15">
        <v>6</v>
      </c>
      <c r="T15" s="15">
        <v>0</v>
      </c>
      <c r="U15" s="15">
        <v>15</v>
      </c>
      <c r="V15" s="15">
        <v>8</v>
      </c>
      <c r="W15" s="15">
        <v>0</v>
      </c>
      <c r="X15" s="15">
        <v>3</v>
      </c>
      <c r="Y15" s="15">
        <v>2</v>
      </c>
      <c r="Z15" s="15">
        <v>0</v>
      </c>
      <c r="AA15" s="15">
        <v>3</v>
      </c>
      <c r="AB15" s="15">
        <v>8</v>
      </c>
      <c r="AC15" s="15">
        <v>0</v>
      </c>
      <c r="AD15" s="15">
        <v>2</v>
      </c>
      <c r="AE15" s="15">
        <v>1</v>
      </c>
      <c r="AF15" s="15">
        <v>0</v>
      </c>
      <c r="AG15" s="15">
        <v>6</v>
      </c>
      <c r="AH15" s="15">
        <v>1</v>
      </c>
      <c r="AI15" s="15">
        <v>0</v>
      </c>
    </row>
    <row r="16" spans="1:35" x14ac:dyDescent="0.2">
      <c r="A16" s="15" t="s">
        <v>6</v>
      </c>
      <c r="B16" s="15" t="s">
        <v>21</v>
      </c>
      <c r="C16" s="15">
        <v>53</v>
      </c>
      <c r="D16" s="15">
        <v>54</v>
      </c>
      <c r="E16" s="15">
        <v>7</v>
      </c>
      <c r="F16" s="15">
        <v>139</v>
      </c>
      <c r="G16" s="15">
        <v>131</v>
      </c>
      <c r="H16" s="15">
        <v>14</v>
      </c>
      <c r="I16" s="15">
        <v>79</v>
      </c>
      <c r="J16" s="15">
        <v>80</v>
      </c>
      <c r="K16" s="15">
        <v>2</v>
      </c>
      <c r="L16" s="15">
        <v>90</v>
      </c>
      <c r="M16" s="15">
        <v>110</v>
      </c>
      <c r="N16" s="15">
        <v>0</v>
      </c>
      <c r="O16" s="15">
        <v>321</v>
      </c>
      <c r="P16" s="15">
        <v>341</v>
      </c>
      <c r="Q16" s="15">
        <v>0</v>
      </c>
      <c r="R16" s="15">
        <v>615</v>
      </c>
      <c r="S16" s="15">
        <v>625</v>
      </c>
      <c r="T16" s="15">
        <v>0</v>
      </c>
      <c r="U16" s="15">
        <v>635</v>
      </c>
      <c r="V16" s="15">
        <v>544</v>
      </c>
      <c r="W16" s="15">
        <v>3</v>
      </c>
      <c r="X16" s="15">
        <v>327</v>
      </c>
      <c r="Y16" s="15">
        <v>265</v>
      </c>
      <c r="Z16" s="15">
        <v>0</v>
      </c>
      <c r="AA16" s="15">
        <v>423</v>
      </c>
      <c r="AB16" s="15">
        <v>387</v>
      </c>
      <c r="AC16" s="15">
        <v>0</v>
      </c>
      <c r="AD16" s="15">
        <v>288</v>
      </c>
      <c r="AE16" s="15">
        <v>543</v>
      </c>
      <c r="AF16" s="15">
        <v>0</v>
      </c>
      <c r="AG16" s="15">
        <v>199</v>
      </c>
      <c r="AH16" s="15">
        <v>177</v>
      </c>
      <c r="AI16" s="15">
        <v>6</v>
      </c>
    </row>
    <row r="17" spans="1:35" x14ac:dyDescent="0.2">
      <c r="A17" s="15" t="s">
        <v>6</v>
      </c>
      <c r="B17" s="15" t="s">
        <v>1</v>
      </c>
      <c r="C17" s="15">
        <v>17</v>
      </c>
      <c r="D17" s="15">
        <v>3</v>
      </c>
      <c r="E17" s="15">
        <v>0</v>
      </c>
      <c r="F17" s="15">
        <v>6</v>
      </c>
      <c r="G17" s="15">
        <v>6</v>
      </c>
      <c r="H17" s="15">
        <v>0</v>
      </c>
      <c r="I17" s="15">
        <v>3</v>
      </c>
      <c r="J17" s="15">
        <v>4</v>
      </c>
      <c r="K17" s="15">
        <v>0</v>
      </c>
      <c r="L17" s="15">
        <v>13</v>
      </c>
      <c r="M17" s="15">
        <v>10</v>
      </c>
      <c r="N17" s="15">
        <v>0</v>
      </c>
      <c r="O17" s="15">
        <v>62</v>
      </c>
      <c r="P17" s="15">
        <v>38</v>
      </c>
      <c r="Q17" s="15">
        <v>0</v>
      </c>
      <c r="R17" s="15">
        <v>198</v>
      </c>
      <c r="S17" s="15">
        <v>64</v>
      </c>
      <c r="T17" s="15">
        <v>0</v>
      </c>
      <c r="U17" s="15">
        <v>166</v>
      </c>
      <c r="V17" s="15">
        <v>46</v>
      </c>
      <c r="W17" s="15">
        <v>0</v>
      </c>
      <c r="X17" s="15">
        <v>43</v>
      </c>
      <c r="Y17" s="15">
        <v>20</v>
      </c>
      <c r="Z17" s="15">
        <v>0</v>
      </c>
      <c r="AA17" s="15">
        <v>36</v>
      </c>
      <c r="AB17" s="15">
        <v>27</v>
      </c>
      <c r="AC17" s="15">
        <v>0</v>
      </c>
      <c r="AD17" s="15">
        <v>16</v>
      </c>
      <c r="AE17" s="15">
        <v>30</v>
      </c>
      <c r="AF17" s="15">
        <v>0</v>
      </c>
      <c r="AG17" s="15">
        <v>61</v>
      </c>
      <c r="AH17" s="15">
        <v>30</v>
      </c>
      <c r="AI17" s="15">
        <v>3</v>
      </c>
    </row>
    <row r="18" spans="1:35" x14ac:dyDescent="0.2">
      <c r="A18" s="15" t="s">
        <v>6</v>
      </c>
      <c r="B18" s="15" t="s">
        <v>2</v>
      </c>
      <c r="C18" s="15">
        <v>1</v>
      </c>
      <c r="D18" s="15">
        <v>0</v>
      </c>
      <c r="E18" s="15">
        <v>0</v>
      </c>
      <c r="F18" s="15">
        <v>0</v>
      </c>
      <c r="G18" s="15">
        <v>4</v>
      </c>
      <c r="H18" s="15">
        <v>0</v>
      </c>
      <c r="I18" s="15">
        <v>15</v>
      </c>
      <c r="J18" s="15">
        <v>2</v>
      </c>
      <c r="K18" s="15">
        <v>0</v>
      </c>
      <c r="L18" s="15">
        <v>25</v>
      </c>
      <c r="M18" s="15">
        <v>6</v>
      </c>
      <c r="N18" s="15">
        <v>0</v>
      </c>
      <c r="O18" s="15">
        <v>28</v>
      </c>
      <c r="P18" s="15">
        <v>6</v>
      </c>
      <c r="Q18" s="15">
        <v>0</v>
      </c>
      <c r="R18" s="15">
        <v>68</v>
      </c>
      <c r="S18" s="15">
        <v>21</v>
      </c>
      <c r="T18" s="15">
        <v>0</v>
      </c>
      <c r="U18" s="15">
        <v>53</v>
      </c>
      <c r="V18" s="15">
        <v>19</v>
      </c>
      <c r="W18" s="15">
        <v>0</v>
      </c>
      <c r="X18" s="15">
        <v>15</v>
      </c>
      <c r="Y18" s="15">
        <v>4</v>
      </c>
      <c r="Z18" s="15">
        <v>0</v>
      </c>
      <c r="AA18" s="15">
        <v>8</v>
      </c>
      <c r="AB18" s="15">
        <v>3</v>
      </c>
      <c r="AC18" s="15">
        <v>0</v>
      </c>
      <c r="AD18" s="15">
        <v>4</v>
      </c>
      <c r="AE18" s="15">
        <v>2</v>
      </c>
      <c r="AF18" s="15">
        <v>0</v>
      </c>
      <c r="AG18" s="15">
        <v>18</v>
      </c>
      <c r="AH18" s="15">
        <v>5</v>
      </c>
      <c r="AI18" s="15">
        <v>0</v>
      </c>
    </row>
    <row r="19" spans="1:35" x14ac:dyDescent="0.2">
      <c r="A19" s="15" t="s">
        <v>6</v>
      </c>
      <c r="B19" s="15" t="s">
        <v>9</v>
      </c>
      <c r="C19" s="15">
        <v>10</v>
      </c>
      <c r="D19" s="15">
        <v>5</v>
      </c>
      <c r="E19" s="15">
        <v>1</v>
      </c>
      <c r="F19" s="15">
        <v>2</v>
      </c>
      <c r="G19" s="15">
        <v>6</v>
      </c>
      <c r="H19" s="15">
        <v>1</v>
      </c>
      <c r="I19" s="15">
        <v>2</v>
      </c>
      <c r="J19" s="15">
        <v>5</v>
      </c>
      <c r="K19" s="15">
        <v>0</v>
      </c>
      <c r="L19" s="15">
        <v>2</v>
      </c>
      <c r="M19" s="15">
        <v>5</v>
      </c>
      <c r="N19" s="15">
        <v>0</v>
      </c>
      <c r="O19" s="15">
        <v>56</v>
      </c>
      <c r="P19" s="15">
        <v>26</v>
      </c>
      <c r="Q19" s="15">
        <v>0</v>
      </c>
      <c r="R19" s="15">
        <v>100</v>
      </c>
      <c r="S19" s="15">
        <v>23</v>
      </c>
      <c r="T19" s="15">
        <v>0</v>
      </c>
      <c r="U19" s="15">
        <v>83</v>
      </c>
      <c r="V19" s="15">
        <v>10</v>
      </c>
      <c r="W19" s="15">
        <v>0</v>
      </c>
      <c r="X19" s="15">
        <v>33</v>
      </c>
      <c r="Y19" s="15">
        <v>9</v>
      </c>
      <c r="Z19" s="15">
        <v>0</v>
      </c>
      <c r="AA19" s="15">
        <v>24</v>
      </c>
      <c r="AB19" s="15">
        <v>7</v>
      </c>
      <c r="AC19" s="15">
        <v>1</v>
      </c>
      <c r="AD19" s="15">
        <v>5</v>
      </c>
      <c r="AE19" s="15">
        <v>3</v>
      </c>
      <c r="AF19" s="15">
        <v>0</v>
      </c>
      <c r="AG19" s="15">
        <v>48</v>
      </c>
      <c r="AH19" s="15">
        <v>9</v>
      </c>
      <c r="AI19" s="15">
        <v>4</v>
      </c>
    </row>
    <row r="20" spans="1:35" x14ac:dyDescent="0.2">
      <c r="A20" s="15" t="s">
        <v>7</v>
      </c>
      <c r="B20" s="15" t="s">
        <v>22</v>
      </c>
      <c r="C20" s="15">
        <v>1</v>
      </c>
      <c r="D20" s="15">
        <v>1</v>
      </c>
      <c r="E20" s="15">
        <v>0</v>
      </c>
      <c r="F20" s="15">
        <v>1</v>
      </c>
      <c r="G20" s="15">
        <v>4</v>
      </c>
      <c r="H20" s="15">
        <v>0</v>
      </c>
      <c r="I20" s="15">
        <v>0</v>
      </c>
      <c r="J20" s="15">
        <v>2</v>
      </c>
      <c r="K20" s="15">
        <v>0</v>
      </c>
      <c r="L20" s="15">
        <v>1</v>
      </c>
      <c r="M20" s="15">
        <v>2</v>
      </c>
      <c r="N20" s="15">
        <v>0</v>
      </c>
      <c r="O20" s="15">
        <v>21</v>
      </c>
      <c r="P20" s="15">
        <v>15</v>
      </c>
      <c r="Q20" s="15">
        <v>0</v>
      </c>
      <c r="R20" s="15">
        <v>43</v>
      </c>
      <c r="S20" s="15">
        <v>24</v>
      </c>
      <c r="T20" s="15">
        <v>1</v>
      </c>
      <c r="U20" s="15">
        <v>28</v>
      </c>
      <c r="V20" s="15">
        <v>6</v>
      </c>
      <c r="W20" s="15">
        <v>0</v>
      </c>
      <c r="X20" s="15">
        <v>11</v>
      </c>
      <c r="Y20" s="15">
        <v>2</v>
      </c>
      <c r="Z20" s="15">
        <v>0</v>
      </c>
      <c r="AA20" s="15">
        <v>1</v>
      </c>
      <c r="AB20" s="15">
        <v>0</v>
      </c>
      <c r="AC20" s="15">
        <v>0</v>
      </c>
      <c r="AD20" s="15">
        <v>2</v>
      </c>
      <c r="AE20" s="15">
        <v>0</v>
      </c>
      <c r="AF20" s="15">
        <v>0</v>
      </c>
      <c r="AG20" s="15">
        <v>16</v>
      </c>
      <c r="AH20" s="15">
        <v>6</v>
      </c>
      <c r="AI20" s="15">
        <v>0</v>
      </c>
    </row>
    <row r="21" spans="1:35" x14ac:dyDescent="0.2">
      <c r="A21" s="15" t="s">
        <v>7</v>
      </c>
      <c r="B21" s="15" t="s">
        <v>23</v>
      </c>
      <c r="C21" s="15">
        <v>0</v>
      </c>
      <c r="D21" s="15">
        <v>0</v>
      </c>
      <c r="E21" s="15">
        <v>0</v>
      </c>
      <c r="F21" s="15">
        <v>0</v>
      </c>
      <c r="G21" s="15">
        <v>1</v>
      </c>
      <c r="H21" s="15">
        <v>0</v>
      </c>
      <c r="I21" s="15">
        <v>0</v>
      </c>
      <c r="J21" s="15">
        <v>1</v>
      </c>
      <c r="K21" s="15">
        <v>0</v>
      </c>
      <c r="L21" s="15">
        <v>0</v>
      </c>
      <c r="M21" s="15">
        <v>0</v>
      </c>
      <c r="N21" s="15">
        <v>0</v>
      </c>
      <c r="O21" s="15">
        <v>2</v>
      </c>
      <c r="P21" s="15">
        <v>1</v>
      </c>
      <c r="Q21" s="15">
        <v>0</v>
      </c>
      <c r="R21" s="15">
        <v>4</v>
      </c>
      <c r="S21" s="15">
        <v>6</v>
      </c>
      <c r="T21" s="15">
        <v>0</v>
      </c>
      <c r="U21" s="15">
        <v>10</v>
      </c>
      <c r="V21" s="15">
        <v>3</v>
      </c>
      <c r="W21" s="15">
        <v>0</v>
      </c>
      <c r="X21" s="15">
        <v>1</v>
      </c>
      <c r="Y21" s="15">
        <v>0</v>
      </c>
      <c r="Z21" s="15">
        <v>0</v>
      </c>
      <c r="AA21" s="15">
        <v>3</v>
      </c>
      <c r="AB21" s="15">
        <v>2</v>
      </c>
      <c r="AC21" s="15">
        <v>0</v>
      </c>
      <c r="AD21" s="15">
        <v>1</v>
      </c>
      <c r="AE21" s="15">
        <v>1</v>
      </c>
      <c r="AF21" s="15">
        <v>0</v>
      </c>
      <c r="AG21" s="15">
        <v>6</v>
      </c>
      <c r="AH21" s="15">
        <v>7</v>
      </c>
      <c r="AI21" s="15">
        <v>0</v>
      </c>
    </row>
    <row r="22" spans="1:35" x14ac:dyDescent="0.2">
      <c r="A22" s="15" t="s">
        <v>7</v>
      </c>
      <c r="B22" s="15" t="s">
        <v>21</v>
      </c>
      <c r="C22" s="15">
        <v>39</v>
      </c>
      <c r="D22" s="15">
        <v>40</v>
      </c>
      <c r="E22" s="15">
        <v>8</v>
      </c>
      <c r="F22" s="15">
        <v>137</v>
      </c>
      <c r="G22" s="15">
        <v>104</v>
      </c>
      <c r="H22" s="15">
        <v>3</v>
      </c>
      <c r="I22" s="15">
        <v>61</v>
      </c>
      <c r="J22" s="15">
        <v>57</v>
      </c>
      <c r="K22" s="15">
        <v>5</v>
      </c>
      <c r="L22" s="15">
        <v>77</v>
      </c>
      <c r="M22" s="15">
        <v>85</v>
      </c>
      <c r="N22" s="15">
        <v>2</v>
      </c>
      <c r="O22" s="15">
        <v>270</v>
      </c>
      <c r="P22" s="15">
        <v>291</v>
      </c>
      <c r="Q22" s="15">
        <v>1</v>
      </c>
      <c r="R22" s="15">
        <v>557</v>
      </c>
      <c r="S22" s="15">
        <v>492</v>
      </c>
      <c r="T22" s="15">
        <v>1</v>
      </c>
      <c r="U22" s="15">
        <v>659</v>
      </c>
      <c r="V22" s="15">
        <v>463</v>
      </c>
      <c r="W22" s="15">
        <v>0</v>
      </c>
      <c r="X22" s="15">
        <v>295</v>
      </c>
      <c r="Y22" s="15">
        <v>225</v>
      </c>
      <c r="Z22" s="15">
        <v>0</v>
      </c>
      <c r="AA22" s="15">
        <v>367</v>
      </c>
      <c r="AB22" s="15">
        <v>388</v>
      </c>
      <c r="AC22" s="15">
        <v>0</v>
      </c>
      <c r="AD22" s="15">
        <v>252</v>
      </c>
      <c r="AE22" s="15">
        <v>489</v>
      </c>
      <c r="AF22" s="15">
        <v>0</v>
      </c>
      <c r="AG22" s="15">
        <v>261</v>
      </c>
      <c r="AH22" s="15">
        <v>219</v>
      </c>
      <c r="AI22" s="15">
        <v>34</v>
      </c>
    </row>
    <row r="23" spans="1:35" x14ac:dyDescent="0.2">
      <c r="A23" s="15" t="s">
        <v>7</v>
      </c>
      <c r="B23" s="15" t="s">
        <v>1</v>
      </c>
      <c r="C23" s="15">
        <v>14</v>
      </c>
      <c r="D23" s="15">
        <v>8</v>
      </c>
      <c r="E23" s="15">
        <v>0</v>
      </c>
      <c r="F23" s="15">
        <v>8</v>
      </c>
      <c r="G23" s="15">
        <v>5</v>
      </c>
      <c r="H23" s="15">
        <v>1</v>
      </c>
      <c r="I23" s="15">
        <v>8</v>
      </c>
      <c r="J23" s="15">
        <v>6</v>
      </c>
      <c r="K23" s="15">
        <v>0</v>
      </c>
      <c r="L23" s="15">
        <v>10</v>
      </c>
      <c r="M23" s="15">
        <v>4</v>
      </c>
      <c r="N23" s="15">
        <v>2</v>
      </c>
      <c r="O23" s="15">
        <v>88</v>
      </c>
      <c r="P23" s="15">
        <v>39</v>
      </c>
      <c r="Q23" s="15">
        <v>0</v>
      </c>
      <c r="R23" s="15">
        <v>169</v>
      </c>
      <c r="S23" s="15">
        <v>48</v>
      </c>
      <c r="T23" s="15">
        <v>0</v>
      </c>
      <c r="U23" s="15">
        <v>162</v>
      </c>
      <c r="V23" s="15">
        <v>63</v>
      </c>
      <c r="W23" s="15">
        <v>0</v>
      </c>
      <c r="X23" s="15">
        <v>37</v>
      </c>
      <c r="Y23" s="15">
        <v>18</v>
      </c>
      <c r="Z23" s="15">
        <v>0</v>
      </c>
      <c r="AA23" s="15">
        <v>28</v>
      </c>
      <c r="AB23" s="15">
        <v>22</v>
      </c>
      <c r="AC23" s="15">
        <v>0</v>
      </c>
      <c r="AD23" s="15">
        <v>20</v>
      </c>
      <c r="AE23" s="15">
        <v>35</v>
      </c>
      <c r="AF23" s="15">
        <v>0</v>
      </c>
      <c r="AG23" s="15">
        <v>90</v>
      </c>
      <c r="AH23" s="15">
        <v>33</v>
      </c>
      <c r="AI23" s="15">
        <v>7</v>
      </c>
    </row>
    <row r="24" spans="1:35" x14ac:dyDescent="0.2">
      <c r="A24" s="15" t="s">
        <v>7</v>
      </c>
      <c r="B24" s="15" t="s">
        <v>2</v>
      </c>
      <c r="C24" s="15">
        <v>0</v>
      </c>
      <c r="D24" s="15">
        <v>0</v>
      </c>
      <c r="E24" s="15">
        <v>0</v>
      </c>
      <c r="F24" s="15">
        <v>2</v>
      </c>
      <c r="G24" s="15">
        <v>2</v>
      </c>
      <c r="H24" s="15">
        <v>0</v>
      </c>
      <c r="I24" s="15">
        <v>5</v>
      </c>
      <c r="J24" s="15">
        <v>2</v>
      </c>
      <c r="K24" s="15">
        <v>0</v>
      </c>
      <c r="L24" s="15">
        <v>25</v>
      </c>
      <c r="M24" s="15">
        <v>4</v>
      </c>
      <c r="N24" s="15">
        <v>0</v>
      </c>
      <c r="O24" s="15">
        <v>24</v>
      </c>
      <c r="P24" s="15">
        <v>9</v>
      </c>
      <c r="Q24" s="15">
        <v>0</v>
      </c>
      <c r="R24" s="15">
        <v>70</v>
      </c>
      <c r="S24" s="15">
        <v>12</v>
      </c>
      <c r="T24" s="15">
        <v>0</v>
      </c>
      <c r="U24" s="15">
        <v>60</v>
      </c>
      <c r="V24" s="15">
        <v>8</v>
      </c>
      <c r="W24" s="15">
        <v>0</v>
      </c>
      <c r="X24" s="15">
        <v>20</v>
      </c>
      <c r="Y24" s="15">
        <v>9</v>
      </c>
      <c r="Z24" s="15">
        <v>0</v>
      </c>
      <c r="AA24" s="15">
        <v>18</v>
      </c>
      <c r="AB24" s="15">
        <v>5</v>
      </c>
      <c r="AC24" s="15">
        <v>0</v>
      </c>
      <c r="AD24" s="15">
        <v>5</v>
      </c>
      <c r="AE24" s="15">
        <v>2</v>
      </c>
      <c r="AF24" s="15">
        <v>0</v>
      </c>
      <c r="AG24" s="15">
        <v>35</v>
      </c>
      <c r="AH24" s="15">
        <v>12</v>
      </c>
      <c r="AI24" s="15">
        <v>0</v>
      </c>
    </row>
    <row r="25" spans="1:35" x14ac:dyDescent="0.2">
      <c r="A25" s="15" t="s">
        <v>7</v>
      </c>
      <c r="B25" s="15" t="s">
        <v>9</v>
      </c>
      <c r="C25" s="15">
        <v>6</v>
      </c>
      <c r="D25" s="15">
        <v>1</v>
      </c>
      <c r="E25" s="15">
        <v>1</v>
      </c>
      <c r="F25" s="15">
        <v>1</v>
      </c>
      <c r="G25" s="15">
        <v>1</v>
      </c>
      <c r="H25" s="15">
        <v>0</v>
      </c>
      <c r="I25" s="15">
        <v>2</v>
      </c>
      <c r="J25" s="15">
        <v>0</v>
      </c>
      <c r="K25" s="15">
        <v>0</v>
      </c>
      <c r="L25" s="15">
        <v>2</v>
      </c>
      <c r="M25" s="15">
        <v>3</v>
      </c>
      <c r="N25" s="15">
        <v>0</v>
      </c>
      <c r="O25" s="15">
        <v>46</v>
      </c>
      <c r="P25" s="15">
        <v>21</v>
      </c>
      <c r="Q25" s="15">
        <v>0</v>
      </c>
      <c r="R25" s="15">
        <v>73</v>
      </c>
      <c r="S25" s="15">
        <v>27</v>
      </c>
      <c r="T25" s="15">
        <v>0</v>
      </c>
      <c r="U25" s="15">
        <v>70</v>
      </c>
      <c r="V25" s="15">
        <v>20</v>
      </c>
      <c r="W25" s="15">
        <v>2</v>
      </c>
      <c r="X25" s="15">
        <v>30</v>
      </c>
      <c r="Y25" s="15">
        <v>5</v>
      </c>
      <c r="Z25" s="15">
        <v>0</v>
      </c>
      <c r="AA25" s="15">
        <v>13</v>
      </c>
      <c r="AB25" s="15">
        <v>11</v>
      </c>
      <c r="AC25" s="15">
        <v>0</v>
      </c>
      <c r="AD25" s="15">
        <v>4</v>
      </c>
      <c r="AE25" s="15">
        <v>2</v>
      </c>
      <c r="AF25" s="15">
        <v>0</v>
      </c>
      <c r="AG25" s="15">
        <v>75</v>
      </c>
      <c r="AH25" s="15">
        <v>18</v>
      </c>
      <c r="AI25" s="15">
        <v>13</v>
      </c>
    </row>
    <row r="26" spans="1:35" x14ac:dyDescent="0.2">
      <c r="A26" s="15" t="s">
        <v>8</v>
      </c>
      <c r="B26" s="15" t="s">
        <v>22</v>
      </c>
      <c r="C26" s="15">
        <v>0</v>
      </c>
      <c r="D26" s="15">
        <v>0</v>
      </c>
      <c r="E26" s="15">
        <v>0</v>
      </c>
      <c r="F26" s="15">
        <v>3</v>
      </c>
      <c r="G26" s="15">
        <v>3</v>
      </c>
      <c r="H26" s="15">
        <v>0</v>
      </c>
      <c r="I26" s="15">
        <v>1</v>
      </c>
      <c r="J26" s="15">
        <v>0</v>
      </c>
      <c r="K26" s="15">
        <v>0</v>
      </c>
      <c r="L26" s="15">
        <v>1</v>
      </c>
      <c r="M26" s="15">
        <v>0</v>
      </c>
      <c r="N26" s="15">
        <v>0</v>
      </c>
      <c r="O26" s="15">
        <v>12</v>
      </c>
      <c r="P26" s="15">
        <v>14</v>
      </c>
      <c r="Q26" s="15">
        <v>0</v>
      </c>
      <c r="R26" s="15">
        <v>22</v>
      </c>
      <c r="S26" s="15">
        <v>8</v>
      </c>
      <c r="T26" s="15">
        <v>0</v>
      </c>
      <c r="U26" s="15">
        <v>32</v>
      </c>
      <c r="V26" s="15">
        <v>12</v>
      </c>
      <c r="W26" s="15">
        <v>0</v>
      </c>
      <c r="X26" s="15">
        <v>9</v>
      </c>
      <c r="Y26" s="15">
        <v>3</v>
      </c>
      <c r="Z26" s="15">
        <v>0</v>
      </c>
      <c r="AA26" s="15">
        <v>5</v>
      </c>
      <c r="AB26" s="15">
        <v>4</v>
      </c>
      <c r="AC26" s="15">
        <v>0</v>
      </c>
      <c r="AD26" s="15">
        <v>2</v>
      </c>
      <c r="AE26" s="15">
        <v>0</v>
      </c>
      <c r="AF26" s="15">
        <v>0</v>
      </c>
      <c r="AG26" s="15">
        <v>16</v>
      </c>
      <c r="AH26" s="15">
        <v>4</v>
      </c>
      <c r="AI26" s="15">
        <v>2</v>
      </c>
    </row>
    <row r="27" spans="1:35" x14ac:dyDescent="0.2">
      <c r="A27" s="15" t="s">
        <v>8</v>
      </c>
      <c r="B27" s="15" t="s">
        <v>23</v>
      </c>
      <c r="C27" s="15">
        <v>0</v>
      </c>
      <c r="D27" s="15">
        <v>0</v>
      </c>
      <c r="E27" s="15">
        <v>0</v>
      </c>
      <c r="F27" s="15">
        <v>0</v>
      </c>
      <c r="G27" s="15">
        <v>1</v>
      </c>
      <c r="H27" s="15">
        <v>0</v>
      </c>
      <c r="I27" s="15">
        <v>1</v>
      </c>
      <c r="J27" s="15">
        <v>0</v>
      </c>
      <c r="K27" s="15">
        <v>0</v>
      </c>
      <c r="L27" s="15">
        <v>0</v>
      </c>
      <c r="M27" s="15">
        <v>0</v>
      </c>
      <c r="N27" s="15">
        <v>0</v>
      </c>
      <c r="O27" s="15">
        <v>1</v>
      </c>
      <c r="P27" s="15">
        <v>1</v>
      </c>
      <c r="Q27" s="15">
        <v>0</v>
      </c>
      <c r="R27" s="15">
        <v>5</v>
      </c>
      <c r="S27" s="15">
        <v>5</v>
      </c>
      <c r="T27" s="15">
        <v>0</v>
      </c>
      <c r="U27" s="15">
        <v>9</v>
      </c>
      <c r="V27" s="15">
        <v>7</v>
      </c>
      <c r="W27" s="15">
        <v>0</v>
      </c>
      <c r="X27" s="15">
        <v>2</v>
      </c>
      <c r="Y27" s="15">
        <v>1</v>
      </c>
      <c r="Z27" s="15">
        <v>0</v>
      </c>
      <c r="AA27" s="15">
        <v>3</v>
      </c>
      <c r="AB27" s="15">
        <v>3</v>
      </c>
      <c r="AC27" s="15">
        <v>0</v>
      </c>
      <c r="AD27" s="15">
        <v>4</v>
      </c>
      <c r="AE27" s="15">
        <v>2</v>
      </c>
      <c r="AF27" s="15">
        <v>0</v>
      </c>
      <c r="AG27" s="15">
        <v>4</v>
      </c>
      <c r="AH27" s="15">
        <v>2</v>
      </c>
      <c r="AI27" s="15">
        <v>2</v>
      </c>
    </row>
    <row r="28" spans="1:35" x14ac:dyDescent="0.2">
      <c r="A28" s="15" t="s">
        <v>8</v>
      </c>
      <c r="B28" s="15" t="s">
        <v>21</v>
      </c>
      <c r="C28" s="15">
        <v>27</v>
      </c>
      <c r="D28" s="15">
        <v>22</v>
      </c>
      <c r="E28" s="15">
        <v>0</v>
      </c>
      <c r="F28" s="15">
        <v>144</v>
      </c>
      <c r="G28" s="15">
        <v>107</v>
      </c>
      <c r="H28" s="15">
        <v>1</v>
      </c>
      <c r="I28" s="15">
        <v>54</v>
      </c>
      <c r="J28" s="15">
        <v>57</v>
      </c>
      <c r="K28" s="15">
        <v>2</v>
      </c>
      <c r="L28" s="15">
        <v>73</v>
      </c>
      <c r="M28" s="15">
        <v>87</v>
      </c>
      <c r="N28" s="15">
        <v>1</v>
      </c>
      <c r="O28" s="15">
        <v>236</v>
      </c>
      <c r="P28" s="15">
        <v>297</v>
      </c>
      <c r="Q28" s="15">
        <v>0</v>
      </c>
      <c r="R28" s="15">
        <v>523</v>
      </c>
      <c r="S28" s="15">
        <v>522</v>
      </c>
      <c r="T28" s="15">
        <v>3</v>
      </c>
      <c r="U28" s="15">
        <v>608</v>
      </c>
      <c r="V28" s="15">
        <v>469</v>
      </c>
      <c r="W28" s="15">
        <v>3</v>
      </c>
      <c r="X28" s="15">
        <v>335</v>
      </c>
      <c r="Y28" s="15">
        <v>235</v>
      </c>
      <c r="Z28" s="15">
        <v>0</v>
      </c>
      <c r="AA28" s="15">
        <v>383</v>
      </c>
      <c r="AB28" s="15">
        <v>336</v>
      </c>
      <c r="AC28" s="15">
        <v>0</v>
      </c>
      <c r="AD28" s="15">
        <v>240</v>
      </c>
      <c r="AE28" s="15">
        <v>453</v>
      </c>
      <c r="AF28" s="15">
        <v>0</v>
      </c>
      <c r="AG28" s="15">
        <v>262</v>
      </c>
      <c r="AH28" s="15">
        <v>226</v>
      </c>
      <c r="AI28" s="15">
        <v>14</v>
      </c>
    </row>
    <row r="29" spans="1:35" x14ac:dyDescent="0.2">
      <c r="A29" s="15" t="s">
        <v>8</v>
      </c>
      <c r="B29" s="15" t="s">
        <v>1</v>
      </c>
      <c r="C29" s="15">
        <v>9</v>
      </c>
      <c r="D29" s="15">
        <v>8</v>
      </c>
      <c r="E29" s="15">
        <v>0</v>
      </c>
      <c r="F29" s="15">
        <v>2</v>
      </c>
      <c r="G29" s="15">
        <v>1</v>
      </c>
      <c r="H29" s="15">
        <v>1</v>
      </c>
      <c r="I29" s="15">
        <v>3</v>
      </c>
      <c r="J29" s="15">
        <v>3</v>
      </c>
      <c r="K29" s="15">
        <v>0</v>
      </c>
      <c r="L29" s="15">
        <v>15</v>
      </c>
      <c r="M29" s="15">
        <v>1</v>
      </c>
      <c r="N29" s="15">
        <v>0</v>
      </c>
      <c r="O29" s="15">
        <v>82</v>
      </c>
      <c r="P29" s="15">
        <v>24</v>
      </c>
      <c r="Q29" s="15">
        <v>0</v>
      </c>
      <c r="R29" s="15">
        <v>210</v>
      </c>
      <c r="S29" s="15">
        <v>45</v>
      </c>
      <c r="T29" s="15">
        <v>0</v>
      </c>
      <c r="U29" s="15">
        <v>148</v>
      </c>
      <c r="V29" s="15">
        <v>38</v>
      </c>
      <c r="W29" s="15">
        <v>0</v>
      </c>
      <c r="X29" s="15">
        <v>60</v>
      </c>
      <c r="Y29" s="15">
        <v>14</v>
      </c>
      <c r="Z29" s="15">
        <v>0</v>
      </c>
      <c r="AA29" s="15">
        <v>47</v>
      </c>
      <c r="AB29" s="15">
        <v>15</v>
      </c>
      <c r="AC29" s="15">
        <v>0</v>
      </c>
      <c r="AD29" s="15">
        <v>22</v>
      </c>
      <c r="AE29" s="15">
        <v>28</v>
      </c>
      <c r="AF29" s="15">
        <v>0</v>
      </c>
      <c r="AG29" s="15">
        <v>79</v>
      </c>
      <c r="AH29" s="15">
        <v>23</v>
      </c>
      <c r="AI29" s="15">
        <v>10</v>
      </c>
    </row>
    <row r="30" spans="1:35" x14ac:dyDescent="0.2">
      <c r="A30" s="15" t="s">
        <v>8</v>
      </c>
      <c r="B30" s="15" t="s">
        <v>2</v>
      </c>
      <c r="C30" s="15">
        <v>2</v>
      </c>
      <c r="D30" s="15">
        <v>1</v>
      </c>
      <c r="E30" s="15">
        <v>1</v>
      </c>
      <c r="F30" s="15">
        <v>3</v>
      </c>
      <c r="G30" s="15">
        <v>3</v>
      </c>
      <c r="H30" s="15">
        <v>0</v>
      </c>
      <c r="I30" s="15">
        <v>1</v>
      </c>
      <c r="J30" s="15">
        <v>3</v>
      </c>
      <c r="K30" s="15">
        <v>0</v>
      </c>
      <c r="L30" s="15">
        <v>24</v>
      </c>
      <c r="M30" s="15">
        <v>6</v>
      </c>
      <c r="N30" s="15">
        <v>0</v>
      </c>
      <c r="O30" s="15">
        <v>33</v>
      </c>
      <c r="P30" s="15">
        <v>8</v>
      </c>
      <c r="Q30" s="15">
        <v>0</v>
      </c>
      <c r="R30" s="15">
        <v>60</v>
      </c>
      <c r="S30" s="15">
        <v>19</v>
      </c>
      <c r="T30" s="15">
        <v>0</v>
      </c>
      <c r="U30" s="15">
        <v>71</v>
      </c>
      <c r="V30" s="15">
        <v>18</v>
      </c>
      <c r="W30" s="15">
        <v>0</v>
      </c>
      <c r="X30" s="15">
        <v>20</v>
      </c>
      <c r="Y30" s="15">
        <v>10</v>
      </c>
      <c r="Z30" s="15">
        <v>0</v>
      </c>
      <c r="AA30" s="15">
        <v>9</v>
      </c>
      <c r="AB30" s="15">
        <v>7</v>
      </c>
      <c r="AC30" s="15">
        <v>0</v>
      </c>
      <c r="AD30" s="15">
        <v>3</v>
      </c>
      <c r="AE30" s="15">
        <v>1</v>
      </c>
      <c r="AF30" s="15">
        <v>0</v>
      </c>
      <c r="AG30" s="15">
        <v>23</v>
      </c>
      <c r="AH30" s="15">
        <v>4</v>
      </c>
      <c r="AI30" s="15">
        <v>10</v>
      </c>
    </row>
    <row r="31" spans="1:35" x14ac:dyDescent="0.2">
      <c r="A31" s="15" t="s">
        <v>8</v>
      </c>
      <c r="B31" s="15" t="s">
        <v>9</v>
      </c>
      <c r="C31" s="15">
        <v>5</v>
      </c>
      <c r="D31" s="15">
        <v>3</v>
      </c>
      <c r="E31" s="15">
        <v>0</v>
      </c>
      <c r="F31" s="15">
        <v>3</v>
      </c>
      <c r="G31" s="15">
        <v>6</v>
      </c>
      <c r="H31" s="15">
        <v>0</v>
      </c>
      <c r="I31" s="15">
        <v>5</v>
      </c>
      <c r="J31" s="15">
        <v>3</v>
      </c>
      <c r="K31" s="15">
        <v>0</v>
      </c>
      <c r="L31" s="15">
        <v>5</v>
      </c>
      <c r="M31" s="15">
        <v>2</v>
      </c>
      <c r="N31" s="15">
        <v>0</v>
      </c>
      <c r="O31" s="15">
        <v>60</v>
      </c>
      <c r="P31" s="15">
        <v>15</v>
      </c>
      <c r="Q31" s="15">
        <v>0</v>
      </c>
      <c r="R31" s="15">
        <v>69</v>
      </c>
      <c r="S31" s="15">
        <v>34</v>
      </c>
      <c r="T31" s="15">
        <v>0</v>
      </c>
      <c r="U31" s="15">
        <v>75</v>
      </c>
      <c r="V31" s="15">
        <v>21</v>
      </c>
      <c r="W31" s="15">
        <v>0</v>
      </c>
      <c r="X31" s="15">
        <v>26</v>
      </c>
      <c r="Y31" s="15">
        <v>5</v>
      </c>
      <c r="Z31" s="15">
        <v>0</v>
      </c>
      <c r="AA31" s="15">
        <v>18</v>
      </c>
      <c r="AB31" s="15">
        <v>4</v>
      </c>
      <c r="AC31" s="15">
        <v>0</v>
      </c>
      <c r="AD31" s="15">
        <v>3</v>
      </c>
      <c r="AE31" s="15">
        <v>2</v>
      </c>
      <c r="AF31" s="15">
        <v>0</v>
      </c>
      <c r="AG31" s="15">
        <v>49</v>
      </c>
      <c r="AH31" s="15">
        <v>22</v>
      </c>
      <c r="AI31" s="15">
        <v>7</v>
      </c>
    </row>
    <row r="32" spans="1:35" x14ac:dyDescent="0.2">
      <c r="A32" s="15" t="s">
        <v>42</v>
      </c>
      <c r="B32" s="15" t="s">
        <v>22</v>
      </c>
      <c r="C32" s="15">
        <v>0</v>
      </c>
      <c r="D32" s="15">
        <v>2</v>
      </c>
      <c r="E32" s="15">
        <v>0</v>
      </c>
      <c r="F32" s="15">
        <v>1</v>
      </c>
      <c r="G32" s="15">
        <v>0</v>
      </c>
      <c r="H32" s="15">
        <v>1</v>
      </c>
      <c r="I32" s="15">
        <v>0</v>
      </c>
      <c r="J32" s="15">
        <v>1</v>
      </c>
      <c r="K32" s="15">
        <v>0</v>
      </c>
      <c r="L32" s="15">
        <v>0</v>
      </c>
      <c r="M32" s="15">
        <v>0</v>
      </c>
      <c r="N32" s="15">
        <v>0</v>
      </c>
      <c r="O32" s="15">
        <v>10</v>
      </c>
      <c r="P32" s="15">
        <v>13</v>
      </c>
      <c r="Q32" s="15">
        <v>0</v>
      </c>
      <c r="R32" s="15">
        <v>27</v>
      </c>
      <c r="S32" s="15">
        <v>17</v>
      </c>
      <c r="T32" s="15">
        <v>1</v>
      </c>
      <c r="U32" s="15">
        <v>28</v>
      </c>
      <c r="V32" s="15">
        <v>3</v>
      </c>
      <c r="W32" s="15">
        <v>0</v>
      </c>
      <c r="X32" s="15">
        <v>3</v>
      </c>
      <c r="Y32" s="15">
        <v>4</v>
      </c>
      <c r="Z32" s="15">
        <v>0</v>
      </c>
      <c r="AA32" s="15">
        <v>4</v>
      </c>
      <c r="AB32" s="15">
        <v>2</v>
      </c>
      <c r="AC32" s="15">
        <v>0</v>
      </c>
      <c r="AD32" s="15">
        <v>2</v>
      </c>
      <c r="AE32" s="15">
        <v>1</v>
      </c>
      <c r="AF32" s="15">
        <v>0</v>
      </c>
      <c r="AG32" s="15">
        <v>10</v>
      </c>
      <c r="AH32" s="15">
        <v>8</v>
      </c>
      <c r="AI32" s="15">
        <v>0</v>
      </c>
    </row>
    <row r="33" spans="1:35" x14ac:dyDescent="0.2">
      <c r="A33" s="15" t="s">
        <v>42</v>
      </c>
      <c r="B33" s="15" t="s">
        <v>23</v>
      </c>
      <c r="C33" s="15">
        <v>0</v>
      </c>
      <c r="D33" s="15">
        <v>0</v>
      </c>
      <c r="E33" s="15">
        <v>0</v>
      </c>
      <c r="F33" s="15">
        <v>1</v>
      </c>
      <c r="G33" s="15">
        <v>1</v>
      </c>
      <c r="H33" s="15">
        <v>0</v>
      </c>
      <c r="I33" s="15">
        <v>0</v>
      </c>
      <c r="J33" s="15">
        <v>0</v>
      </c>
      <c r="K33" s="15">
        <v>0</v>
      </c>
      <c r="L33" s="15">
        <v>0</v>
      </c>
      <c r="M33" s="15">
        <v>1</v>
      </c>
      <c r="N33" s="15">
        <v>0</v>
      </c>
      <c r="O33" s="15">
        <v>2</v>
      </c>
      <c r="P33" s="15">
        <v>3</v>
      </c>
      <c r="Q33" s="15">
        <v>0</v>
      </c>
      <c r="R33" s="15">
        <v>7</v>
      </c>
      <c r="S33" s="15">
        <v>3</v>
      </c>
      <c r="T33" s="15">
        <v>0</v>
      </c>
      <c r="U33" s="15">
        <v>6</v>
      </c>
      <c r="V33" s="15">
        <v>6</v>
      </c>
      <c r="W33" s="15">
        <v>1</v>
      </c>
      <c r="X33" s="15">
        <v>6</v>
      </c>
      <c r="Y33" s="15">
        <v>4</v>
      </c>
      <c r="Z33" s="15">
        <v>0</v>
      </c>
      <c r="AA33" s="15">
        <v>7</v>
      </c>
      <c r="AB33" s="15">
        <v>1</v>
      </c>
      <c r="AC33" s="15">
        <v>0</v>
      </c>
      <c r="AD33" s="15">
        <v>1</v>
      </c>
      <c r="AE33" s="15">
        <v>1</v>
      </c>
      <c r="AF33" s="15">
        <v>0</v>
      </c>
      <c r="AG33" s="15">
        <v>8</v>
      </c>
      <c r="AH33" s="15">
        <v>1</v>
      </c>
      <c r="AI33" s="15">
        <v>0</v>
      </c>
    </row>
    <row r="34" spans="1:35" x14ac:dyDescent="0.2">
      <c r="A34" s="15" t="s">
        <v>42</v>
      </c>
      <c r="B34" s="15" t="s">
        <v>21</v>
      </c>
      <c r="C34" s="15">
        <v>25</v>
      </c>
      <c r="D34" s="15">
        <v>31</v>
      </c>
      <c r="E34" s="15">
        <v>6</v>
      </c>
      <c r="F34" s="15">
        <v>110</v>
      </c>
      <c r="G34" s="15">
        <v>88</v>
      </c>
      <c r="H34" s="15">
        <v>6</v>
      </c>
      <c r="I34" s="15">
        <v>50</v>
      </c>
      <c r="J34" s="15">
        <v>69</v>
      </c>
      <c r="K34" s="15">
        <v>3</v>
      </c>
      <c r="L34" s="15">
        <v>83</v>
      </c>
      <c r="M34" s="15">
        <v>82</v>
      </c>
      <c r="N34" s="15">
        <v>0</v>
      </c>
      <c r="O34" s="15">
        <v>235</v>
      </c>
      <c r="P34" s="15">
        <v>269</v>
      </c>
      <c r="Q34" s="15">
        <v>0</v>
      </c>
      <c r="R34" s="15">
        <v>525</v>
      </c>
      <c r="S34" s="15">
        <v>554</v>
      </c>
      <c r="T34" s="15">
        <v>2</v>
      </c>
      <c r="U34" s="15">
        <v>575</v>
      </c>
      <c r="V34" s="15">
        <v>484</v>
      </c>
      <c r="W34" s="15">
        <v>2</v>
      </c>
      <c r="X34" s="15">
        <v>291</v>
      </c>
      <c r="Y34" s="15">
        <v>197</v>
      </c>
      <c r="Z34" s="15">
        <v>2</v>
      </c>
      <c r="AA34" s="15">
        <v>381</v>
      </c>
      <c r="AB34" s="15">
        <v>338</v>
      </c>
      <c r="AC34" s="15">
        <v>3</v>
      </c>
      <c r="AD34" s="15">
        <v>230</v>
      </c>
      <c r="AE34" s="15">
        <v>457</v>
      </c>
      <c r="AF34" s="15">
        <v>0</v>
      </c>
      <c r="AG34" s="15">
        <v>236</v>
      </c>
      <c r="AH34" s="15">
        <v>220</v>
      </c>
      <c r="AI34" s="15">
        <v>19</v>
      </c>
    </row>
    <row r="35" spans="1:35" x14ac:dyDescent="0.2">
      <c r="A35" s="15" t="s">
        <v>42</v>
      </c>
      <c r="B35" s="15" t="s">
        <v>1</v>
      </c>
      <c r="C35" s="15">
        <v>11</v>
      </c>
      <c r="D35" s="15">
        <v>1</v>
      </c>
      <c r="E35" s="15">
        <v>6</v>
      </c>
      <c r="F35" s="15">
        <v>6</v>
      </c>
      <c r="G35" s="15">
        <v>5</v>
      </c>
      <c r="H35" s="15">
        <v>3</v>
      </c>
      <c r="I35" s="15">
        <v>2</v>
      </c>
      <c r="J35" s="15">
        <v>2</v>
      </c>
      <c r="K35" s="15">
        <v>0</v>
      </c>
      <c r="L35" s="15">
        <v>17</v>
      </c>
      <c r="M35" s="15">
        <v>9</v>
      </c>
      <c r="N35" s="15">
        <v>0</v>
      </c>
      <c r="O35" s="15">
        <v>95</v>
      </c>
      <c r="P35" s="15">
        <v>39</v>
      </c>
      <c r="Q35" s="15">
        <v>0</v>
      </c>
      <c r="R35" s="15">
        <v>193</v>
      </c>
      <c r="S35" s="15">
        <v>65</v>
      </c>
      <c r="T35" s="15">
        <v>1</v>
      </c>
      <c r="U35" s="15">
        <v>168</v>
      </c>
      <c r="V35" s="15">
        <v>57</v>
      </c>
      <c r="W35" s="15">
        <v>0</v>
      </c>
      <c r="X35" s="15">
        <v>61</v>
      </c>
      <c r="Y35" s="15">
        <v>21</v>
      </c>
      <c r="Z35" s="15">
        <v>0</v>
      </c>
      <c r="AA35" s="15">
        <v>49</v>
      </c>
      <c r="AB35" s="15">
        <v>33</v>
      </c>
      <c r="AC35" s="15">
        <v>0</v>
      </c>
      <c r="AD35" s="15">
        <v>17</v>
      </c>
      <c r="AE35" s="15">
        <v>33</v>
      </c>
      <c r="AF35" s="15">
        <v>9</v>
      </c>
      <c r="AG35" s="15">
        <v>155</v>
      </c>
      <c r="AH35" s="15">
        <v>31</v>
      </c>
      <c r="AI35" s="15">
        <v>7</v>
      </c>
    </row>
    <row r="36" spans="1:35" x14ac:dyDescent="0.2">
      <c r="A36" s="15" t="s">
        <v>42</v>
      </c>
      <c r="B36" s="15" t="s">
        <v>2</v>
      </c>
      <c r="C36" s="15">
        <v>0</v>
      </c>
      <c r="D36" s="15">
        <v>0</v>
      </c>
      <c r="E36" s="15">
        <v>0</v>
      </c>
      <c r="F36" s="15">
        <v>1</v>
      </c>
      <c r="G36" s="15">
        <v>1</v>
      </c>
      <c r="H36" s="15">
        <v>0</v>
      </c>
      <c r="I36" s="15">
        <v>3</v>
      </c>
      <c r="J36" s="15">
        <v>4</v>
      </c>
      <c r="K36" s="15">
        <v>0</v>
      </c>
      <c r="L36" s="15">
        <v>18</v>
      </c>
      <c r="M36" s="15">
        <v>10</v>
      </c>
      <c r="N36" s="15">
        <v>0</v>
      </c>
      <c r="O36" s="15">
        <v>30</v>
      </c>
      <c r="P36" s="15">
        <v>5</v>
      </c>
      <c r="Q36" s="15">
        <v>0</v>
      </c>
      <c r="R36" s="15">
        <v>64</v>
      </c>
      <c r="S36" s="15">
        <v>14</v>
      </c>
      <c r="T36" s="15">
        <v>0</v>
      </c>
      <c r="U36" s="15">
        <v>53</v>
      </c>
      <c r="V36" s="15">
        <v>21</v>
      </c>
      <c r="W36" s="15">
        <v>0</v>
      </c>
      <c r="X36" s="15">
        <v>23</v>
      </c>
      <c r="Y36" s="15">
        <v>4</v>
      </c>
      <c r="Z36" s="15">
        <v>0</v>
      </c>
      <c r="AA36" s="15">
        <v>16</v>
      </c>
      <c r="AB36" s="15">
        <v>2</v>
      </c>
      <c r="AC36" s="15">
        <v>0</v>
      </c>
      <c r="AD36" s="15">
        <v>4</v>
      </c>
      <c r="AE36" s="15">
        <v>2</v>
      </c>
      <c r="AF36" s="15">
        <v>0</v>
      </c>
      <c r="AG36" s="15">
        <v>41</v>
      </c>
      <c r="AH36" s="15">
        <v>17</v>
      </c>
      <c r="AI36" s="15">
        <v>0</v>
      </c>
    </row>
    <row r="37" spans="1:35" x14ac:dyDescent="0.2">
      <c r="A37" s="15" t="s">
        <v>42</v>
      </c>
      <c r="B37" s="15" t="s">
        <v>9</v>
      </c>
      <c r="C37" s="15">
        <v>7</v>
      </c>
      <c r="D37" s="15">
        <v>3</v>
      </c>
      <c r="E37" s="15">
        <v>2</v>
      </c>
      <c r="F37" s="15">
        <v>3</v>
      </c>
      <c r="G37" s="15">
        <v>4</v>
      </c>
      <c r="H37" s="15">
        <v>0</v>
      </c>
      <c r="I37" s="15">
        <v>2</v>
      </c>
      <c r="J37" s="15">
        <v>4</v>
      </c>
      <c r="K37" s="15">
        <v>0</v>
      </c>
      <c r="L37" s="15">
        <v>4</v>
      </c>
      <c r="M37" s="15">
        <v>2</v>
      </c>
      <c r="N37" s="15">
        <v>0</v>
      </c>
      <c r="O37" s="15">
        <v>52</v>
      </c>
      <c r="P37" s="15">
        <v>19</v>
      </c>
      <c r="Q37" s="15">
        <v>1</v>
      </c>
      <c r="R37" s="15">
        <v>86</v>
      </c>
      <c r="S37" s="15">
        <v>28</v>
      </c>
      <c r="T37" s="15">
        <v>1</v>
      </c>
      <c r="U37" s="15">
        <v>80</v>
      </c>
      <c r="V37" s="15">
        <v>15</v>
      </c>
      <c r="W37" s="15">
        <v>1</v>
      </c>
      <c r="X37" s="15">
        <v>34</v>
      </c>
      <c r="Y37" s="15">
        <v>4</v>
      </c>
      <c r="Z37" s="15">
        <v>0</v>
      </c>
      <c r="AA37" s="15">
        <v>20</v>
      </c>
      <c r="AB37" s="15">
        <v>10</v>
      </c>
      <c r="AC37" s="15">
        <v>0</v>
      </c>
      <c r="AD37" s="15">
        <v>5</v>
      </c>
      <c r="AE37" s="15">
        <v>3</v>
      </c>
      <c r="AF37" s="15">
        <v>0</v>
      </c>
      <c r="AG37" s="15">
        <v>61</v>
      </c>
      <c r="AH37" s="15">
        <v>12</v>
      </c>
      <c r="AI37" s="15">
        <v>9</v>
      </c>
    </row>
    <row r="38" spans="1:35" x14ac:dyDescent="0.2">
      <c r="A38" s="15" t="s">
        <v>47</v>
      </c>
      <c r="B38" s="15" t="s">
        <v>22</v>
      </c>
      <c r="C38" s="15">
        <v>0</v>
      </c>
      <c r="D38" s="15">
        <v>0</v>
      </c>
      <c r="E38" s="15">
        <v>0</v>
      </c>
      <c r="F38" s="15">
        <v>1</v>
      </c>
      <c r="G38" s="15">
        <v>1</v>
      </c>
      <c r="H38" s="15">
        <v>0</v>
      </c>
      <c r="I38" s="15">
        <v>0</v>
      </c>
      <c r="J38" s="15">
        <v>0</v>
      </c>
      <c r="K38" s="15">
        <v>0</v>
      </c>
      <c r="L38" s="15">
        <v>1</v>
      </c>
      <c r="M38" s="15">
        <v>0</v>
      </c>
      <c r="N38" s="15">
        <v>0</v>
      </c>
      <c r="O38" s="15">
        <v>9</v>
      </c>
      <c r="P38" s="15">
        <v>13</v>
      </c>
      <c r="Q38" s="15">
        <v>0</v>
      </c>
      <c r="R38" s="15">
        <v>21</v>
      </c>
      <c r="S38" s="15">
        <v>15</v>
      </c>
      <c r="T38" s="15">
        <v>1</v>
      </c>
      <c r="U38" s="15">
        <v>18</v>
      </c>
      <c r="V38" s="15">
        <v>9</v>
      </c>
      <c r="W38" s="15">
        <v>0</v>
      </c>
      <c r="X38" s="15">
        <v>9</v>
      </c>
      <c r="Y38" s="15">
        <v>3</v>
      </c>
      <c r="Z38" s="15">
        <v>0</v>
      </c>
      <c r="AA38" s="15">
        <v>2</v>
      </c>
      <c r="AB38" s="15">
        <v>1</v>
      </c>
      <c r="AC38" s="15">
        <v>0</v>
      </c>
      <c r="AD38" s="15">
        <v>1</v>
      </c>
      <c r="AE38" s="15">
        <v>2</v>
      </c>
      <c r="AF38" s="15">
        <v>0</v>
      </c>
      <c r="AG38" s="15">
        <v>8</v>
      </c>
      <c r="AH38" s="15">
        <v>9</v>
      </c>
      <c r="AI38" s="15">
        <v>0</v>
      </c>
    </row>
    <row r="39" spans="1:35" x14ac:dyDescent="0.2">
      <c r="A39" s="15" t="s">
        <v>47</v>
      </c>
      <c r="B39" s="15" t="s">
        <v>23</v>
      </c>
      <c r="C39" s="15">
        <v>0</v>
      </c>
      <c r="D39" s="15">
        <v>0</v>
      </c>
      <c r="E39" s="15">
        <v>0</v>
      </c>
      <c r="F39" s="15">
        <v>0</v>
      </c>
      <c r="G39" s="15">
        <v>1</v>
      </c>
      <c r="H39" s="15">
        <v>0</v>
      </c>
      <c r="I39" s="15">
        <v>0</v>
      </c>
      <c r="J39" s="15">
        <v>1</v>
      </c>
      <c r="K39" s="15">
        <v>0</v>
      </c>
      <c r="L39" s="15">
        <v>0</v>
      </c>
      <c r="M39" s="15">
        <v>0</v>
      </c>
      <c r="N39" s="15">
        <v>0</v>
      </c>
      <c r="O39" s="15">
        <v>1</v>
      </c>
      <c r="P39" s="15">
        <v>3</v>
      </c>
      <c r="Q39" s="15">
        <v>0</v>
      </c>
      <c r="R39" s="15">
        <v>7</v>
      </c>
      <c r="S39" s="15">
        <v>3</v>
      </c>
      <c r="T39" s="15">
        <v>0</v>
      </c>
      <c r="U39" s="15">
        <v>6</v>
      </c>
      <c r="V39" s="15">
        <v>1</v>
      </c>
      <c r="W39" s="15">
        <v>0</v>
      </c>
      <c r="X39" s="15">
        <v>6</v>
      </c>
      <c r="Y39" s="15">
        <v>1</v>
      </c>
      <c r="Z39" s="15">
        <v>0</v>
      </c>
      <c r="AA39" s="15">
        <v>5</v>
      </c>
      <c r="AB39" s="15">
        <v>6</v>
      </c>
      <c r="AC39" s="15">
        <v>0</v>
      </c>
      <c r="AD39" s="15">
        <v>3</v>
      </c>
      <c r="AE39" s="15">
        <v>2</v>
      </c>
      <c r="AF39" s="15">
        <v>0</v>
      </c>
      <c r="AG39" s="15">
        <v>7</v>
      </c>
      <c r="AH39" s="15">
        <v>1</v>
      </c>
      <c r="AI39" s="15">
        <v>0</v>
      </c>
    </row>
    <row r="40" spans="1:35" x14ac:dyDescent="0.2">
      <c r="A40" s="15" t="s">
        <v>47</v>
      </c>
      <c r="B40" s="15" t="s">
        <v>21</v>
      </c>
      <c r="C40" s="15">
        <v>28</v>
      </c>
      <c r="D40" s="15">
        <v>30</v>
      </c>
      <c r="E40" s="15">
        <v>2</v>
      </c>
      <c r="F40" s="15">
        <v>86</v>
      </c>
      <c r="G40" s="15">
        <v>84</v>
      </c>
      <c r="H40" s="15">
        <v>3</v>
      </c>
      <c r="I40" s="15">
        <v>54</v>
      </c>
      <c r="J40" s="15">
        <v>46</v>
      </c>
      <c r="K40" s="15">
        <v>0</v>
      </c>
      <c r="L40" s="15">
        <v>70</v>
      </c>
      <c r="M40" s="15">
        <v>66</v>
      </c>
      <c r="N40" s="15">
        <v>0</v>
      </c>
      <c r="O40" s="15">
        <v>230</v>
      </c>
      <c r="P40" s="15">
        <v>244</v>
      </c>
      <c r="Q40" s="15">
        <v>1</v>
      </c>
      <c r="R40" s="15">
        <v>534</v>
      </c>
      <c r="S40" s="15">
        <v>462</v>
      </c>
      <c r="T40" s="15">
        <v>0</v>
      </c>
      <c r="U40" s="15">
        <v>494</v>
      </c>
      <c r="V40" s="15">
        <v>419</v>
      </c>
      <c r="W40" s="15">
        <v>0</v>
      </c>
      <c r="X40" s="15">
        <v>267</v>
      </c>
      <c r="Y40" s="15">
        <v>194</v>
      </c>
      <c r="Z40" s="15">
        <v>0</v>
      </c>
      <c r="AA40" s="15">
        <v>356</v>
      </c>
      <c r="AB40" s="15">
        <v>337</v>
      </c>
      <c r="AC40" s="15">
        <v>2</v>
      </c>
      <c r="AD40" s="15">
        <v>239</v>
      </c>
      <c r="AE40" s="15">
        <v>417</v>
      </c>
      <c r="AF40" s="15">
        <v>0</v>
      </c>
      <c r="AG40" s="15">
        <v>266</v>
      </c>
      <c r="AH40" s="15">
        <v>242</v>
      </c>
      <c r="AI40" s="15">
        <v>21</v>
      </c>
    </row>
    <row r="41" spans="1:35" x14ac:dyDescent="0.2">
      <c r="A41" s="15" t="s">
        <v>47</v>
      </c>
      <c r="B41" s="15" t="s">
        <v>1</v>
      </c>
      <c r="C41" s="15">
        <v>20</v>
      </c>
      <c r="D41" s="15">
        <v>4</v>
      </c>
      <c r="E41" s="15">
        <v>10</v>
      </c>
      <c r="F41" s="15">
        <v>3</v>
      </c>
      <c r="G41" s="15">
        <v>2</v>
      </c>
      <c r="H41" s="15">
        <v>0</v>
      </c>
      <c r="I41" s="15">
        <v>3</v>
      </c>
      <c r="J41" s="15">
        <v>1</v>
      </c>
      <c r="K41" s="15">
        <v>0</v>
      </c>
      <c r="L41" s="15">
        <v>13</v>
      </c>
      <c r="M41" s="15">
        <v>2</v>
      </c>
      <c r="N41" s="15">
        <v>0</v>
      </c>
      <c r="O41" s="15">
        <v>55</v>
      </c>
      <c r="P41" s="15">
        <v>32</v>
      </c>
      <c r="Q41" s="15">
        <v>0</v>
      </c>
      <c r="R41" s="15">
        <v>157</v>
      </c>
      <c r="S41" s="15">
        <v>49</v>
      </c>
      <c r="T41" s="15">
        <v>3</v>
      </c>
      <c r="U41" s="15">
        <v>126</v>
      </c>
      <c r="V41" s="15">
        <v>36</v>
      </c>
      <c r="W41" s="15">
        <v>1</v>
      </c>
      <c r="X41" s="15">
        <v>55</v>
      </c>
      <c r="Y41" s="15">
        <v>16</v>
      </c>
      <c r="Z41" s="15">
        <v>0</v>
      </c>
      <c r="AA41" s="15">
        <v>47</v>
      </c>
      <c r="AB41" s="15">
        <v>22</v>
      </c>
      <c r="AC41" s="15">
        <v>0</v>
      </c>
      <c r="AD41" s="15">
        <v>24</v>
      </c>
      <c r="AE41" s="15">
        <v>37</v>
      </c>
      <c r="AF41" s="15">
        <v>0</v>
      </c>
      <c r="AG41" s="15">
        <v>117</v>
      </c>
      <c r="AH41" s="15">
        <v>31</v>
      </c>
      <c r="AI41" s="15">
        <v>34</v>
      </c>
    </row>
    <row r="42" spans="1:35" x14ac:dyDescent="0.2">
      <c r="A42" s="15" t="s">
        <v>47</v>
      </c>
      <c r="B42" s="15" t="s">
        <v>2</v>
      </c>
      <c r="C42" s="15">
        <v>2</v>
      </c>
      <c r="D42" s="15">
        <v>0</v>
      </c>
      <c r="E42" s="15">
        <v>0</v>
      </c>
      <c r="F42" s="15">
        <v>3</v>
      </c>
      <c r="G42" s="15">
        <v>0</v>
      </c>
      <c r="H42" s="15">
        <v>0</v>
      </c>
      <c r="I42" s="15">
        <v>4</v>
      </c>
      <c r="J42" s="15">
        <v>3</v>
      </c>
      <c r="K42" s="15">
        <v>0</v>
      </c>
      <c r="L42" s="15">
        <v>16</v>
      </c>
      <c r="M42" s="15">
        <v>2</v>
      </c>
      <c r="N42" s="15">
        <v>0</v>
      </c>
      <c r="O42" s="15">
        <v>29</v>
      </c>
      <c r="P42" s="15">
        <v>10</v>
      </c>
      <c r="Q42" s="15">
        <v>0</v>
      </c>
      <c r="R42" s="15">
        <v>57</v>
      </c>
      <c r="S42" s="15">
        <v>22</v>
      </c>
      <c r="T42" s="15">
        <v>2</v>
      </c>
      <c r="U42" s="15">
        <v>70</v>
      </c>
      <c r="V42" s="15">
        <v>7</v>
      </c>
      <c r="W42" s="15">
        <v>0</v>
      </c>
      <c r="X42" s="15">
        <v>23</v>
      </c>
      <c r="Y42" s="15">
        <v>2</v>
      </c>
      <c r="Z42" s="15">
        <v>0</v>
      </c>
      <c r="AA42" s="15">
        <v>9</v>
      </c>
      <c r="AB42" s="15">
        <v>5</v>
      </c>
      <c r="AC42" s="15">
        <v>0</v>
      </c>
      <c r="AD42" s="15">
        <v>2</v>
      </c>
      <c r="AE42" s="15">
        <v>3</v>
      </c>
      <c r="AF42" s="15">
        <v>0</v>
      </c>
      <c r="AG42" s="15">
        <v>30</v>
      </c>
      <c r="AH42" s="15">
        <v>5</v>
      </c>
      <c r="AI42" s="15">
        <v>2</v>
      </c>
    </row>
    <row r="43" spans="1:35" x14ac:dyDescent="0.2">
      <c r="A43" s="15" t="s">
        <v>47</v>
      </c>
      <c r="B43" s="15" t="s">
        <v>9</v>
      </c>
      <c r="C43" s="15">
        <v>5</v>
      </c>
      <c r="D43" s="15">
        <v>4</v>
      </c>
      <c r="E43" s="15">
        <v>0</v>
      </c>
      <c r="F43" s="15">
        <v>9</v>
      </c>
      <c r="G43" s="15">
        <v>6</v>
      </c>
      <c r="H43" s="15">
        <v>0</v>
      </c>
      <c r="I43" s="15">
        <v>0</v>
      </c>
      <c r="J43" s="15">
        <v>4</v>
      </c>
      <c r="K43" s="15">
        <v>0</v>
      </c>
      <c r="L43" s="15">
        <v>7</v>
      </c>
      <c r="M43" s="15">
        <v>5</v>
      </c>
      <c r="N43" s="15">
        <v>0</v>
      </c>
      <c r="O43" s="15">
        <v>55</v>
      </c>
      <c r="P43" s="15">
        <v>27</v>
      </c>
      <c r="Q43" s="15">
        <v>0</v>
      </c>
      <c r="R43" s="15">
        <v>95</v>
      </c>
      <c r="S43" s="15">
        <v>36</v>
      </c>
      <c r="T43" s="15">
        <v>0</v>
      </c>
      <c r="U43" s="15">
        <v>98</v>
      </c>
      <c r="V43" s="15">
        <v>22</v>
      </c>
      <c r="W43" s="15">
        <v>0</v>
      </c>
      <c r="X43" s="15">
        <v>33</v>
      </c>
      <c r="Y43" s="15">
        <v>12</v>
      </c>
      <c r="Z43" s="15">
        <v>0</v>
      </c>
      <c r="AA43" s="15">
        <v>20</v>
      </c>
      <c r="AB43" s="15">
        <v>5</v>
      </c>
      <c r="AC43" s="15">
        <v>0</v>
      </c>
      <c r="AD43" s="15">
        <v>3</v>
      </c>
      <c r="AE43" s="15">
        <v>0</v>
      </c>
      <c r="AF43" s="15">
        <v>0</v>
      </c>
      <c r="AG43" s="15">
        <v>50</v>
      </c>
      <c r="AH43" s="15">
        <v>22</v>
      </c>
      <c r="AI43" s="15">
        <v>5</v>
      </c>
    </row>
    <row r="44" spans="1:35" x14ac:dyDescent="0.2">
      <c r="A44" s="15" t="s">
        <v>52</v>
      </c>
      <c r="B44" s="15" t="s">
        <v>22</v>
      </c>
      <c r="C44" s="15">
        <v>1</v>
      </c>
      <c r="D44" s="15">
        <v>1</v>
      </c>
      <c r="E44" s="15">
        <v>1</v>
      </c>
      <c r="F44" s="15">
        <v>0</v>
      </c>
      <c r="G44" s="15">
        <v>0</v>
      </c>
      <c r="H44" s="15">
        <v>0</v>
      </c>
      <c r="I44" s="15">
        <v>0</v>
      </c>
      <c r="J44" s="15">
        <v>0</v>
      </c>
      <c r="K44" s="15">
        <v>0</v>
      </c>
      <c r="L44" s="15">
        <v>0</v>
      </c>
      <c r="M44" s="15">
        <v>1</v>
      </c>
      <c r="N44" s="15">
        <v>0</v>
      </c>
      <c r="O44" s="15">
        <v>5</v>
      </c>
      <c r="P44" s="15">
        <v>8</v>
      </c>
      <c r="Q44" s="15">
        <v>0</v>
      </c>
      <c r="R44" s="15">
        <v>43</v>
      </c>
      <c r="S44" s="15">
        <v>14</v>
      </c>
      <c r="T44" s="15">
        <v>0</v>
      </c>
      <c r="U44" s="15">
        <v>32</v>
      </c>
      <c r="V44" s="15">
        <v>6</v>
      </c>
      <c r="W44" s="15">
        <v>0</v>
      </c>
      <c r="X44" s="15">
        <v>10</v>
      </c>
      <c r="Y44" s="15">
        <v>3</v>
      </c>
      <c r="Z44" s="15">
        <v>0</v>
      </c>
      <c r="AA44" s="15">
        <v>5</v>
      </c>
      <c r="AB44" s="15">
        <v>1</v>
      </c>
      <c r="AC44" s="15">
        <v>0</v>
      </c>
      <c r="AD44" s="15">
        <v>0</v>
      </c>
      <c r="AE44" s="15">
        <v>2</v>
      </c>
      <c r="AF44" s="15">
        <v>0</v>
      </c>
      <c r="AG44" s="15">
        <v>16</v>
      </c>
      <c r="AH44" s="15">
        <v>2</v>
      </c>
      <c r="AI44" s="15">
        <v>0</v>
      </c>
    </row>
    <row r="45" spans="1:35" x14ac:dyDescent="0.2">
      <c r="A45" s="15" t="s">
        <v>52</v>
      </c>
      <c r="B45" s="15" t="s">
        <v>23</v>
      </c>
      <c r="C45" s="15">
        <v>0</v>
      </c>
      <c r="D45" s="15">
        <v>0</v>
      </c>
      <c r="E45" s="15">
        <v>0</v>
      </c>
      <c r="F45" s="15">
        <v>1</v>
      </c>
      <c r="G45" s="15">
        <v>0</v>
      </c>
      <c r="H45" s="15">
        <v>0</v>
      </c>
      <c r="I45" s="15">
        <v>1</v>
      </c>
      <c r="J45" s="15">
        <v>1</v>
      </c>
      <c r="K45" s="15">
        <v>0</v>
      </c>
      <c r="L45" s="15">
        <v>1</v>
      </c>
      <c r="M45" s="15">
        <v>2</v>
      </c>
      <c r="N45" s="15">
        <v>0</v>
      </c>
      <c r="O45" s="15">
        <v>0</v>
      </c>
      <c r="P45" s="15">
        <v>2</v>
      </c>
      <c r="Q45" s="15">
        <v>0</v>
      </c>
      <c r="R45" s="15">
        <v>8</v>
      </c>
      <c r="S45" s="15">
        <v>4</v>
      </c>
      <c r="T45" s="15">
        <v>0</v>
      </c>
      <c r="U45" s="15">
        <v>9</v>
      </c>
      <c r="V45" s="15">
        <v>2</v>
      </c>
      <c r="W45" s="15">
        <v>0</v>
      </c>
      <c r="X45" s="15">
        <v>4</v>
      </c>
      <c r="Y45" s="15">
        <v>7</v>
      </c>
      <c r="Z45" s="15">
        <v>0</v>
      </c>
      <c r="AA45" s="15">
        <v>8</v>
      </c>
      <c r="AB45" s="15">
        <v>3</v>
      </c>
      <c r="AC45" s="15">
        <v>0</v>
      </c>
      <c r="AD45" s="15">
        <v>2</v>
      </c>
      <c r="AE45" s="15">
        <v>3</v>
      </c>
      <c r="AF45" s="15">
        <v>0</v>
      </c>
      <c r="AG45" s="15">
        <v>9</v>
      </c>
      <c r="AH45" s="15">
        <v>4</v>
      </c>
      <c r="AI45" s="15">
        <v>1</v>
      </c>
    </row>
    <row r="46" spans="1:35" x14ac:dyDescent="0.2">
      <c r="A46" s="15" t="s">
        <v>52</v>
      </c>
      <c r="B46" s="15" t="s">
        <v>21</v>
      </c>
      <c r="C46" s="15">
        <v>22</v>
      </c>
      <c r="D46" s="15">
        <v>34</v>
      </c>
      <c r="E46" s="15">
        <v>1</v>
      </c>
      <c r="F46" s="15">
        <v>95</v>
      </c>
      <c r="G46" s="15">
        <v>90</v>
      </c>
      <c r="H46" s="15">
        <v>5</v>
      </c>
      <c r="I46" s="15">
        <v>63</v>
      </c>
      <c r="J46" s="15">
        <v>63</v>
      </c>
      <c r="K46" s="15">
        <v>1</v>
      </c>
      <c r="L46" s="15">
        <v>88</v>
      </c>
      <c r="M46" s="15">
        <v>73</v>
      </c>
      <c r="N46" s="15">
        <v>2</v>
      </c>
      <c r="O46" s="15">
        <v>181</v>
      </c>
      <c r="P46" s="15">
        <v>225</v>
      </c>
      <c r="Q46" s="15">
        <v>0</v>
      </c>
      <c r="R46" s="15">
        <v>555</v>
      </c>
      <c r="S46" s="15">
        <v>467</v>
      </c>
      <c r="T46" s="15">
        <v>1</v>
      </c>
      <c r="U46" s="15">
        <v>517</v>
      </c>
      <c r="V46" s="15">
        <v>447</v>
      </c>
      <c r="W46" s="15">
        <v>1</v>
      </c>
      <c r="X46" s="15">
        <v>282</v>
      </c>
      <c r="Y46" s="15">
        <v>222</v>
      </c>
      <c r="Z46" s="15">
        <v>0</v>
      </c>
      <c r="AA46" s="15">
        <v>329</v>
      </c>
      <c r="AB46" s="15">
        <v>295</v>
      </c>
      <c r="AC46" s="15">
        <v>0</v>
      </c>
      <c r="AD46" s="15">
        <v>219</v>
      </c>
      <c r="AE46" s="15">
        <v>360</v>
      </c>
      <c r="AF46" s="15">
        <v>1</v>
      </c>
      <c r="AG46" s="15">
        <v>285</v>
      </c>
      <c r="AH46" s="15">
        <v>224</v>
      </c>
      <c r="AI46" s="15">
        <v>88</v>
      </c>
    </row>
    <row r="47" spans="1:35" x14ac:dyDescent="0.2">
      <c r="A47" s="15" t="s">
        <v>52</v>
      </c>
      <c r="B47" s="15" t="s">
        <v>1</v>
      </c>
      <c r="C47" s="15">
        <v>18</v>
      </c>
      <c r="D47" s="15">
        <v>2</v>
      </c>
      <c r="E47" s="15">
        <v>8</v>
      </c>
      <c r="F47" s="15">
        <v>4</v>
      </c>
      <c r="G47" s="15">
        <v>3</v>
      </c>
      <c r="H47" s="15">
        <v>0</v>
      </c>
      <c r="I47" s="15">
        <v>1</v>
      </c>
      <c r="J47" s="15">
        <v>3</v>
      </c>
      <c r="K47" s="15">
        <v>0</v>
      </c>
      <c r="L47" s="15">
        <v>13</v>
      </c>
      <c r="M47" s="15">
        <v>13</v>
      </c>
      <c r="N47" s="15">
        <v>0</v>
      </c>
      <c r="O47" s="15">
        <v>74</v>
      </c>
      <c r="P47" s="15">
        <v>28</v>
      </c>
      <c r="Q47" s="15">
        <v>0</v>
      </c>
      <c r="R47" s="15">
        <v>167</v>
      </c>
      <c r="S47" s="15">
        <v>55</v>
      </c>
      <c r="T47" s="15">
        <v>0</v>
      </c>
      <c r="U47" s="15">
        <v>151</v>
      </c>
      <c r="V47" s="15">
        <v>44</v>
      </c>
      <c r="W47" s="15">
        <v>0</v>
      </c>
      <c r="X47" s="15">
        <v>54</v>
      </c>
      <c r="Y47" s="15">
        <v>19</v>
      </c>
      <c r="Z47" s="15">
        <v>0</v>
      </c>
      <c r="AA47" s="15">
        <v>48</v>
      </c>
      <c r="AB47" s="15">
        <v>25</v>
      </c>
      <c r="AC47" s="15">
        <v>0</v>
      </c>
      <c r="AD47" s="15">
        <v>20</v>
      </c>
      <c r="AE47" s="15">
        <v>24</v>
      </c>
      <c r="AF47" s="15">
        <v>0</v>
      </c>
      <c r="AG47" s="15">
        <v>159</v>
      </c>
      <c r="AH47" s="15">
        <v>48</v>
      </c>
      <c r="AI47" s="15">
        <v>13</v>
      </c>
    </row>
    <row r="48" spans="1:35" x14ac:dyDescent="0.2">
      <c r="A48" s="15" t="s">
        <v>52</v>
      </c>
      <c r="B48" s="15" t="s">
        <v>2</v>
      </c>
      <c r="C48" s="15">
        <v>4</v>
      </c>
      <c r="D48" s="15">
        <v>0</v>
      </c>
      <c r="E48" s="15">
        <v>1</v>
      </c>
      <c r="F48" s="15">
        <v>1</v>
      </c>
      <c r="G48" s="15">
        <v>1</v>
      </c>
      <c r="H48" s="15">
        <v>0</v>
      </c>
      <c r="I48" s="15">
        <v>1</v>
      </c>
      <c r="J48" s="15">
        <v>1</v>
      </c>
      <c r="K48" s="15">
        <v>0</v>
      </c>
      <c r="L48" s="15">
        <v>17</v>
      </c>
      <c r="M48" s="15">
        <v>8</v>
      </c>
      <c r="N48" s="15">
        <v>0</v>
      </c>
      <c r="O48" s="15">
        <v>17</v>
      </c>
      <c r="P48" s="15">
        <v>6</v>
      </c>
      <c r="Q48" s="15">
        <v>0</v>
      </c>
      <c r="R48" s="15">
        <v>61</v>
      </c>
      <c r="S48" s="15">
        <v>20</v>
      </c>
      <c r="T48" s="15">
        <v>0</v>
      </c>
      <c r="U48" s="15">
        <v>70</v>
      </c>
      <c r="V48" s="15">
        <v>8</v>
      </c>
      <c r="W48" s="15">
        <v>0</v>
      </c>
      <c r="X48" s="15">
        <v>26</v>
      </c>
      <c r="Y48" s="15">
        <v>9</v>
      </c>
      <c r="Z48" s="15">
        <v>0</v>
      </c>
      <c r="AA48" s="15">
        <v>12</v>
      </c>
      <c r="AB48" s="15">
        <v>5</v>
      </c>
      <c r="AC48" s="15">
        <v>0</v>
      </c>
      <c r="AD48" s="15">
        <v>4</v>
      </c>
      <c r="AE48" s="15">
        <v>2</v>
      </c>
      <c r="AF48" s="15">
        <v>0</v>
      </c>
      <c r="AG48" s="15">
        <v>48</v>
      </c>
      <c r="AH48" s="15">
        <v>9</v>
      </c>
      <c r="AI48" s="15">
        <v>29</v>
      </c>
    </row>
    <row r="49" spans="1:35" x14ac:dyDescent="0.2">
      <c r="A49" s="15" t="s">
        <v>52</v>
      </c>
      <c r="B49" s="15" t="s">
        <v>9</v>
      </c>
      <c r="C49" s="15">
        <v>5</v>
      </c>
      <c r="D49" s="15">
        <v>2</v>
      </c>
      <c r="E49" s="15">
        <v>0</v>
      </c>
      <c r="F49" s="15">
        <v>3</v>
      </c>
      <c r="G49" s="15">
        <v>3</v>
      </c>
      <c r="H49" s="15">
        <v>0</v>
      </c>
      <c r="I49" s="15">
        <v>1</v>
      </c>
      <c r="J49" s="15">
        <v>2</v>
      </c>
      <c r="K49" s="15">
        <v>0</v>
      </c>
      <c r="L49" s="15">
        <v>2</v>
      </c>
      <c r="M49" s="15">
        <v>2</v>
      </c>
      <c r="N49" s="15">
        <v>0</v>
      </c>
      <c r="O49" s="15">
        <v>61</v>
      </c>
      <c r="P49" s="15">
        <v>34</v>
      </c>
      <c r="Q49" s="15">
        <v>0</v>
      </c>
      <c r="R49" s="15">
        <v>75</v>
      </c>
      <c r="S49" s="15">
        <v>19</v>
      </c>
      <c r="T49" s="15">
        <v>0</v>
      </c>
      <c r="U49" s="15">
        <v>84</v>
      </c>
      <c r="V49" s="15">
        <v>23</v>
      </c>
      <c r="W49" s="15">
        <v>0</v>
      </c>
      <c r="X49" s="15">
        <v>29</v>
      </c>
      <c r="Y49" s="15">
        <v>9</v>
      </c>
      <c r="Z49" s="15">
        <v>0</v>
      </c>
      <c r="AA49" s="15">
        <v>19</v>
      </c>
      <c r="AB49" s="15">
        <v>11</v>
      </c>
      <c r="AC49" s="15">
        <v>0</v>
      </c>
      <c r="AD49" s="15">
        <v>3</v>
      </c>
      <c r="AE49" s="15">
        <v>1</v>
      </c>
      <c r="AF49" s="15">
        <v>0</v>
      </c>
      <c r="AG49" s="15">
        <v>76</v>
      </c>
      <c r="AH49" s="15">
        <v>23</v>
      </c>
      <c r="AI49" s="15">
        <v>5</v>
      </c>
    </row>
    <row r="50" spans="1:35" x14ac:dyDescent="0.2">
      <c r="A50" s="15" t="s">
        <v>56</v>
      </c>
      <c r="B50" s="15" t="s">
        <v>22</v>
      </c>
      <c r="C50" s="15">
        <v>2</v>
      </c>
      <c r="D50" s="15">
        <v>0</v>
      </c>
      <c r="E50" s="15">
        <v>0</v>
      </c>
      <c r="F50" s="15">
        <v>2</v>
      </c>
      <c r="G50" s="15">
        <v>0</v>
      </c>
      <c r="H50" s="15">
        <v>0</v>
      </c>
      <c r="I50" s="15">
        <v>2</v>
      </c>
      <c r="J50" s="15">
        <v>0</v>
      </c>
      <c r="K50" s="15">
        <v>0</v>
      </c>
      <c r="L50" s="15">
        <v>0</v>
      </c>
      <c r="M50" s="15">
        <v>0</v>
      </c>
      <c r="N50" s="15">
        <v>0</v>
      </c>
      <c r="O50" s="15">
        <v>13</v>
      </c>
      <c r="P50" s="15">
        <v>11</v>
      </c>
      <c r="Q50" s="15">
        <v>0</v>
      </c>
      <c r="R50" s="15">
        <v>38</v>
      </c>
      <c r="S50" s="15">
        <v>10</v>
      </c>
      <c r="T50" s="15">
        <v>0</v>
      </c>
      <c r="U50" s="15">
        <v>20</v>
      </c>
      <c r="V50" s="15">
        <v>10</v>
      </c>
      <c r="W50" s="15">
        <v>0</v>
      </c>
      <c r="X50" s="15">
        <v>4</v>
      </c>
      <c r="Y50" s="15">
        <v>4</v>
      </c>
      <c r="Z50" s="15">
        <v>0</v>
      </c>
      <c r="AA50" s="15">
        <v>3</v>
      </c>
      <c r="AB50" s="15">
        <v>2</v>
      </c>
      <c r="AC50" s="15">
        <v>0</v>
      </c>
      <c r="AD50" s="15">
        <v>0</v>
      </c>
      <c r="AE50" s="15">
        <v>3</v>
      </c>
      <c r="AF50" s="15">
        <v>0</v>
      </c>
      <c r="AG50" s="15">
        <v>12</v>
      </c>
      <c r="AH50" s="15">
        <v>5</v>
      </c>
      <c r="AI50" s="15">
        <v>0</v>
      </c>
    </row>
    <row r="51" spans="1:35" x14ac:dyDescent="0.2">
      <c r="A51" s="15" t="s">
        <v>56</v>
      </c>
      <c r="B51" s="15" t="s">
        <v>23</v>
      </c>
      <c r="C51" s="15">
        <v>0</v>
      </c>
      <c r="D51" s="15">
        <v>0</v>
      </c>
      <c r="E51" s="15">
        <v>0</v>
      </c>
      <c r="F51" s="15">
        <v>0</v>
      </c>
      <c r="G51" s="15">
        <v>0</v>
      </c>
      <c r="H51" s="15">
        <v>0</v>
      </c>
      <c r="I51" s="15">
        <v>1</v>
      </c>
      <c r="J51" s="15">
        <v>0</v>
      </c>
      <c r="K51" s="15">
        <v>0</v>
      </c>
      <c r="L51" s="15">
        <v>0</v>
      </c>
      <c r="M51" s="15">
        <v>0</v>
      </c>
      <c r="N51" s="15">
        <v>0</v>
      </c>
      <c r="O51" s="15">
        <v>2</v>
      </c>
      <c r="P51" s="15">
        <v>3</v>
      </c>
      <c r="Q51" s="15">
        <v>0</v>
      </c>
      <c r="R51" s="15">
        <v>8</v>
      </c>
      <c r="S51" s="15">
        <v>3</v>
      </c>
      <c r="T51" s="15">
        <v>0</v>
      </c>
      <c r="U51" s="15">
        <v>12</v>
      </c>
      <c r="V51" s="15">
        <v>3</v>
      </c>
      <c r="W51" s="15">
        <v>0</v>
      </c>
      <c r="X51" s="15">
        <v>2</v>
      </c>
      <c r="Y51" s="15">
        <v>3</v>
      </c>
      <c r="Z51" s="15">
        <v>0</v>
      </c>
      <c r="AA51" s="15">
        <v>7</v>
      </c>
      <c r="AB51" s="15">
        <v>3</v>
      </c>
      <c r="AC51" s="15">
        <v>0</v>
      </c>
      <c r="AD51" s="15">
        <v>0</v>
      </c>
      <c r="AE51" s="15">
        <v>2</v>
      </c>
      <c r="AF51" s="15">
        <v>0</v>
      </c>
      <c r="AG51" s="15">
        <v>2</v>
      </c>
      <c r="AH51" s="15">
        <v>4</v>
      </c>
      <c r="AI51" s="15">
        <v>0</v>
      </c>
    </row>
    <row r="52" spans="1:35" x14ac:dyDescent="0.2">
      <c r="A52" s="15" t="s">
        <v>56</v>
      </c>
      <c r="B52" s="15" t="s">
        <v>21</v>
      </c>
      <c r="C52" s="15">
        <v>24</v>
      </c>
      <c r="D52" s="15">
        <v>17</v>
      </c>
      <c r="E52" s="15">
        <v>0</v>
      </c>
      <c r="F52" s="15">
        <v>82</v>
      </c>
      <c r="G52" s="15">
        <v>81</v>
      </c>
      <c r="H52" s="15">
        <v>4</v>
      </c>
      <c r="I52" s="15">
        <v>60</v>
      </c>
      <c r="J52" s="15">
        <v>51</v>
      </c>
      <c r="K52" s="15">
        <v>3</v>
      </c>
      <c r="L52" s="15">
        <v>72</v>
      </c>
      <c r="M52" s="15">
        <v>84</v>
      </c>
      <c r="N52" s="15">
        <v>0</v>
      </c>
      <c r="O52" s="15">
        <v>171</v>
      </c>
      <c r="P52" s="15">
        <v>188</v>
      </c>
      <c r="Q52" s="15">
        <v>0</v>
      </c>
      <c r="R52" s="15">
        <v>504</v>
      </c>
      <c r="S52" s="15">
        <v>518</v>
      </c>
      <c r="T52" s="15">
        <v>4</v>
      </c>
      <c r="U52" s="15">
        <v>512</v>
      </c>
      <c r="V52" s="15">
        <v>378</v>
      </c>
      <c r="W52" s="15">
        <v>5</v>
      </c>
      <c r="X52" s="15">
        <v>295</v>
      </c>
      <c r="Y52" s="15">
        <v>197</v>
      </c>
      <c r="Z52" s="15">
        <v>2</v>
      </c>
      <c r="AA52" s="15">
        <v>346</v>
      </c>
      <c r="AB52" s="15">
        <v>277</v>
      </c>
      <c r="AC52" s="15">
        <v>0</v>
      </c>
      <c r="AD52" s="15">
        <v>229</v>
      </c>
      <c r="AE52" s="15">
        <v>403</v>
      </c>
      <c r="AF52" s="15">
        <v>0</v>
      </c>
      <c r="AG52" s="15">
        <v>280</v>
      </c>
      <c r="AH52" s="15">
        <v>221</v>
      </c>
      <c r="AI52" s="15">
        <v>36</v>
      </c>
    </row>
    <row r="53" spans="1:35" x14ac:dyDescent="0.2">
      <c r="A53" s="15" t="s">
        <v>56</v>
      </c>
      <c r="B53" s="15" t="s">
        <v>1</v>
      </c>
      <c r="C53" s="15">
        <v>9</v>
      </c>
      <c r="D53" s="15">
        <v>4</v>
      </c>
      <c r="E53" s="15">
        <v>0</v>
      </c>
      <c r="F53" s="15">
        <v>3</v>
      </c>
      <c r="G53" s="15">
        <v>2</v>
      </c>
      <c r="H53" s="15">
        <v>0</v>
      </c>
      <c r="I53" s="15">
        <v>3</v>
      </c>
      <c r="J53" s="15">
        <v>1</v>
      </c>
      <c r="K53" s="15">
        <v>0</v>
      </c>
      <c r="L53" s="15">
        <v>11</v>
      </c>
      <c r="M53" s="15">
        <v>11</v>
      </c>
      <c r="N53" s="15">
        <v>0</v>
      </c>
      <c r="O53" s="15">
        <v>57</v>
      </c>
      <c r="P53" s="15">
        <v>32</v>
      </c>
      <c r="Q53" s="15">
        <v>0</v>
      </c>
      <c r="R53" s="15">
        <v>184</v>
      </c>
      <c r="S53" s="15">
        <v>63</v>
      </c>
      <c r="T53" s="15">
        <v>1</v>
      </c>
      <c r="U53" s="15">
        <v>138</v>
      </c>
      <c r="V53" s="15">
        <v>54</v>
      </c>
      <c r="W53" s="15">
        <v>2</v>
      </c>
      <c r="X53" s="15">
        <v>52</v>
      </c>
      <c r="Y53" s="15">
        <v>23</v>
      </c>
      <c r="Z53" s="15">
        <v>0</v>
      </c>
      <c r="AA53" s="15">
        <v>36</v>
      </c>
      <c r="AB53" s="15">
        <v>14</v>
      </c>
      <c r="AC53" s="15">
        <v>0</v>
      </c>
      <c r="AD53" s="15">
        <v>15</v>
      </c>
      <c r="AE53" s="15">
        <v>19</v>
      </c>
      <c r="AF53" s="15">
        <v>1</v>
      </c>
      <c r="AG53" s="15">
        <v>135</v>
      </c>
      <c r="AH53" s="15">
        <v>43</v>
      </c>
      <c r="AI53" s="15">
        <v>149</v>
      </c>
    </row>
    <row r="54" spans="1:35" x14ac:dyDescent="0.2">
      <c r="A54" s="15" t="s">
        <v>56</v>
      </c>
      <c r="B54" s="15" t="s">
        <v>2</v>
      </c>
      <c r="C54" s="15">
        <v>4</v>
      </c>
      <c r="D54" s="15">
        <v>0</v>
      </c>
      <c r="E54" s="15">
        <v>0</v>
      </c>
      <c r="F54" s="15">
        <v>1</v>
      </c>
      <c r="G54" s="15">
        <v>4</v>
      </c>
      <c r="H54" s="15">
        <v>0</v>
      </c>
      <c r="I54" s="15">
        <v>5</v>
      </c>
      <c r="J54" s="15">
        <v>0</v>
      </c>
      <c r="K54" s="15">
        <v>0</v>
      </c>
      <c r="L54" s="15">
        <v>25</v>
      </c>
      <c r="M54" s="15">
        <v>5</v>
      </c>
      <c r="N54" s="15">
        <v>0</v>
      </c>
      <c r="O54" s="15">
        <v>24</v>
      </c>
      <c r="P54" s="15">
        <v>8</v>
      </c>
      <c r="Q54" s="15">
        <v>0</v>
      </c>
      <c r="R54" s="15">
        <v>68</v>
      </c>
      <c r="S54" s="15">
        <v>20</v>
      </c>
      <c r="T54" s="15">
        <v>0</v>
      </c>
      <c r="U54" s="15">
        <v>56</v>
      </c>
      <c r="V54" s="15">
        <v>18</v>
      </c>
      <c r="W54" s="15">
        <v>0</v>
      </c>
      <c r="X54" s="15">
        <v>25</v>
      </c>
      <c r="Y54" s="15">
        <v>9</v>
      </c>
      <c r="Z54" s="15">
        <v>0</v>
      </c>
      <c r="AA54" s="15">
        <v>23</v>
      </c>
      <c r="AB54" s="15">
        <v>11</v>
      </c>
      <c r="AC54" s="15">
        <v>0</v>
      </c>
      <c r="AD54" s="15">
        <v>10</v>
      </c>
      <c r="AE54" s="15">
        <v>1</v>
      </c>
      <c r="AF54" s="15">
        <v>0</v>
      </c>
      <c r="AG54" s="15">
        <v>44</v>
      </c>
      <c r="AH54" s="15">
        <v>15</v>
      </c>
      <c r="AI54" s="15">
        <v>20</v>
      </c>
    </row>
    <row r="55" spans="1:35" x14ac:dyDescent="0.2">
      <c r="A55" s="15" t="s">
        <v>56</v>
      </c>
      <c r="B55" s="15" t="s">
        <v>9</v>
      </c>
      <c r="C55" s="15">
        <v>5</v>
      </c>
      <c r="D55" s="15">
        <v>1</v>
      </c>
      <c r="E55" s="15">
        <v>2</v>
      </c>
      <c r="F55" s="15">
        <v>2</v>
      </c>
      <c r="G55" s="15">
        <v>4</v>
      </c>
      <c r="H55" s="15">
        <v>0</v>
      </c>
      <c r="I55" s="15">
        <v>2</v>
      </c>
      <c r="J55" s="15">
        <v>3</v>
      </c>
      <c r="K55" s="15">
        <v>0</v>
      </c>
      <c r="L55" s="15">
        <v>6</v>
      </c>
      <c r="M55" s="15">
        <v>6</v>
      </c>
      <c r="N55" s="15">
        <v>0</v>
      </c>
      <c r="O55" s="15">
        <v>39</v>
      </c>
      <c r="P55" s="15">
        <v>18</v>
      </c>
      <c r="Q55" s="15">
        <v>0</v>
      </c>
      <c r="R55" s="15">
        <v>98</v>
      </c>
      <c r="S55" s="15">
        <v>25</v>
      </c>
      <c r="T55" s="15">
        <v>0</v>
      </c>
      <c r="U55" s="15">
        <v>78</v>
      </c>
      <c r="V55" s="15">
        <v>17</v>
      </c>
      <c r="W55" s="15">
        <v>0</v>
      </c>
      <c r="X55" s="15">
        <v>30</v>
      </c>
      <c r="Y55" s="15">
        <v>3</v>
      </c>
      <c r="Z55" s="15">
        <v>0</v>
      </c>
      <c r="AA55" s="15">
        <v>25</v>
      </c>
      <c r="AB55" s="15">
        <v>9</v>
      </c>
      <c r="AC55" s="15">
        <v>0</v>
      </c>
      <c r="AD55" s="15">
        <v>7</v>
      </c>
      <c r="AE55" s="15">
        <v>5</v>
      </c>
      <c r="AF55" s="15">
        <v>0</v>
      </c>
      <c r="AG55" s="15">
        <v>47</v>
      </c>
      <c r="AH55" s="15">
        <v>19</v>
      </c>
      <c r="AI55" s="15">
        <v>16</v>
      </c>
    </row>
    <row r="56" spans="1:35" x14ac:dyDescent="0.2">
      <c r="A56" s="15" t="s">
        <v>60</v>
      </c>
      <c r="B56" s="15" t="s">
        <v>22</v>
      </c>
      <c r="C56" s="15">
        <v>0</v>
      </c>
      <c r="D56" s="15">
        <v>1</v>
      </c>
      <c r="E56" s="15">
        <v>0</v>
      </c>
      <c r="F56" s="15">
        <v>2</v>
      </c>
      <c r="G56" s="15">
        <v>0</v>
      </c>
      <c r="H56" s="15">
        <v>0</v>
      </c>
      <c r="I56" s="15">
        <v>0</v>
      </c>
      <c r="J56" s="15">
        <v>0</v>
      </c>
      <c r="K56" s="15">
        <v>0</v>
      </c>
      <c r="L56" s="15">
        <v>1</v>
      </c>
      <c r="M56" s="15">
        <v>0</v>
      </c>
      <c r="N56" s="15">
        <v>0</v>
      </c>
      <c r="O56" s="15">
        <v>16</v>
      </c>
      <c r="P56" s="15">
        <v>9</v>
      </c>
      <c r="Q56" s="15">
        <v>0</v>
      </c>
      <c r="R56" s="15">
        <v>22</v>
      </c>
      <c r="S56" s="15">
        <v>17</v>
      </c>
      <c r="T56" s="15">
        <v>0</v>
      </c>
      <c r="U56" s="15">
        <v>14</v>
      </c>
      <c r="V56" s="15">
        <v>11</v>
      </c>
      <c r="W56" s="15">
        <v>0</v>
      </c>
      <c r="X56" s="15">
        <v>10</v>
      </c>
      <c r="Y56" s="15">
        <v>3</v>
      </c>
      <c r="Z56" s="15">
        <v>0</v>
      </c>
      <c r="AA56" s="15">
        <v>3</v>
      </c>
      <c r="AB56" s="15">
        <v>2</v>
      </c>
      <c r="AC56" s="15">
        <v>0</v>
      </c>
      <c r="AD56" s="15">
        <v>0</v>
      </c>
      <c r="AE56" s="15">
        <v>3</v>
      </c>
      <c r="AF56" s="15">
        <v>0</v>
      </c>
      <c r="AG56" s="15">
        <v>21</v>
      </c>
      <c r="AH56" s="15">
        <v>11</v>
      </c>
      <c r="AI56" s="15">
        <v>0</v>
      </c>
    </row>
    <row r="57" spans="1:35" x14ac:dyDescent="0.2">
      <c r="A57" s="15" t="s">
        <v>60</v>
      </c>
      <c r="B57" s="15" t="s">
        <v>23</v>
      </c>
      <c r="C57" s="15">
        <v>0</v>
      </c>
      <c r="D57" s="15">
        <v>0</v>
      </c>
      <c r="E57" s="15">
        <v>0</v>
      </c>
      <c r="F57" s="15">
        <v>1</v>
      </c>
      <c r="G57" s="15">
        <v>0</v>
      </c>
      <c r="H57" s="15">
        <v>0</v>
      </c>
      <c r="I57" s="15">
        <v>0</v>
      </c>
      <c r="J57" s="15">
        <v>0</v>
      </c>
      <c r="K57" s="15">
        <v>0</v>
      </c>
      <c r="L57" s="15">
        <v>3</v>
      </c>
      <c r="M57" s="15">
        <v>1</v>
      </c>
      <c r="N57" s="15">
        <v>0</v>
      </c>
      <c r="O57" s="15">
        <v>4</v>
      </c>
      <c r="P57" s="15">
        <v>3</v>
      </c>
      <c r="Q57" s="15">
        <v>0</v>
      </c>
      <c r="R57" s="15">
        <v>7</v>
      </c>
      <c r="S57" s="15">
        <v>4</v>
      </c>
      <c r="T57" s="15">
        <v>0</v>
      </c>
      <c r="U57" s="15">
        <v>7</v>
      </c>
      <c r="V57" s="15">
        <v>9</v>
      </c>
      <c r="W57" s="15">
        <v>0</v>
      </c>
      <c r="X57" s="15">
        <v>4</v>
      </c>
      <c r="Y57" s="15">
        <v>2</v>
      </c>
      <c r="Z57" s="15">
        <v>0</v>
      </c>
      <c r="AA57" s="15">
        <v>3</v>
      </c>
      <c r="AB57" s="15">
        <v>1</v>
      </c>
      <c r="AC57" s="15">
        <v>0</v>
      </c>
      <c r="AD57" s="15">
        <v>4</v>
      </c>
      <c r="AE57" s="15">
        <v>0</v>
      </c>
      <c r="AF57" s="15">
        <v>0</v>
      </c>
      <c r="AG57" s="15">
        <v>6</v>
      </c>
      <c r="AH57" s="15">
        <v>0</v>
      </c>
      <c r="AI57" s="15">
        <v>0</v>
      </c>
    </row>
    <row r="58" spans="1:35" x14ac:dyDescent="0.2">
      <c r="A58" s="15" t="s">
        <v>60</v>
      </c>
      <c r="B58" s="15" t="s">
        <v>21</v>
      </c>
      <c r="C58" s="15">
        <v>26</v>
      </c>
      <c r="D58" s="15">
        <v>19</v>
      </c>
      <c r="E58" s="15">
        <v>1</v>
      </c>
      <c r="F58" s="15">
        <v>93</v>
      </c>
      <c r="G58" s="15">
        <v>85</v>
      </c>
      <c r="H58" s="15">
        <v>11</v>
      </c>
      <c r="I58" s="15">
        <v>69</v>
      </c>
      <c r="J58" s="15">
        <v>45</v>
      </c>
      <c r="K58" s="15">
        <v>2</v>
      </c>
      <c r="L58" s="15">
        <v>90</v>
      </c>
      <c r="M58" s="15">
        <v>68</v>
      </c>
      <c r="N58" s="15">
        <v>6</v>
      </c>
      <c r="O58" s="15">
        <v>167</v>
      </c>
      <c r="P58" s="15">
        <v>208</v>
      </c>
      <c r="Q58" s="15">
        <v>3</v>
      </c>
      <c r="R58" s="15">
        <v>431</v>
      </c>
      <c r="S58" s="15">
        <v>466</v>
      </c>
      <c r="T58" s="15">
        <v>1</v>
      </c>
      <c r="U58" s="15">
        <v>486</v>
      </c>
      <c r="V58" s="15">
        <v>388</v>
      </c>
      <c r="W58" s="15">
        <v>1</v>
      </c>
      <c r="X58" s="15">
        <v>283</v>
      </c>
      <c r="Y58" s="15">
        <v>227</v>
      </c>
      <c r="Z58" s="15">
        <v>0</v>
      </c>
      <c r="AA58" s="15">
        <v>358</v>
      </c>
      <c r="AB58" s="15">
        <v>293</v>
      </c>
      <c r="AC58" s="15">
        <v>0</v>
      </c>
      <c r="AD58" s="15">
        <v>239</v>
      </c>
      <c r="AE58" s="15">
        <v>365</v>
      </c>
      <c r="AF58" s="15">
        <v>1</v>
      </c>
      <c r="AG58" s="15">
        <v>292</v>
      </c>
      <c r="AH58" s="15">
        <v>219</v>
      </c>
      <c r="AI58" s="15">
        <v>20</v>
      </c>
    </row>
    <row r="59" spans="1:35" x14ac:dyDescent="0.2">
      <c r="A59" s="15" t="s">
        <v>60</v>
      </c>
      <c r="B59" s="15" t="s">
        <v>1</v>
      </c>
      <c r="C59" s="15">
        <v>15</v>
      </c>
      <c r="D59" s="15">
        <v>3</v>
      </c>
      <c r="E59" s="15">
        <v>3</v>
      </c>
      <c r="F59" s="15">
        <v>1</v>
      </c>
      <c r="G59" s="15">
        <v>2</v>
      </c>
      <c r="H59" s="15">
        <v>0</v>
      </c>
      <c r="I59" s="15">
        <v>2</v>
      </c>
      <c r="J59" s="15">
        <v>2</v>
      </c>
      <c r="K59" s="15">
        <v>0</v>
      </c>
      <c r="L59" s="15">
        <v>11</v>
      </c>
      <c r="M59" s="15">
        <v>11</v>
      </c>
      <c r="N59" s="15">
        <v>0</v>
      </c>
      <c r="O59" s="15">
        <v>53</v>
      </c>
      <c r="P59" s="15">
        <v>23</v>
      </c>
      <c r="Q59" s="15">
        <v>1</v>
      </c>
      <c r="R59" s="15">
        <v>180</v>
      </c>
      <c r="S59" s="15">
        <v>58</v>
      </c>
      <c r="T59" s="15">
        <v>2</v>
      </c>
      <c r="U59" s="15">
        <v>124</v>
      </c>
      <c r="V59" s="15">
        <v>45</v>
      </c>
      <c r="W59" s="15">
        <v>2</v>
      </c>
      <c r="X59" s="15">
        <v>61</v>
      </c>
      <c r="Y59" s="15">
        <v>24</v>
      </c>
      <c r="Z59" s="15">
        <v>0</v>
      </c>
      <c r="AA59" s="15">
        <v>33</v>
      </c>
      <c r="AB59" s="15">
        <v>18</v>
      </c>
      <c r="AC59" s="15">
        <v>0</v>
      </c>
      <c r="AD59" s="15">
        <v>11</v>
      </c>
      <c r="AE59" s="15">
        <v>28</v>
      </c>
      <c r="AF59" s="15">
        <v>0</v>
      </c>
      <c r="AG59" s="15">
        <v>119</v>
      </c>
      <c r="AH59" s="15">
        <v>31</v>
      </c>
      <c r="AI59" s="15">
        <v>14</v>
      </c>
    </row>
    <row r="60" spans="1:35" x14ac:dyDescent="0.2">
      <c r="A60" s="15" t="s">
        <v>60</v>
      </c>
      <c r="B60" s="15" t="s">
        <v>2</v>
      </c>
      <c r="C60" s="15">
        <v>1</v>
      </c>
      <c r="D60" s="15">
        <v>0</v>
      </c>
      <c r="E60" s="15">
        <v>0</v>
      </c>
      <c r="F60" s="15">
        <v>0</v>
      </c>
      <c r="G60" s="15">
        <v>0</v>
      </c>
      <c r="H60" s="15">
        <v>0</v>
      </c>
      <c r="I60" s="15">
        <v>3</v>
      </c>
      <c r="J60" s="15">
        <v>0</v>
      </c>
      <c r="K60" s="15">
        <v>0</v>
      </c>
      <c r="L60" s="15">
        <v>6</v>
      </c>
      <c r="M60" s="15">
        <v>3</v>
      </c>
      <c r="N60" s="15">
        <v>0</v>
      </c>
      <c r="O60" s="15">
        <v>24</v>
      </c>
      <c r="P60" s="15">
        <v>7</v>
      </c>
      <c r="Q60" s="15">
        <v>1</v>
      </c>
      <c r="R60" s="15">
        <v>72</v>
      </c>
      <c r="S60" s="15">
        <v>22</v>
      </c>
      <c r="T60" s="15">
        <v>0</v>
      </c>
      <c r="U60" s="15">
        <v>66</v>
      </c>
      <c r="V60" s="15">
        <v>15</v>
      </c>
      <c r="W60" s="15">
        <v>0</v>
      </c>
      <c r="X60" s="15">
        <v>29</v>
      </c>
      <c r="Y60" s="15">
        <v>4</v>
      </c>
      <c r="Z60" s="15">
        <v>0</v>
      </c>
      <c r="AA60" s="15">
        <v>21</v>
      </c>
      <c r="AB60" s="15">
        <v>8</v>
      </c>
      <c r="AC60" s="15">
        <v>0</v>
      </c>
      <c r="AD60" s="15">
        <v>10</v>
      </c>
      <c r="AE60" s="15">
        <v>1</v>
      </c>
      <c r="AF60" s="15">
        <v>0</v>
      </c>
      <c r="AG60" s="15">
        <v>46</v>
      </c>
      <c r="AH60" s="15">
        <v>8</v>
      </c>
      <c r="AI60" s="15">
        <v>6</v>
      </c>
    </row>
    <row r="61" spans="1:35" x14ac:dyDescent="0.2">
      <c r="A61" s="15" t="s">
        <v>60</v>
      </c>
      <c r="B61" s="15" t="s">
        <v>9</v>
      </c>
      <c r="C61" s="15">
        <v>9</v>
      </c>
      <c r="D61" s="15">
        <v>6</v>
      </c>
      <c r="E61" s="15">
        <v>0</v>
      </c>
      <c r="F61" s="15">
        <v>3</v>
      </c>
      <c r="G61" s="15">
        <v>3</v>
      </c>
      <c r="H61" s="15">
        <v>0</v>
      </c>
      <c r="I61" s="15">
        <v>7</v>
      </c>
      <c r="J61" s="15">
        <v>7</v>
      </c>
      <c r="K61" s="15">
        <v>46</v>
      </c>
      <c r="L61" s="15">
        <v>10</v>
      </c>
      <c r="M61" s="15">
        <v>3</v>
      </c>
      <c r="N61" s="15">
        <v>0</v>
      </c>
      <c r="O61" s="15">
        <v>30</v>
      </c>
      <c r="P61" s="15">
        <v>11</v>
      </c>
      <c r="Q61" s="15">
        <v>0</v>
      </c>
      <c r="R61" s="15">
        <v>107</v>
      </c>
      <c r="S61" s="15">
        <v>21</v>
      </c>
      <c r="T61" s="15">
        <v>1</v>
      </c>
      <c r="U61" s="15">
        <v>71</v>
      </c>
      <c r="V61" s="15">
        <v>18</v>
      </c>
      <c r="W61" s="15">
        <v>5</v>
      </c>
      <c r="X61" s="15">
        <v>34</v>
      </c>
      <c r="Y61" s="15">
        <v>7</v>
      </c>
      <c r="Z61" s="15">
        <v>1</v>
      </c>
      <c r="AA61" s="15">
        <v>28</v>
      </c>
      <c r="AB61" s="15">
        <v>10</v>
      </c>
      <c r="AC61" s="15">
        <v>0</v>
      </c>
      <c r="AD61" s="15">
        <v>7</v>
      </c>
      <c r="AE61" s="15">
        <v>4</v>
      </c>
      <c r="AF61" s="15">
        <v>1</v>
      </c>
      <c r="AG61" s="15">
        <v>69</v>
      </c>
      <c r="AH61" s="15">
        <v>23</v>
      </c>
      <c r="AI61" s="15">
        <v>9</v>
      </c>
    </row>
    <row r="62" spans="1:35" x14ac:dyDescent="0.2">
      <c r="A62" s="15" t="s">
        <v>87</v>
      </c>
      <c r="B62" s="15" t="s">
        <v>22</v>
      </c>
      <c r="C62" s="15">
        <v>0</v>
      </c>
      <c r="D62" s="15">
        <v>0</v>
      </c>
      <c r="E62" s="15">
        <v>0</v>
      </c>
      <c r="F62" s="15">
        <v>0</v>
      </c>
      <c r="G62" s="15">
        <v>3</v>
      </c>
      <c r="H62" s="15">
        <v>0</v>
      </c>
      <c r="I62" s="15">
        <v>0</v>
      </c>
      <c r="J62" s="15">
        <v>0</v>
      </c>
      <c r="K62" s="15">
        <v>0</v>
      </c>
      <c r="L62" s="15">
        <v>0</v>
      </c>
      <c r="M62" s="15">
        <v>1</v>
      </c>
      <c r="N62" s="15">
        <v>0</v>
      </c>
      <c r="O62" s="15">
        <v>15</v>
      </c>
      <c r="P62" s="15">
        <v>13</v>
      </c>
      <c r="Q62" s="15">
        <v>0</v>
      </c>
      <c r="R62" s="15">
        <v>27</v>
      </c>
      <c r="S62" s="15">
        <v>17</v>
      </c>
      <c r="T62" s="15">
        <v>0</v>
      </c>
      <c r="U62" s="15">
        <v>30</v>
      </c>
      <c r="V62" s="15">
        <v>9</v>
      </c>
      <c r="W62" s="15">
        <v>0</v>
      </c>
      <c r="X62" s="15">
        <v>14</v>
      </c>
      <c r="Y62" s="15">
        <v>2</v>
      </c>
      <c r="Z62" s="15">
        <v>0</v>
      </c>
      <c r="AA62" s="15">
        <v>3</v>
      </c>
      <c r="AB62" s="15">
        <v>1</v>
      </c>
      <c r="AC62" s="15">
        <v>0</v>
      </c>
      <c r="AD62" s="15">
        <v>1</v>
      </c>
      <c r="AE62" s="15">
        <v>0</v>
      </c>
      <c r="AF62" s="15">
        <v>0</v>
      </c>
      <c r="AG62" s="15">
        <v>19</v>
      </c>
      <c r="AH62" s="15">
        <v>6</v>
      </c>
      <c r="AI62" s="15">
        <v>4</v>
      </c>
    </row>
    <row r="63" spans="1:35" x14ac:dyDescent="0.2">
      <c r="A63" s="15" t="s">
        <v>87</v>
      </c>
      <c r="B63" s="15" t="s">
        <v>23</v>
      </c>
      <c r="C63" s="15">
        <v>0</v>
      </c>
      <c r="D63" s="15">
        <v>0</v>
      </c>
      <c r="E63" s="15">
        <v>0</v>
      </c>
      <c r="F63" s="15">
        <v>0</v>
      </c>
      <c r="G63" s="15">
        <v>0</v>
      </c>
      <c r="H63" s="15">
        <v>0</v>
      </c>
      <c r="I63" s="15">
        <v>1</v>
      </c>
      <c r="J63" s="15">
        <v>0</v>
      </c>
      <c r="K63" s="15">
        <v>0</v>
      </c>
      <c r="L63" s="15">
        <v>1</v>
      </c>
      <c r="M63" s="15">
        <v>0</v>
      </c>
      <c r="N63" s="15">
        <v>0</v>
      </c>
      <c r="O63" s="15">
        <v>2</v>
      </c>
      <c r="P63" s="15">
        <v>2</v>
      </c>
      <c r="Q63" s="15">
        <v>0</v>
      </c>
      <c r="R63" s="15">
        <v>5</v>
      </c>
      <c r="S63" s="15">
        <v>1</v>
      </c>
      <c r="T63" s="15">
        <v>1</v>
      </c>
      <c r="U63" s="15">
        <v>10</v>
      </c>
      <c r="V63" s="15">
        <v>4</v>
      </c>
      <c r="W63" s="15">
        <v>0</v>
      </c>
      <c r="X63" s="15">
        <v>8</v>
      </c>
      <c r="Y63" s="15">
        <v>1</v>
      </c>
      <c r="Z63" s="15">
        <v>0</v>
      </c>
      <c r="AA63" s="15">
        <v>2</v>
      </c>
      <c r="AB63" s="15">
        <v>1</v>
      </c>
      <c r="AC63" s="15">
        <v>0</v>
      </c>
      <c r="AD63" s="15">
        <v>0</v>
      </c>
      <c r="AE63" s="15">
        <v>2</v>
      </c>
      <c r="AF63" s="15">
        <v>0</v>
      </c>
      <c r="AG63" s="15">
        <v>5</v>
      </c>
      <c r="AH63" s="15">
        <v>1</v>
      </c>
      <c r="AI63" s="15">
        <v>0</v>
      </c>
    </row>
    <row r="64" spans="1:35" x14ac:dyDescent="0.2">
      <c r="A64" s="15" t="s">
        <v>87</v>
      </c>
      <c r="B64" s="15" t="s">
        <v>21</v>
      </c>
      <c r="C64" s="15">
        <v>20</v>
      </c>
      <c r="D64" s="15">
        <v>26</v>
      </c>
      <c r="E64" s="15">
        <v>0</v>
      </c>
      <c r="F64" s="15">
        <v>69</v>
      </c>
      <c r="G64" s="15">
        <v>65</v>
      </c>
      <c r="H64" s="15">
        <v>7</v>
      </c>
      <c r="I64" s="15">
        <v>39</v>
      </c>
      <c r="J64" s="15">
        <v>46</v>
      </c>
      <c r="K64" s="15">
        <v>4</v>
      </c>
      <c r="L64" s="15">
        <v>52</v>
      </c>
      <c r="M64" s="15">
        <v>61</v>
      </c>
      <c r="N64" s="15">
        <v>3</v>
      </c>
      <c r="O64" s="15">
        <v>193</v>
      </c>
      <c r="P64" s="15">
        <v>154</v>
      </c>
      <c r="Q64" s="15">
        <v>0</v>
      </c>
      <c r="R64" s="15">
        <v>501</v>
      </c>
      <c r="S64" s="15">
        <v>435</v>
      </c>
      <c r="T64" s="15">
        <v>1</v>
      </c>
      <c r="U64" s="15">
        <v>440</v>
      </c>
      <c r="V64" s="15">
        <v>380</v>
      </c>
      <c r="W64" s="15">
        <v>3</v>
      </c>
      <c r="X64" s="15">
        <v>285</v>
      </c>
      <c r="Y64" s="15">
        <v>230</v>
      </c>
      <c r="Z64" s="15">
        <v>0</v>
      </c>
      <c r="AA64" s="15">
        <v>331</v>
      </c>
      <c r="AB64" s="15">
        <v>277</v>
      </c>
      <c r="AC64" s="15">
        <v>1</v>
      </c>
      <c r="AD64" s="15">
        <v>200</v>
      </c>
      <c r="AE64" s="15">
        <v>326</v>
      </c>
      <c r="AF64" s="15">
        <v>1</v>
      </c>
      <c r="AG64" s="15">
        <v>269</v>
      </c>
      <c r="AH64" s="15">
        <v>232</v>
      </c>
      <c r="AI64" s="15">
        <v>28</v>
      </c>
    </row>
    <row r="65" spans="1:35" x14ac:dyDescent="0.2">
      <c r="A65" s="15" t="s">
        <v>87</v>
      </c>
      <c r="B65" s="15" t="s">
        <v>1</v>
      </c>
      <c r="C65" s="15">
        <v>16</v>
      </c>
      <c r="D65" s="15">
        <v>2</v>
      </c>
      <c r="E65" s="15">
        <v>1</v>
      </c>
      <c r="F65" s="15">
        <v>3</v>
      </c>
      <c r="G65" s="15">
        <v>5</v>
      </c>
      <c r="H65" s="15">
        <v>0</v>
      </c>
      <c r="I65" s="15">
        <v>3</v>
      </c>
      <c r="J65" s="15">
        <v>3</v>
      </c>
      <c r="K65" s="15">
        <v>0</v>
      </c>
      <c r="L65" s="15">
        <v>12</v>
      </c>
      <c r="M65" s="15">
        <v>8</v>
      </c>
      <c r="N65" s="15">
        <v>0</v>
      </c>
      <c r="O65" s="15">
        <v>47</v>
      </c>
      <c r="P65" s="15">
        <v>23</v>
      </c>
      <c r="Q65" s="15">
        <v>0</v>
      </c>
      <c r="R65" s="15">
        <v>137</v>
      </c>
      <c r="S65" s="15">
        <v>44</v>
      </c>
      <c r="T65" s="15">
        <v>0</v>
      </c>
      <c r="U65" s="15">
        <v>120</v>
      </c>
      <c r="V65" s="15">
        <v>40</v>
      </c>
      <c r="W65" s="15">
        <v>0</v>
      </c>
      <c r="X65" s="15">
        <v>49</v>
      </c>
      <c r="Y65" s="15">
        <v>12</v>
      </c>
      <c r="Z65" s="15">
        <v>0</v>
      </c>
      <c r="AA65" s="15">
        <v>35</v>
      </c>
      <c r="AB65" s="15">
        <v>9</v>
      </c>
      <c r="AC65" s="15">
        <v>0</v>
      </c>
      <c r="AD65" s="15">
        <v>14</v>
      </c>
      <c r="AE65" s="15">
        <v>25</v>
      </c>
      <c r="AF65" s="15">
        <v>0</v>
      </c>
      <c r="AG65" s="15">
        <v>97</v>
      </c>
      <c r="AH65" s="15">
        <v>37</v>
      </c>
      <c r="AI65" s="15">
        <v>6</v>
      </c>
    </row>
    <row r="66" spans="1:35" x14ac:dyDescent="0.2">
      <c r="A66" s="15" t="s">
        <v>87</v>
      </c>
      <c r="B66" s="15" t="s">
        <v>2</v>
      </c>
      <c r="C66" s="15">
        <v>0</v>
      </c>
      <c r="D66" s="15">
        <v>0</v>
      </c>
      <c r="E66" s="15">
        <v>1</v>
      </c>
      <c r="F66" s="15">
        <v>1</v>
      </c>
      <c r="G66" s="15">
        <v>3</v>
      </c>
      <c r="H66" s="15">
        <v>1</v>
      </c>
      <c r="I66" s="15">
        <v>2</v>
      </c>
      <c r="J66" s="15">
        <v>4</v>
      </c>
      <c r="K66" s="15">
        <v>0</v>
      </c>
      <c r="L66" s="15">
        <v>8</v>
      </c>
      <c r="M66" s="15">
        <v>7</v>
      </c>
      <c r="N66" s="15">
        <v>0</v>
      </c>
      <c r="O66" s="15">
        <v>21</v>
      </c>
      <c r="P66" s="15">
        <v>9</v>
      </c>
      <c r="Q66" s="15">
        <v>0</v>
      </c>
      <c r="R66" s="15">
        <v>76</v>
      </c>
      <c r="S66" s="15">
        <v>29</v>
      </c>
      <c r="T66" s="15">
        <v>0</v>
      </c>
      <c r="U66" s="15">
        <v>57</v>
      </c>
      <c r="V66" s="15">
        <v>18</v>
      </c>
      <c r="W66" s="15">
        <v>0</v>
      </c>
      <c r="X66" s="15">
        <v>31</v>
      </c>
      <c r="Y66" s="15">
        <v>5</v>
      </c>
      <c r="Z66" s="15">
        <v>0</v>
      </c>
      <c r="AA66" s="15">
        <v>25</v>
      </c>
      <c r="AB66" s="15">
        <v>7</v>
      </c>
      <c r="AC66" s="15">
        <v>0</v>
      </c>
      <c r="AD66" s="15">
        <v>8</v>
      </c>
      <c r="AE66" s="15">
        <v>2</v>
      </c>
      <c r="AF66" s="15">
        <v>0</v>
      </c>
      <c r="AG66" s="15">
        <v>23</v>
      </c>
      <c r="AH66" s="15">
        <v>6</v>
      </c>
      <c r="AI66" s="15">
        <v>0</v>
      </c>
    </row>
    <row r="67" spans="1:35" x14ac:dyDescent="0.2">
      <c r="A67" s="15" t="s">
        <v>87</v>
      </c>
      <c r="B67" s="15" t="s">
        <v>9</v>
      </c>
      <c r="C67" s="15">
        <v>4</v>
      </c>
      <c r="D67" s="15">
        <v>0</v>
      </c>
      <c r="E67" s="15">
        <v>0</v>
      </c>
      <c r="F67" s="15">
        <v>4</v>
      </c>
      <c r="G67" s="15">
        <v>2</v>
      </c>
      <c r="H67" s="15">
        <v>0</v>
      </c>
      <c r="I67" s="15">
        <v>4</v>
      </c>
      <c r="J67" s="15">
        <v>0</v>
      </c>
      <c r="K67" s="15">
        <v>0</v>
      </c>
      <c r="L67" s="15">
        <v>4</v>
      </c>
      <c r="M67" s="15">
        <v>2</v>
      </c>
      <c r="N67" s="15">
        <v>0</v>
      </c>
      <c r="O67" s="15">
        <v>39</v>
      </c>
      <c r="P67" s="15">
        <v>18</v>
      </c>
      <c r="Q67" s="15">
        <v>0</v>
      </c>
      <c r="R67" s="15">
        <v>74</v>
      </c>
      <c r="S67" s="15">
        <v>22</v>
      </c>
      <c r="T67" s="15">
        <v>0</v>
      </c>
      <c r="U67" s="15">
        <v>57</v>
      </c>
      <c r="V67" s="15">
        <v>6</v>
      </c>
      <c r="W67" s="15">
        <v>1</v>
      </c>
      <c r="X67" s="15">
        <v>27</v>
      </c>
      <c r="Y67" s="15">
        <v>8</v>
      </c>
      <c r="Z67" s="15">
        <v>0</v>
      </c>
      <c r="AA67" s="15">
        <v>10</v>
      </c>
      <c r="AB67" s="15">
        <v>4</v>
      </c>
      <c r="AC67" s="15">
        <v>0</v>
      </c>
      <c r="AD67" s="15">
        <v>4</v>
      </c>
      <c r="AE67" s="15">
        <v>3</v>
      </c>
      <c r="AF67" s="15">
        <v>0</v>
      </c>
      <c r="AG67" s="15">
        <v>68</v>
      </c>
      <c r="AH67" s="15">
        <v>18</v>
      </c>
      <c r="AI67" s="15">
        <v>6</v>
      </c>
    </row>
    <row r="68" spans="1:35" x14ac:dyDescent="0.2">
      <c r="A68" s="15" t="s">
        <v>165</v>
      </c>
      <c r="B68" s="15" t="s">
        <v>22</v>
      </c>
      <c r="C68" s="15">
        <v>0</v>
      </c>
      <c r="D68" s="15">
        <v>1</v>
      </c>
      <c r="E68" s="15">
        <v>0</v>
      </c>
      <c r="F68" s="15">
        <v>0</v>
      </c>
      <c r="G68" s="15">
        <v>0</v>
      </c>
      <c r="H68" s="15">
        <v>0</v>
      </c>
      <c r="I68" s="15">
        <v>0</v>
      </c>
      <c r="J68" s="15">
        <v>1</v>
      </c>
      <c r="K68" s="15">
        <v>0</v>
      </c>
      <c r="L68" s="15">
        <v>0</v>
      </c>
      <c r="M68" s="15">
        <v>0</v>
      </c>
      <c r="N68" s="15">
        <v>0</v>
      </c>
      <c r="O68" s="15">
        <v>17</v>
      </c>
      <c r="P68" s="15">
        <v>17</v>
      </c>
      <c r="Q68" s="15">
        <v>0</v>
      </c>
      <c r="R68" s="15">
        <v>24</v>
      </c>
      <c r="S68" s="15">
        <v>12</v>
      </c>
      <c r="T68" s="15">
        <v>1</v>
      </c>
      <c r="U68" s="15">
        <v>27</v>
      </c>
      <c r="V68" s="15">
        <v>8</v>
      </c>
      <c r="W68" s="15">
        <v>0</v>
      </c>
      <c r="X68" s="15">
        <v>12</v>
      </c>
      <c r="Y68" s="15">
        <v>6</v>
      </c>
      <c r="Z68" s="15">
        <v>0</v>
      </c>
      <c r="AA68" s="15">
        <v>2</v>
      </c>
      <c r="AB68" s="15">
        <v>3</v>
      </c>
      <c r="AC68" s="15">
        <v>0</v>
      </c>
      <c r="AD68" s="15">
        <v>0</v>
      </c>
      <c r="AE68" s="15">
        <v>1</v>
      </c>
      <c r="AF68" s="15">
        <v>0</v>
      </c>
      <c r="AG68" s="15">
        <v>13</v>
      </c>
      <c r="AH68" s="15">
        <v>5</v>
      </c>
      <c r="AI68" s="15">
        <v>1</v>
      </c>
    </row>
    <row r="69" spans="1:35" x14ac:dyDescent="0.2">
      <c r="A69" s="15" t="s">
        <v>165</v>
      </c>
      <c r="B69" s="15" t="s">
        <v>23</v>
      </c>
      <c r="C69" s="15">
        <v>1</v>
      </c>
      <c r="D69" s="15">
        <v>0</v>
      </c>
      <c r="E69" s="15">
        <v>0</v>
      </c>
      <c r="F69" s="15">
        <v>0</v>
      </c>
      <c r="G69" s="15">
        <v>0</v>
      </c>
      <c r="H69" s="15">
        <v>0</v>
      </c>
      <c r="I69" s="15">
        <v>0</v>
      </c>
      <c r="J69" s="15">
        <v>0</v>
      </c>
      <c r="K69" s="15">
        <v>0</v>
      </c>
      <c r="L69" s="15">
        <v>0</v>
      </c>
      <c r="M69" s="15">
        <v>0</v>
      </c>
      <c r="N69" s="15">
        <v>0</v>
      </c>
      <c r="O69" s="15">
        <v>1</v>
      </c>
      <c r="P69" s="15">
        <v>4</v>
      </c>
      <c r="Q69" s="15">
        <v>0</v>
      </c>
      <c r="R69" s="15">
        <v>8</v>
      </c>
      <c r="S69" s="15">
        <v>3</v>
      </c>
      <c r="T69" s="15">
        <v>0</v>
      </c>
      <c r="U69" s="15">
        <v>8</v>
      </c>
      <c r="V69" s="15">
        <v>2</v>
      </c>
      <c r="W69" s="15">
        <v>0</v>
      </c>
      <c r="X69" s="15">
        <v>7</v>
      </c>
      <c r="Y69" s="15">
        <v>6</v>
      </c>
      <c r="Z69" s="15">
        <v>0</v>
      </c>
      <c r="AA69" s="15">
        <v>5</v>
      </c>
      <c r="AB69" s="15">
        <v>2</v>
      </c>
      <c r="AC69" s="15">
        <v>0</v>
      </c>
      <c r="AD69" s="15">
        <v>2</v>
      </c>
      <c r="AE69" s="15">
        <v>3</v>
      </c>
      <c r="AF69" s="15">
        <v>0</v>
      </c>
      <c r="AG69" s="15">
        <v>5</v>
      </c>
      <c r="AH69" s="15">
        <v>1</v>
      </c>
      <c r="AI69" s="15">
        <v>0</v>
      </c>
    </row>
    <row r="70" spans="1:35" x14ac:dyDescent="0.2">
      <c r="A70" s="15" t="s">
        <v>165</v>
      </c>
      <c r="B70" s="15" t="s">
        <v>21</v>
      </c>
      <c r="C70" s="15">
        <v>17</v>
      </c>
      <c r="D70" s="15">
        <v>18</v>
      </c>
      <c r="E70" s="15">
        <v>4</v>
      </c>
      <c r="F70" s="15">
        <v>81</v>
      </c>
      <c r="G70" s="15">
        <v>59</v>
      </c>
      <c r="H70" s="15">
        <v>6</v>
      </c>
      <c r="I70" s="15">
        <v>54</v>
      </c>
      <c r="J70" s="15">
        <v>40</v>
      </c>
      <c r="K70" s="15">
        <v>3</v>
      </c>
      <c r="L70" s="15">
        <v>72</v>
      </c>
      <c r="M70" s="15">
        <v>68</v>
      </c>
      <c r="N70" s="15">
        <v>0</v>
      </c>
      <c r="O70" s="15">
        <v>149</v>
      </c>
      <c r="P70" s="15">
        <v>158</v>
      </c>
      <c r="Q70" s="15">
        <v>1</v>
      </c>
      <c r="R70" s="15">
        <v>479</v>
      </c>
      <c r="S70" s="15">
        <v>451</v>
      </c>
      <c r="T70" s="15">
        <v>0</v>
      </c>
      <c r="U70" s="15">
        <v>480</v>
      </c>
      <c r="V70" s="15">
        <v>375</v>
      </c>
      <c r="W70" s="15">
        <v>1</v>
      </c>
      <c r="X70" s="15">
        <v>282</v>
      </c>
      <c r="Y70" s="15">
        <v>183</v>
      </c>
      <c r="Z70" s="15">
        <v>0</v>
      </c>
      <c r="AA70" s="15">
        <v>325</v>
      </c>
      <c r="AB70" s="15">
        <v>267</v>
      </c>
      <c r="AC70" s="15">
        <v>1</v>
      </c>
      <c r="AD70" s="15">
        <v>191</v>
      </c>
      <c r="AE70" s="15">
        <v>280</v>
      </c>
      <c r="AF70" s="15">
        <v>0</v>
      </c>
      <c r="AG70" s="15">
        <v>275</v>
      </c>
      <c r="AH70" s="15">
        <v>220</v>
      </c>
      <c r="AI70" s="15">
        <v>23</v>
      </c>
    </row>
    <row r="71" spans="1:35" x14ac:dyDescent="0.2">
      <c r="A71" s="15" t="s">
        <v>165</v>
      </c>
      <c r="B71" s="15" t="s">
        <v>1</v>
      </c>
      <c r="C71" s="15">
        <v>16</v>
      </c>
      <c r="D71" s="15">
        <v>2</v>
      </c>
      <c r="E71" s="15">
        <v>2</v>
      </c>
      <c r="F71" s="15">
        <v>5</v>
      </c>
      <c r="G71" s="15">
        <v>1</v>
      </c>
      <c r="H71" s="15">
        <v>0</v>
      </c>
      <c r="I71" s="15">
        <v>4</v>
      </c>
      <c r="J71" s="15">
        <v>1</v>
      </c>
      <c r="K71" s="15">
        <v>0</v>
      </c>
      <c r="L71" s="15">
        <v>10</v>
      </c>
      <c r="M71" s="15">
        <v>7</v>
      </c>
      <c r="N71" s="15">
        <v>0</v>
      </c>
      <c r="O71" s="15">
        <v>52</v>
      </c>
      <c r="P71" s="15">
        <v>21</v>
      </c>
      <c r="Q71" s="15">
        <v>0</v>
      </c>
      <c r="R71" s="15">
        <v>153</v>
      </c>
      <c r="S71" s="15">
        <v>42</v>
      </c>
      <c r="T71" s="15">
        <v>0</v>
      </c>
      <c r="U71" s="15">
        <v>101</v>
      </c>
      <c r="V71" s="15">
        <v>39</v>
      </c>
      <c r="W71" s="15">
        <v>0</v>
      </c>
      <c r="X71" s="15">
        <v>47</v>
      </c>
      <c r="Y71" s="15">
        <v>15</v>
      </c>
      <c r="Z71" s="15">
        <v>0</v>
      </c>
      <c r="AA71" s="15">
        <v>36</v>
      </c>
      <c r="AB71" s="15">
        <v>13</v>
      </c>
      <c r="AC71" s="15">
        <v>1</v>
      </c>
      <c r="AD71" s="15">
        <v>13</v>
      </c>
      <c r="AE71" s="15">
        <v>18</v>
      </c>
      <c r="AF71" s="15">
        <v>0</v>
      </c>
      <c r="AG71" s="15">
        <v>113</v>
      </c>
      <c r="AH71" s="15">
        <v>33</v>
      </c>
      <c r="AI71" s="15">
        <v>5</v>
      </c>
    </row>
    <row r="72" spans="1:35" x14ac:dyDescent="0.2">
      <c r="A72" s="15" t="s">
        <v>165</v>
      </c>
      <c r="B72" s="15" t="s">
        <v>2</v>
      </c>
      <c r="C72" s="15">
        <v>0</v>
      </c>
      <c r="D72" s="15">
        <v>0</v>
      </c>
      <c r="E72" s="15">
        <v>0</v>
      </c>
      <c r="F72" s="15">
        <v>2</v>
      </c>
      <c r="G72" s="15">
        <v>0</v>
      </c>
      <c r="H72" s="15">
        <v>0</v>
      </c>
      <c r="I72" s="15">
        <v>2</v>
      </c>
      <c r="J72" s="15">
        <v>0</v>
      </c>
      <c r="K72" s="15">
        <v>0</v>
      </c>
      <c r="L72" s="15">
        <v>18</v>
      </c>
      <c r="M72" s="15">
        <v>3</v>
      </c>
      <c r="N72" s="15">
        <v>0</v>
      </c>
      <c r="O72" s="15">
        <v>26</v>
      </c>
      <c r="P72" s="15">
        <v>7</v>
      </c>
      <c r="Q72" s="15">
        <v>0</v>
      </c>
      <c r="R72" s="15">
        <v>69</v>
      </c>
      <c r="S72" s="15">
        <v>16</v>
      </c>
      <c r="T72" s="15">
        <v>0</v>
      </c>
      <c r="U72" s="15">
        <v>55</v>
      </c>
      <c r="V72" s="15">
        <v>14</v>
      </c>
      <c r="W72" s="15">
        <v>0</v>
      </c>
      <c r="X72" s="15">
        <v>22</v>
      </c>
      <c r="Y72" s="15">
        <v>9</v>
      </c>
      <c r="Z72" s="15">
        <v>0</v>
      </c>
      <c r="AA72" s="15">
        <v>13</v>
      </c>
      <c r="AB72" s="15">
        <v>2</v>
      </c>
      <c r="AC72" s="15">
        <v>0</v>
      </c>
      <c r="AD72" s="15">
        <v>5</v>
      </c>
      <c r="AE72" s="15">
        <v>0</v>
      </c>
      <c r="AF72" s="15">
        <v>0</v>
      </c>
      <c r="AG72" s="15">
        <v>30</v>
      </c>
      <c r="AH72" s="15">
        <v>15</v>
      </c>
      <c r="AI72" s="15">
        <v>1</v>
      </c>
    </row>
    <row r="73" spans="1:35" x14ac:dyDescent="0.2">
      <c r="A73" s="15" t="s">
        <v>165</v>
      </c>
      <c r="B73" s="15" t="s">
        <v>9</v>
      </c>
      <c r="C73" s="15">
        <v>5</v>
      </c>
      <c r="D73" s="15">
        <v>1</v>
      </c>
      <c r="E73" s="15">
        <v>0</v>
      </c>
      <c r="F73" s="15">
        <v>2</v>
      </c>
      <c r="G73" s="15">
        <v>8</v>
      </c>
      <c r="H73" s="15">
        <v>0</v>
      </c>
      <c r="I73" s="15">
        <v>4</v>
      </c>
      <c r="J73" s="15">
        <v>5</v>
      </c>
      <c r="K73" s="15">
        <v>1</v>
      </c>
      <c r="L73" s="15">
        <v>2</v>
      </c>
      <c r="M73" s="15">
        <v>4</v>
      </c>
      <c r="N73" s="15">
        <v>0</v>
      </c>
      <c r="O73" s="15">
        <v>54</v>
      </c>
      <c r="P73" s="15">
        <v>21</v>
      </c>
      <c r="Q73" s="15">
        <v>0</v>
      </c>
      <c r="R73" s="15">
        <v>92</v>
      </c>
      <c r="S73" s="15">
        <v>35</v>
      </c>
      <c r="T73" s="15">
        <v>0</v>
      </c>
      <c r="U73" s="15">
        <v>76</v>
      </c>
      <c r="V73" s="15">
        <v>15</v>
      </c>
      <c r="W73" s="15">
        <v>0</v>
      </c>
      <c r="X73" s="15">
        <v>31</v>
      </c>
      <c r="Y73" s="15">
        <v>11</v>
      </c>
      <c r="Z73" s="15">
        <v>0</v>
      </c>
      <c r="AA73" s="15">
        <v>9</v>
      </c>
      <c r="AB73" s="15">
        <v>4</v>
      </c>
      <c r="AC73" s="15">
        <v>0</v>
      </c>
      <c r="AD73" s="15">
        <v>7</v>
      </c>
      <c r="AE73" s="15">
        <v>2</v>
      </c>
      <c r="AF73" s="15">
        <v>0</v>
      </c>
      <c r="AG73" s="15">
        <v>78</v>
      </c>
      <c r="AH73" s="15">
        <v>19</v>
      </c>
      <c r="AI73" s="15">
        <v>5</v>
      </c>
    </row>
    <row r="74" spans="1:35" x14ac:dyDescent="0.2">
      <c r="A74" s="15" t="s">
        <v>166</v>
      </c>
      <c r="B74" s="15" t="s">
        <v>22</v>
      </c>
      <c r="C74" s="15">
        <v>1</v>
      </c>
      <c r="D74" s="15">
        <v>1</v>
      </c>
      <c r="E74" s="15">
        <v>0</v>
      </c>
      <c r="F74" s="15">
        <v>0</v>
      </c>
      <c r="G74" s="15">
        <v>3</v>
      </c>
      <c r="H74" s="15">
        <v>0</v>
      </c>
      <c r="I74" s="15">
        <v>0</v>
      </c>
      <c r="J74" s="15">
        <v>0</v>
      </c>
      <c r="K74" s="15">
        <v>0</v>
      </c>
      <c r="L74" s="15">
        <v>2</v>
      </c>
      <c r="M74" s="15">
        <v>1</v>
      </c>
      <c r="N74" s="15">
        <v>0</v>
      </c>
      <c r="O74" s="15">
        <v>11</v>
      </c>
      <c r="P74" s="15">
        <v>10</v>
      </c>
      <c r="Q74" s="15">
        <v>1</v>
      </c>
      <c r="R74" s="15">
        <v>31</v>
      </c>
      <c r="S74" s="15">
        <v>11</v>
      </c>
      <c r="T74" s="15">
        <v>0</v>
      </c>
      <c r="U74" s="15">
        <v>28</v>
      </c>
      <c r="V74" s="15">
        <v>9</v>
      </c>
      <c r="W74" s="15">
        <v>0</v>
      </c>
      <c r="X74" s="15">
        <v>10</v>
      </c>
      <c r="Y74" s="15">
        <v>5</v>
      </c>
      <c r="Z74" s="15">
        <v>0</v>
      </c>
      <c r="AA74" s="15">
        <v>2</v>
      </c>
      <c r="AB74" s="15">
        <v>0</v>
      </c>
      <c r="AC74" s="15">
        <v>0</v>
      </c>
      <c r="AD74" s="15">
        <v>0</v>
      </c>
      <c r="AE74" s="15">
        <v>1</v>
      </c>
      <c r="AF74" s="15">
        <v>0</v>
      </c>
      <c r="AG74" s="15">
        <v>19</v>
      </c>
      <c r="AH74" s="15">
        <v>4</v>
      </c>
      <c r="AI74" s="15">
        <v>1</v>
      </c>
    </row>
    <row r="75" spans="1:35" x14ac:dyDescent="0.2">
      <c r="A75" s="15" t="s">
        <v>166</v>
      </c>
      <c r="B75" s="15" t="s">
        <v>23</v>
      </c>
      <c r="C75" s="15">
        <v>0</v>
      </c>
      <c r="D75" s="15">
        <v>1</v>
      </c>
      <c r="E75" s="15">
        <v>0</v>
      </c>
      <c r="F75" s="15">
        <v>0</v>
      </c>
      <c r="G75" s="15">
        <v>0</v>
      </c>
      <c r="H75" s="15">
        <v>0</v>
      </c>
      <c r="I75" s="15">
        <v>0</v>
      </c>
      <c r="J75" s="15">
        <v>0</v>
      </c>
      <c r="K75" s="15">
        <v>0</v>
      </c>
      <c r="L75" s="15">
        <v>1</v>
      </c>
      <c r="M75" s="15">
        <v>1</v>
      </c>
      <c r="N75" s="15">
        <v>0</v>
      </c>
      <c r="O75" s="15">
        <v>1</v>
      </c>
      <c r="P75" s="15">
        <v>2</v>
      </c>
      <c r="Q75" s="15">
        <v>0</v>
      </c>
      <c r="R75" s="15">
        <v>5</v>
      </c>
      <c r="S75" s="15">
        <v>2</v>
      </c>
      <c r="T75" s="15">
        <v>0</v>
      </c>
      <c r="U75" s="15">
        <v>8</v>
      </c>
      <c r="V75" s="15">
        <v>5</v>
      </c>
      <c r="W75" s="15">
        <v>0</v>
      </c>
      <c r="X75" s="15">
        <v>1</v>
      </c>
      <c r="Y75" s="15">
        <v>1</v>
      </c>
      <c r="Z75" s="15">
        <v>0</v>
      </c>
      <c r="AA75" s="15">
        <v>8</v>
      </c>
      <c r="AB75" s="15">
        <v>0</v>
      </c>
      <c r="AC75" s="15">
        <v>0</v>
      </c>
      <c r="AD75" s="15">
        <v>1</v>
      </c>
      <c r="AE75" s="15">
        <v>2</v>
      </c>
      <c r="AF75" s="15">
        <v>0</v>
      </c>
      <c r="AG75" s="15">
        <v>6</v>
      </c>
      <c r="AH75" s="15">
        <v>2</v>
      </c>
      <c r="AI75" s="15">
        <v>1</v>
      </c>
    </row>
    <row r="76" spans="1:35" x14ac:dyDescent="0.2">
      <c r="A76" s="15" t="s">
        <v>166</v>
      </c>
      <c r="B76" s="15" t="s">
        <v>21</v>
      </c>
      <c r="C76" s="15">
        <v>23</v>
      </c>
      <c r="D76" s="15">
        <v>19</v>
      </c>
      <c r="E76" s="15">
        <v>1</v>
      </c>
      <c r="F76" s="15">
        <v>65</v>
      </c>
      <c r="G76" s="15">
        <v>59</v>
      </c>
      <c r="H76" s="15">
        <v>3</v>
      </c>
      <c r="I76" s="15">
        <v>51</v>
      </c>
      <c r="J76" s="15">
        <v>25</v>
      </c>
      <c r="K76" s="15">
        <v>4</v>
      </c>
      <c r="L76" s="15">
        <v>88</v>
      </c>
      <c r="M76" s="15">
        <v>75</v>
      </c>
      <c r="N76" s="15">
        <v>5</v>
      </c>
      <c r="O76" s="15">
        <v>159</v>
      </c>
      <c r="P76" s="15">
        <v>159</v>
      </c>
      <c r="Q76" s="15">
        <v>10</v>
      </c>
      <c r="R76" s="15">
        <v>438</v>
      </c>
      <c r="S76" s="15">
        <v>395</v>
      </c>
      <c r="T76" s="15">
        <v>4</v>
      </c>
      <c r="U76" s="15">
        <v>398</v>
      </c>
      <c r="V76" s="15">
        <v>343</v>
      </c>
      <c r="W76" s="15">
        <v>1</v>
      </c>
      <c r="X76" s="15">
        <v>269</v>
      </c>
      <c r="Y76" s="15">
        <v>184</v>
      </c>
      <c r="Z76" s="15">
        <v>0</v>
      </c>
      <c r="AA76" s="15">
        <v>319</v>
      </c>
      <c r="AB76" s="15">
        <v>248</v>
      </c>
      <c r="AC76" s="15">
        <v>0</v>
      </c>
      <c r="AD76" s="15">
        <v>196</v>
      </c>
      <c r="AE76" s="15">
        <v>262</v>
      </c>
      <c r="AF76" s="15">
        <v>0</v>
      </c>
      <c r="AG76" s="15">
        <v>289</v>
      </c>
      <c r="AH76" s="15">
        <v>228</v>
      </c>
      <c r="AI76" s="15">
        <v>35</v>
      </c>
    </row>
    <row r="77" spans="1:35" x14ac:dyDescent="0.2">
      <c r="A77" s="15" t="s">
        <v>166</v>
      </c>
      <c r="B77" s="15" t="s">
        <v>1</v>
      </c>
      <c r="C77" s="15">
        <v>8</v>
      </c>
      <c r="D77" s="15">
        <v>0</v>
      </c>
      <c r="E77" s="15">
        <v>1</v>
      </c>
      <c r="F77" s="15">
        <v>1</v>
      </c>
      <c r="G77" s="15">
        <v>1</v>
      </c>
      <c r="H77" s="15">
        <v>0</v>
      </c>
      <c r="I77" s="15">
        <v>2</v>
      </c>
      <c r="J77" s="15">
        <v>0</v>
      </c>
      <c r="K77" s="15">
        <v>0</v>
      </c>
      <c r="L77" s="15">
        <v>5</v>
      </c>
      <c r="M77" s="15">
        <v>3</v>
      </c>
      <c r="N77" s="15">
        <v>0</v>
      </c>
      <c r="O77" s="15">
        <v>48</v>
      </c>
      <c r="P77" s="15">
        <v>20</v>
      </c>
      <c r="Q77" s="15">
        <v>0</v>
      </c>
      <c r="R77" s="15">
        <v>147</v>
      </c>
      <c r="S77" s="15">
        <v>49</v>
      </c>
      <c r="T77" s="15">
        <v>1</v>
      </c>
      <c r="U77" s="15">
        <v>132</v>
      </c>
      <c r="V77" s="15">
        <v>41</v>
      </c>
      <c r="W77" s="15">
        <v>1</v>
      </c>
      <c r="X77" s="15">
        <v>63</v>
      </c>
      <c r="Y77" s="15">
        <v>17</v>
      </c>
      <c r="Z77" s="15">
        <v>1</v>
      </c>
      <c r="AA77" s="15">
        <v>44</v>
      </c>
      <c r="AB77" s="15">
        <v>21</v>
      </c>
      <c r="AC77" s="15">
        <v>0</v>
      </c>
      <c r="AD77" s="15">
        <v>18</v>
      </c>
      <c r="AE77" s="15">
        <v>14</v>
      </c>
      <c r="AF77" s="15">
        <v>0</v>
      </c>
      <c r="AG77" s="15">
        <v>126</v>
      </c>
      <c r="AH77" s="15">
        <v>40</v>
      </c>
      <c r="AI77" s="15">
        <v>7</v>
      </c>
    </row>
    <row r="78" spans="1:35" x14ac:dyDescent="0.2">
      <c r="A78" s="15" t="s">
        <v>166</v>
      </c>
      <c r="B78" s="15" t="s">
        <v>2</v>
      </c>
      <c r="C78" s="15">
        <v>0</v>
      </c>
      <c r="D78" s="15">
        <v>1</v>
      </c>
      <c r="E78" s="15">
        <v>1</v>
      </c>
      <c r="F78" s="15">
        <v>2</v>
      </c>
      <c r="G78" s="15">
        <v>3</v>
      </c>
      <c r="H78" s="15">
        <v>0</v>
      </c>
      <c r="I78" s="15">
        <v>3</v>
      </c>
      <c r="J78" s="15">
        <v>1</v>
      </c>
      <c r="K78" s="15">
        <v>0</v>
      </c>
      <c r="L78" s="15">
        <v>9</v>
      </c>
      <c r="M78" s="15">
        <v>10</v>
      </c>
      <c r="N78" s="15">
        <v>0</v>
      </c>
      <c r="O78" s="15">
        <v>15</v>
      </c>
      <c r="P78" s="15">
        <v>4</v>
      </c>
      <c r="Q78" s="15">
        <v>0</v>
      </c>
      <c r="R78" s="15">
        <v>75</v>
      </c>
      <c r="S78" s="15">
        <v>18</v>
      </c>
      <c r="T78" s="15">
        <v>2</v>
      </c>
      <c r="U78" s="15">
        <v>61</v>
      </c>
      <c r="V78" s="15">
        <v>14</v>
      </c>
      <c r="W78" s="15">
        <v>0</v>
      </c>
      <c r="X78" s="15">
        <v>26</v>
      </c>
      <c r="Y78" s="15">
        <v>4</v>
      </c>
      <c r="Z78" s="15">
        <v>1</v>
      </c>
      <c r="AA78" s="15">
        <v>20</v>
      </c>
      <c r="AB78" s="15">
        <v>1</v>
      </c>
      <c r="AC78" s="15">
        <v>0</v>
      </c>
      <c r="AD78" s="15">
        <v>13</v>
      </c>
      <c r="AE78" s="15">
        <v>2</v>
      </c>
      <c r="AF78" s="15">
        <v>0</v>
      </c>
      <c r="AG78" s="15">
        <v>54</v>
      </c>
      <c r="AH78" s="15">
        <v>9</v>
      </c>
      <c r="AI78" s="15">
        <v>21</v>
      </c>
    </row>
    <row r="79" spans="1:35" x14ac:dyDescent="0.2">
      <c r="A79" s="15" t="s">
        <v>166</v>
      </c>
      <c r="B79" s="15" t="s">
        <v>9</v>
      </c>
      <c r="C79" s="15">
        <v>7</v>
      </c>
      <c r="D79" s="15">
        <v>2</v>
      </c>
      <c r="E79" s="15">
        <v>0</v>
      </c>
      <c r="F79" s="15">
        <v>2</v>
      </c>
      <c r="G79" s="15">
        <v>4</v>
      </c>
      <c r="H79" s="15">
        <v>0</v>
      </c>
      <c r="I79" s="15">
        <v>3</v>
      </c>
      <c r="J79" s="15">
        <v>1</v>
      </c>
      <c r="K79" s="15">
        <v>0</v>
      </c>
      <c r="L79" s="15">
        <v>4</v>
      </c>
      <c r="M79" s="15">
        <v>1</v>
      </c>
      <c r="N79" s="15">
        <v>0</v>
      </c>
      <c r="O79" s="15">
        <v>58</v>
      </c>
      <c r="P79" s="15">
        <v>22</v>
      </c>
      <c r="Q79" s="15">
        <v>0</v>
      </c>
      <c r="R79" s="15">
        <v>85</v>
      </c>
      <c r="S79" s="15">
        <v>22</v>
      </c>
      <c r="T79" s="15">
        <v>0</v>
      </c>
      <c r="U79" s="15">
        <v>67</v>
      </c>
      <c r="V79" s="15">
        <v>13</v>
      </c>
      <c r="W79" s="15">
        <v>0</v>
      </c>
      <c r="X79" s="15">
        <v>26</v>
      </c>
      <c r="Y79" s="15">
        <v>8</v>
      </c>
      <c r="Z79" s="15">
        <v>0</v>
      </c>
      <c r="AA79" s="15">
        <v>25</v>
      </c>
      <c r="AB79" s="15">
        <v>12</v>
      </c>
      <c r="AC79" s="15">
        <v>0</v>
      </c>
      <c r="AD79" s="15">
        <v>4</v>
      </c>
      <c r="AE79" s="15">
        <v>1</v>
      </c>
      <c r="AF79" s="15">
        <v>0</v>
      </c>
      <c r="AG79" s="15">
        <v>65</v>
      </c>
      <c r="AH79" s="15">
        <v>25</v>
      </c>
      <c r="AI79" s="15">
        <v>5</v>
      </c>
    </row>
    <row r="80" spans="1:35" x14ac:dyDescent="0.2">
      <c r="A80" s="15" t="s">
        <v>167</v>
      </c>
      <c r="B80" s="15" t="s">
        <v>22</v>
      </c>
      <c r="C80" s="15">
        <v>1</v>
      </c>
      <c r="D80" s="15">
        <v>0</v>
      </c>
      <c r="E80" s="15">
        <v>0</v>
      </c>
      <c r="F80" s="15">
        <v>1</v>
      </c>
      <c r="G80" s="15">
        <v>0</v>
      </c>
      <c r="H80" s="15">
        <v>0</v>
      </c>
      <c r="I80" s="15">
        <v>1</v>
      </c>
      <c r="J80" s="15">
        <v>1</v>
      </c>
      <c r="K80" s="15">
        <v>0</v>
      </c>
      <c r="L80" s="15">
        <v>1</v>
      </c>
      <c r="M80" s="15">
        <v>0</v>
      </c>
      <c r="N80" s="15">
        <v>0</v>
      </c>
      <c r="O80" s="15">
        <v>15</v>
      </c>
      <c r="P80" s="15">
        <v>7</v>
      </c>
      <c r="Q80" s="15">
        <v>0</v>
      </c>
      <c r="R80" s="15">
        <v>48</v>
      </c>
      <c r="S80" s="15">
        <v>28</v>
      </c>
      <c r="T80" s="15">
        <v>0</v>
      </c>
      <c r="U80" s="15">
        <v>38</v>
      </c>
      <c r="V80" s="15">
        <v>8</v>
      </c>
      <c r="W80" s="15">
        <v>0</v>
      </c>
      <c r="X80" s="15">
        <v>13</v>
      </c>
      <c r="Y80" s="15">
        <v>3</v>
      </c>
      <c r="Z80" s="15">
        <v>0</v>
      </c>
      <c r="AA80" s="15">
        <v>3</v>
      </c>
      <c r="AB80" s="15">
        <v>0</v>
      </c>
      <c r="AC80" s="15">
        <v>0</v>
      </c>
      <c r="AD80" s="15">
        <v>1</v>
      </c>
      <c r="AE80" s="15">
        <v>1</v>
      </c>
      <c r="AF80" s="15">
        <v>0</v>
      </c>
      <c r="AG80" s="15">
        <v>27</v>
      </c>
      <c r="AH80" s="15">
        <v>6</v>
      </c>
      <c r="AI80" s="15">
        <v>0</v>
      </c>
    </row>
    <row r="81" spans="1:35" x14ac:dyDescent="0.2">
      <c r="A81" s="15" t="s">
        <v>167</v>
      </c>
      <c r="B81" s="15" t="s">
        <v>23</v>
      </c>
      <c r="C81" s="15">
        <v>1</v>
      </c>
      <c r="D81" s="15">
        <v>1</v>
      </c>
      <c r="E81" s="15">
        <v>0</v>
      </c>
      <c r="F81" s="15">
        <v>0</v>
      </c>
      <c r="G81" s="15">
        <v>0</v>
      </c>
      <c r="H81" s="15">
        <v>0</v>
      </c>
      <c r="I81" s="15">
        <v>0</v>
      </c>
      <c r="J81" s="15">
        <v>0</v>
      </c>
      <c r="K81" s="15">
        <v>0</v>
      </c>
      <c r="L81" s="15">
        <v>0</v>
      </c>
      <c r="M81" s="15">
        <v>0</v>
      </c>
      <c r="N81" s="15">
        <v>0</v>
      </c>
      <c r="O81" s="15">
        <v>2</v>
      </c>
      <c r="P81" s="15">
        <v>1</v>
      </c>
      <c r="Q81" s="15">
        <v>0</v>
      </c>
      <c r="R81" s="15">
        <v>5</v>
      </c>
      <c r="S81" s="15">
        <v>4</v>
      </c>
      <c r="T81" s="15">
        <v>0</v>
      </c>
      <c r="U81" s="15">
        <v>11</v>
      </c>
      <c r="V81" s="15">
        <v>2</v>
      </c>
      <c r="W81" s="15">
        <v>0</v>
      </c>
      <c r="X81" s="15">
        <v>4</v>
      </c>
      <c r="Y81" s="15">
        <v>2</v>
      </c>
      <c r="Z81" s="15">
        <v>0</v>
      </c>
      <c r="AA81" s="15">
        <v>2</v>
      </c>
      <c r="AB81" s="15">
        <v>0</v>
      </c>
      <c r="AC81" s="15">
        <v>0</v>
      </c>
      <c r="AD81" s="15">
        <v>1</v>
      </c>
      <c r="AE81" s="15">
        <v>0</v>
      </c>
      <c r="AF81" s="15">
        <v>0</v>
      </c>
      <c r="AG81" s="15">
        <v>7</v>
      </c>
      <c r="AH81" s="15">
        <v>1</v>
      </c>
      <c r="AI81" s="15">
        <v>0</v>
      </c>
    </row>
    <row r="82" spans="1:35" x14ac:dyDescent="0.2">
      <c r="A82" s="15" t="s">
        <v>167</v>
      </c>
      <c r="B82" s="15" t="s">
        <v>21</v>
      </c>
      <c r="C82" s="15">
        <v>17</v>
      </c>
      <c r="D82" s="15">
        <v>21</v>
      </c>
      <c r="E82" s="15">
        <v>6</v>
      </c>
      <c r="F82" s="15">
        <v>67</v>
      </c>
      <c r="G82" s="15">
        <v>76</v>
      </c>
      <c r="H82" s="15">
        <v>4</v>
      </c>
      <c r="I82" s="15">
        <v>51</v>
      </c>
      <c r="J82" s="15">
        <v>44</v>
      </c>
      <c r="K82" s="15">
        <v>7</v>
      </c>
      <c r="L82" s="15">
        <v>85</v>
      </c>
      <c r="M82" s="15">
        <v>66</v>
      </c>
      <c r="N82" s="15">
        <v>2</v>
      </c>
      <c r="O82" s="15">
        <v>176</v>
      </c>
      <c r="P82" s="15">
        <v>148</v>
      </c>
      <c r="Q82" s="15">
        <v>1</v>
      </c>
      <c r="R82" s="15">
        <v>429</v>
      </c>
      <c r="S82" s="15">
        <v>395</v>
      </c>
      <c r="T82" s="15">
        <v>6</v>
      </c>
      <c r="U82" s="15">
        <v>462</v>
      </c>
      <c r="V82" s="15">
        <v>329</v>
      </c>
      <c r="W82" s="15">
        <v>1</v>
      </c>
      <c r="X82" s="15">
        <v>290</v>
      </c>
      <c r="Y82" s="15">
        <v>196</v>
      </c>
      <c r="Z82" s="15">
        <v>0</v>
      </c>
      <c r="AA82" s="15">
        <v>288</v>
      </c>
      <c r="AB82" s="15">
        <v>260</v>
      </c>
      <c r="AC82" s="15">
        <v>0</v>
      </c>
      <c r="AD82" s="15">
        <v>198</v>
      </c>
      <c r="AE82" s="15">
        <v>243</v>
      </c>
      <c r="AF82" s="15">
        <v>0</v>
      </c>
      <c r="AG82" s="15">
        <v>320</v>
      </c>
      <c r="AH82" s="15">
        <v>210</v>
      </c>
      <c r="AI82" s="15">
        <v>35</v>
      </c>
    </row>
    <row r="83" spans="1:35" x14ac:dyDescent="0.2">
      <c r="A83" s="15" t="s">
        <v>167</v>
      </c>
      <c r="B83" s="15" t="s">
        <v>1</v>
      </c>
      <c r="C83" s="15">
        <v>13</v>
      </c>
      <c r="D83" s="15">
        <v>5</v>
      </c>
      <c r="E83" s="15">
        <v>1</v>
      </c>
      <c r="F83" s="15">
        <v>3</v>
      </c>
      <c r="G83" s="15">
        <v>6</v>
      </c>
      <c r="H83" s="15">
        <v>0</v>
      </c>
      <c r="I83" s="15">
        <v>3</v>
      </c>
      <c r="J83" s="15">
        <v>3</v>
      </c>
      <c r="K83" s="15">
        <v>0</v>
      </c>
      <c r="L83" s="15">
        <v>18</v>
      </c>
      <c r="M83" s="15">
        <v>8</v>
      </c>
      <c r="N83" s="15">
        <v>0</v>
      </c>
      <c r="O83" s="15">
        <v>63</v>
      </c>
      <c r="P83" s="15">
        <v>31</v>
      </c>
      <c r="Q83" s="15">
        <v>2</v>
      </c>
      <c r="R83" s="15">
        <v>169</v>
      </c>
      <c r="S83" s="15">
        <v>53</v>
      </c>
      <c r="T83" s="15">
        <v>4</v>
      </c>
      <c r="U83" s="15">
        <v>134</v>
      </c>
      <c r="V83" s="15">
        <v>46</v>
      </c>
      <c r="W83" s="15">
        <v>1</v>
      </c>
      <c r="X83" s="15">
        <v>61</v>
      </c>
      <c r="Y83" s="15">
        <v>13</v>
      </c>
      <c r="Z83" s="15">
        <v>0</v>
      </c>
      <c r="AA83" s="15">
        <v>31</v>
      </c>
      <c r="AB83" s="15">
        <v>8</v>
      </c>
      <c r="AC83" s="15">
        <v>0</v>
      </c>
      <c r="AD83" s="15">
        <v>18</v>
      </c>
      <c r="AE83" s="15">
        <v>16</v>
      </c>
      <c r="AF83" s="15">
        <v>0</v>
      </c>
      <c r="AG83" s="15">
        <v>108</v>
      </c>
      <c r="AH83" s="15">
        <v>26</v>
      </c>
      <c r="AI83" s="15">
        <v>14</v>
      </c>
    </row>
    <row r="84" spans="1:35" x14ac:dyDescent="0.2">
      <c r="A84" s="15" t="s">
        <v>167</v>
      </c>
      <c r="B84" s="15" t="s">
        <v>2</v>
      </c>
      <c r="C84" s="15">
        <v>0</v>
      </c>
      <c r="D84" s="15">
        <v>0</v>
      </c>
      <c r="E84" s="15">
        <v>0</v>
      </c>
      <c r="F84" s="15">
        <v>1</v>
      </c>
      <c r="G84" s="15">
        <v>1</v>
      </c>
      <c r="H84" s="15">
        <v>0</v>
      </c>
      <c r="I84" s="15">
        <v>2</v>
      </c>
      <c r="J84" s="15">
        <v>0</v>
      </c>
      <c r="K84" s="15">
        <v>0</v>
      </c>
      <c r="L84" s="15">
        <v>8</v>
      </c>
      <c r="M84" s="15">
        <v>6</v>
      </c>
      <c r="N84" s="15">
        <v>0</v>
      </c>
      <c r="O84" s="15">
        <v>22</v>
      </c>
      <c r="P84" s="15">
        <v>2</v>
      </c>
      <c r="Q84" s="15">
        <v>3</v>
      </c>
      <c r="R84" s="15">
        <v>52</v>
      </c>
      <c r="S84" s="15">
        <v>16</v>
      </c>
      <c r="T84" s="15">
        <v>0</v>
      </c>
      <c r="U84" s="15">
        <v>36</v>
      </c>
      <c r="V84" s="15">
        <v>17</v>
      </c>
      <c r="W84" s="15">
        <v>0</v>
      </c>
      <c r="X84" s="15">
        <v>20</v>
      </c>
      <c r="Y84" s="15">
        <v>5</v>
      </c>
      <c r="Z84" s="15">
        <v>0</v>
      </c>
      <c r="AA84" s="15">
        <v>19</v>
      </c>
      <c r="AB84" s="15">
        <v>4</v>
      </c>
      <c r="AC84" s="15">
        <v>0</v>
      </c>
      <c r="AD84" s="15">
        <v>6</v>
      </c>
      <c r="AE84" s="15">
        <v>1</v>
      </c>
      <c r="AF84" s="15">
        <v>0</v>
      </c>
      <c r="AG84" s="15">
        <v>28</v>
      </c>
      <c r="AH84" s="15">
        <v>4</v>
      </c>
      <c r="AI84" s="15">
        <v>36</v>
      </c>
    </row>
    <row r="85" spans="1:35" x14ac:dyDescent="0.2">
      <c r="A85" s="15" t="s">
        <v>167</v>
      </c>
      <c r="B85" s="15" t="s">
        <v>9</v>
      </c>
      <c r="C85" s="15">
        <v>1</v>
      </c>
      <c r="D85" s="15">
        <v>0</v>
      </c>
      <c r="E85" s="15">
        <v>0</v>
      </c>
      <c r="F85" s="15">
        <v>6</v>
      </c>
      <c r="G85" s="15">
        <v>2</v>
      </c>
      <c r="H85" s="15">
        <v>1</v>
      </c>
      <c r="I85" s="15">
        <v>6</v>
      </c>
      <c r="J85" s="15">
        <v>2</v>
      </c>
      <c r="K85" s="15">
        <v>1</v>
      </c>
      <c r="L85" s="15">
        <v>5</v>
      </c>
      <c r="M85" s="15">
        <v>1</v>
      </c>
      <c r="N85" s="15">
        <v>0</v>
      </c>
      <c r="O85" s="15">
        <v>66</v>
      </c>
      <c r="P85" s="15">
        <v>20</v>
      </c>
      <c r="Q85" s="15">
        <v>0</v>
      </c>
      <c r="R85" s="15">
        <v>95</v>
      </c>
      <c r="S85" s="15">
        <v>26</v>
      </c>
      <c r="T85" s="15">
        <v>1</v>
      </c>
      <c r="U85" s="15">
        <v>82</v>
      </c>
      <c r="V85" s="15">
        <v>21</v>
      </c>
      <c r="W85" s="15">
        <v>0</v>
      </c>
      <c r="X85" s="15">
        <v>32</v>
      </c>
      <c r="Y85" s="15">
        <v>9</v>
      </c>
      <c r="Z85" s="15">
        <v>0</v>
      </c>
      <c r="AA85" s="15">
        <v>18</v>
      </c>
      <c r="AB85" s="15">
        <v>12</v>
      </c>
      <c r="AC85" s="15">
        <v>0</v>
      </c>
      <c r="AD85" s="15">
        <v>1</v>
      </c>
      <c r="AE85" s="15">
        <v>1</v>
      </c>
      <c r="AF85" s="15">
        <v>0</v>
      </c>
      <c r="AG85" s="15">
        <v>78</v>
      </c>
      <c r="AH85" s="15">
        <v>19</v>
      </c>
      <c r="AI85" s="15">
        <v>16</v>
      </c>
    </row>
    <row r="86" spans="1:35" x14ac:dyDescent="0.2">
      <c r="A86" s="15" t="s">
        <v>255</v>
      </c>
      <c r="B86" s="15" t="s">
        <v>22</v>
      </c>
      <c r="C86" s="15">
        <v>0</v>
      </c>
      <c r="D86" s="15">
        <v>0</v>
      </c>
      <c r="E86" s="15">
        <v>0</v>
      </c>
      <c r="F86" s="15">
        <v>0</v>
      </c>
      <c r="G86" s="15">
        <v>2</v>
      </c>
      <c r="H86" s="15">
        <v>0</v>
      </c>
      <c r="I86" s="15">
        <v>0</v>
      </c>
      <c r="J86" s="15">
        <v>0</v>
      </c>
      <c r="K86" s="15">
        <v>0</v>
      </c>
      <c r="L86" s="15">
        <v>0</v>
      </c>
      <c r="M86" s="15">
        <v>0</v>
      </c>
      <c r="N86" s="15">
        <v>0</v>
      </c>
      <c r="O86" s="15">
        <v>13</v>
      </c>
      <c r="P86" s="15">
        <v>7</v>
      </c>
      <c r="Q86" s="15">
        <v>0</v>
      </c>
      <c r="R86" s="15">
        <v>26</v>
      </c>
      <c r="S86" s="15">
        <v>18</v>
      </c>
      <c r="T86" s="15">
        <v>1</v>
      </c>
      <c r="U86" s="15">
        <v>29</v>
      </c>
      <c r="V86" s="15">
        <v>9</v>
      </c>
      <c r="W86" s="15">
        <v>0</v>
      </c>
      <c r="X86" s="15">
        <v>12</v>
      </c>
      <c r="Y86" s="15">
        <v>3</v>
      </c>
      <c r="Z86" s="15">
        <v>0</v>
      </c>
      <c r="AA86" s="15">
        <v>3</v>
      </c>
      <c r="AB86" s="15">
        <v>2</v>
      </c>
      <c r="AC86" s="15">
        <v>0</v>
      </c>
      <c r="AD86" s="15">
        <v>0</v>
      </c>
      <c r="AE86" s="15">
        <v>0</v>
      </c>
      <c r="AF86" s="15">
        <v>0</v>
      </c>
      <c r="AG86" s="15">
        <v>17</v>
      </c>
      <c r="AH86" s="15">
        <v>10</v>
      </c>
      <c r="AI86" s="15">
        <v>0</v>
      </c>
    </row>
    <row r="87" spans="1:35" x14ac:dyDescent="0.2">
      <c r="A87" s="15" t="s">
        <v>255</v>
      </c>
      <c r="B87" s="15" t="s">
        <v>23</v>
      </c>
      <c r="C87" s="15">
        <v>0</v>
      </c>
      <c r="D87" s="15">
        <v>0</v>
      </c>
      <c r="E87" s="15">
        <v>0</v>
      </c>
      <c r="F87" s="15">
        <v>1</v>
      </c>
      <c r="G87" s="15">
        <v>1</v>
      </c>
      <c r="H87" s="15">
        <v>0</v>
      </c>
      <c r="I87" s="15">
        <v>0</v>
      </c>
      <c r="J87" s="15">
        <v>1</v>
      </c>
      <c r="K87" s="15">
        <v>1</v>
      </c>
      <c r="L87" s="15">
        <v>1</v>
      </c>
      <c r="M87" s="15">
        <v>3</v>
      </c>
      <c r="N87" s="15">
        <v>0</v>
      </c>
      <c r="O87" s="15">
        <v>3</v>
      </c>
      <c r="P87" s="15">
        <v>1</v>
      </c>
      <c r="Q87" s="15">
        <v>0</v>
      </c>
      <c r="R87" s="15">
        <v>12</v>
      </c>
      <c r="S87" s="15">
        <v>5</v>
      </c>
      <c r="T87" s="15">
        <v>0</v>
      </c>
      <c r="U87" s="15">
        <v>5</v>
      </c>
      <c r="V87" s="15">
        <v>3</v>
      </c>
      <c r="W87" s="15">
        <v>0</v>
      </c>
      <c r="X87" s="15">
        <v>6</v>
      </c>
      <c r="Y87" s="15">
        <v>3</v>
      </c>
      <c r="Z87" s="15">
        <v>0</v>
      </c>
      <c r="AA87" s="15">
        <v>1</v>
      </c>
      <c r="AB87" s="15">
        <v>1</v>
      </c>
      <c r="AC87" s="15">
        <v>0</v>
      </c>
      <c r="AD87" s="15">
        <v>2</v>
      </c>
      <c r="AE87" s="15">
        <v>4</v>
      </c>
      <c r="AF87" s="15">
        <v>0</v>
      </c>
      <c r="AG87" s="15">
        <v>4</v>
      </c>
      <c r="AH87" s="15">
        <v>2</v>
      </c>
      <c r="AI87" s="15">
        <v>0</v>
      </c>
    </row>
    <row r="88" spans="1:35" x14ac:dyDescent="0.2">
      <c r="A88" s="15" t="s">
        <v>255</v>
      </c>
      <c r="B88" s="15" t="s">
        <v>21</v>
      </c>
      <c r="C88" s="15">
        <v>16</v>
      </c>
      <c r="D88" s="15">
        <v>18</v>
      </c>
      <c r="E88" s="15">
        <v>3</v>
      </c>
      <c r="F88" s="15">
        <v>71</v>
      </c>
      <c r="G88" s="15">
        <v>59</v>
      </c>
      <c r="H88" s="15">
        <v>3</v>
      </c>
      <c r="I88" s="15">
        <v>53</v>
      </c>
      <c r="J88" s="15">
        <v>39</v>
      </c>
      <c r="K88" s="15">
        <v>5</v>
      </c>
      <c r="L88" s="15">
        <v>90</v>
      </c>
      <c r="M88" s="15">
        <v>78</v>
      </c>
      <c r="N88" s="15">
        <v>2</v>
      </c>
      <c r="O88" s="15">
        <v>160</v>
      </c>
      <c r="P88" s="15">
        <v>151</v>
      </c>
      <c r="Q88" s="15">
        <v>0</v>
      </c>
      <c r="R88" s="15">
        <v>433</v>
      </c>
      <c r="S88" s="15">
        <v>375</v>
      </c>
      <c r="T88" s="15">
        <v>2</v>
      </c>
      <c r="U88" s="15">
        <v>440</v>
      </c>
      <c r="V88" s="15">
        <v>359</v>
      </c>
      <c r="W88" s="15">
        <v>1</v>
      </c>
      <c r="X88" s="15">
        <v>276</v>
      </c>
      <c r="Y88" s="15">
        <v>225</v>
      </c>
      <c r="Z88" s="15">
        <v>0</v>
      </c>
      <c r="AA88" s="15">
        <v>317</v>
      </c>
      <c r="AB88" s="15">
        <v>288</v>
      </c>
      <c r="AC88" s="15">
        <v>0</v>
      </c>
      <c r="AD88" s="15">
        <v>197</v>
      </c>
      <c r="AE88" s="15">
        <v>299</v>
      </c>
      <c r="AF88" s="15">
        <v>1</v>
      </c>
      <c r="AG88" s="15">
        <v>275</v>
      </c>
      <c r="AH88" s="15">
        <v>199</v>
      </c>
      <c r="AI88" s="15">
        <v>29</v>
      </c>
    </row>
    <row r="89" spans="1:35" x14ac:dyDescent="0.2">
      <c r="A89" s="15" t="s">
        <v>255</v>
      </c>
      <c r="B89" s="15" t="s">
        <v>1</v>
      </c>
      <c r="C89" s="15">
        <v>2</v>
      </c>
      <c r="D89" s="15">
        <v>0</v>
      </c>
      <c r="E89" s="15">
        <v>3</v>
      </c>
      <c r="F89" s="15">
        <v>1</v>
      </c>
      <c r="G89" s="15">
        <v>2</v>
      </c>
      <c r="H89" s="15">
        <v>0</v>
      </c>
      <c r="I89" s="15">
        <v>4</v>
      </c>
      <c r="J89" s="15">
        <v>3</v>
      </c>
      <c r="K89" s="15">
        <v>0</v>
      </c>
      <c r="L89" s="15">
        <v>21</v>
      </c>
      <c r="M89" s="15">
        <v>8</v>
      </c>
      <c r="N89" s="15">
        <v>0</v>
      </c>
      <c r="O89" s="15">
        <v>56</v>
      </c>
      <c r="P89" s="15">
        <v>25</v>
      </c>
      <c r="Q89" s="15">
        <v>0</v>
      </c>
      <c r="R89" s="15">
        <v>208</v>
      </c>
      <c r="S89" s="15">
        <v>59</v>
      </c>
      <c r="T89" s="15">
        <v>1</v>
      </c>
      <c r="U89" s="15">
        <v>97</v>
      </c>
      <c r="V89" s="15">
        <v>37</v>
      </c>
      <c r="W89" s="15">
        <v>1</v>
      </c>
      <c r="X89" s="15">
        <v>63</v>
      </c>
      <c r="Y89" s="15">
        <v>23</v>
      </c>
      <c r="Z89" s="15">
        <v>0</v>
      </c>
      <c r="AA89" s="15">
        <v>47</v>
      </c>
      <c r="AB89" s="15">
        <v>10</v>
      </c>
      <c r="AC89" s="15">
        <v>0</v>
      </c>
      <c r="AD89" s="15">
        <v>15</v>
      </c>
      <c r="AE89" s="15">
        <v>20</v>
      </c>
      <c r="AF89" s="15">
        <v>0</v>
      </c>
      <c r="AG89" s="15">
        <v>158</v>
      </c>
      <c r="AH89" s="15">
        <v>34</v>
      </c>
      <c r="AI89" s="15">
        <v>21</v>
      </c>
    </row>
    <row r="90" spans="1:35" x14ac:dyDescent="0.2">
      <c r="A90" s="15" t="s">
        <v>255</v>
      </c>
      <c r="B90" s="15" t="s">
        <v>2</v>
      </c>
      <c r="C90" s="15">
        <v>0</v>
      </c>
      <c r="D90" s="15">
        <v>0</v>
      </c>
      <c r="E90" s="15">
        <v>0</v>
      </c>
      <c r="F90" s="15">
        <v>1</v>
      </c>
      <c r="G90" s="15">
        <v>2</v>
      </c>
      <c r="H90" s="15">
        <v>0</v>
      </c>
      <c r="I90" s="15">
        <v>6</v>
      </c>
      <c r="J90" s="15">
        <v>2</v>
      </c>
      <c r="K90" s="15">
        <v>0</v>
      </c>
      <c r="L90" s="15">
        <v>14</v>
      </c>
      <c r="M90" s="15">
        <v>2</v>
      </c>
      <c r="N90" s="15">
        <v>0</v>
      </c>
      <c r="O90" s="15">
        <v>19</v>
      </c>
      <c r="P90" s="15">
        <v>3</v>
      </c>
      <c r="Q90" s="15">
        <v>0</v>
      </c>
      <c r="R90" s="15">
        <v>66</v>
      </c>
      <c r="S90" s="15">
        <v>16</v>
      </c>
      <c r="T90" s="15">
        <v>0</v>
      </c>
      <c r="U90" s="15">
        <v>71</v>
      </c>
      <c r="V90" s="15">
        <v>8</v>
      </c>
      <c r="W90" s="15">
        <v>0</v>
      </c>
      <c r="X90" s="15">
        <v>23</v>
      </c>
      <c r="Y90" s="15">
        <v>7</v>
      </c>
      <c r="Z90" s="15">
        <v>0</v>
      </c>
      <c r="AA90" s="15">
        <v>18</v>
      </c>
      <c r="AB90" s="15">
        <v>5</v>
      </c>
      <c r="AC90" s="15">
        <v>0</v>
      </c>
      <c r="AD90" s="15">
        <v>8</v>
      </c>
      <c r="AE90" s="15">
        <v>1</v>
      </c>
      <c r="AF90" s="15">
        <v>0</v>
      </c>
      <c r="AG90" s="15">
        <v>42</v>
      </c>
      <c r="AH90" s="15">
        <v>4</v>
      </c>
      <c r="AI90" s="15">
        <v>2</v>
      </c>
    </row>
    <row r="91" spans="1:35" x14ac:dyDescent="0.2">
      <c r="A91" s="15" t="s">
        <v>255</v>
      </c>
      <c r="B91" s="15" t="s">
        <v>9</v>
      </c>
      <c r="C91" s="15">
        <v>3</v>
      </c>
      <c r="D91" s="15">
        <v>5</v>
      </c>
      <c r="E91" s="15">
        <v>5</v>
      </c>
      <c r="F91" s="15">
        <v>0</v>
      </c>
      <c r="G91" s="15">
        <v>4</v>
      </c>
      <c r="H91" s="15">
        <v>2</v>
      </c>
      <c r="I91" s="15">
        <v>6</v>
      </c>
      <c r="J91" s="15">
        <v>4</v>
      </c>
      <c r="K91" s="15">
        <v>1</v>
      </c>
      <c r="L91" s="15">
        <v>9</v>
      </c>
      <c r="M91" s="15">
        <v>2</v>
      </c>
      <c r="N91" s="15">
        <v>1</v>
      </c>
      <c r="O91" s="15">
        <v>55</v>
      </c>
      <c r="P91" s="15">
        <v>16</v>
      </c>
      <c r="Q91" s="15">
        <v>0</v>
      </c>
      <c r="R91" s="15">
        <v>84</v>
      </c>
      <c r="S91" s="15">
        <v>29</v>
      </c>
      <c r="T91" s="15">
        <v>0</v>
      </c>
      <c r="U91" s="15">
        <v>70</v>
      </c>
      <c r="V91" s="15">
        <v>23</v>
      </c>
      <c r="W91" s="15">
        <v>0</v>
      </c>
      <c r="X91" s="15">
        <v>37</v>
      </c>
      <c r="Y91" s="15">
        <v>7</v>
      </c>
      <c r="Z91" s="15">
        <v>0</v>
      </c>
      <c r="AA91" s="15">
        <v>19</v>
      </c>
      <c r="AB91" s="15">
        <v>13</v>
      </c>
      <c r="AC91" s="15">
        <v>0</v>
      </c>
      <c r="AD91" s="15">
        <v>8</v>
      </c>
      <c r="AE91" s="15">
        <v>3</v>
      </c>
      <c r="AF91" s="15">
        <v>0</v>
      </c>
      <c r="AG91" s="15">
        <v>60</v>
      </c>
      <c r="AH91" s="15">
        <v>18</v>
      </c>
      <c r="AI91" s="15">
        <v>11</v>
      </c>
    </row>
    <row r="92" spans="1:35" x14ac:dyDescent="0.2">
      <c r="A92" s="85"/>
      <c r="B92" s="85"/>
      <c r="C92" s="85"/>
      <c r="D92" s="85"/>
      <c r="E92" s="85"/>
      <c r="F92" s="85"/>
      <c r="G92" s="85"/>
      <c r="H92" s="85"/>
      <c r="I92" s="85"/>
      <c r="J92" s="85"/>
      <c r="K92" s="85"/>
      <c r="L92" s="85"/>
      <c r="M92" s="85"/>
      <c r="N92" s="85"/>
      <c r="O92" s="85"/>
      <c r="P92" s="85"/>
      <c r="Q92" s="85"/>
      <c r="R92" s="85"/>
      <c r="S92" s="85"/>
      <c r="T92" s="85"/>
      <c r="U92" s="85"/>
      <c r="V92" s="85"/>
      <c r="W92" s="85"/>
      <c r="X92" s="85"/>
      <c r="Y92" s="85"/>
      <c r="Z92" s="85"/>
      <c r="AA92" s="85"/>
      <c r="AB92" s="85"/>
      <c r="AC92" s="85"/>
      <c r="AD92" s="85"/>
      <c r="AE92" s="85"/>
      <c r="AF92" s="85"/>
      <c r="AG92" s="85"/>
      <c r="AH92" s="85"/>
      <c r="AI92" s="85"/>
    </row>
    <row r="93" spans="1:35" x14ac:dyDescent="0.2">
      <c r="A93" s="85"/>
      <c r="B93" s="85"/>
      <c r="C93" s="85"/>
      <c r="D93" s="85"/>
      <c r="E93" s="85"/>
      <c r="F93" s="85"/>
      <c r="G93" s="85"/>
      <c r="H93" s="85"/>
      <c r="I93" s="85"/>
      <c r="J93" s="85"/>
      <c r="K93" s="85"/>
      <c r="L93" s="85"/>
      <c r="M93" s="85"/>
      <c r="N93" s="85"/>
      <c r="O93" s="85"/>
      <c r="P93" s="85"/>
      <c r="Q93" s="85"/>
      <c r="R93" s="85"/>
      <c r="S93" s="85"/>
      <c r="T93" s="85"/>
      <c r="U93" s="85"/>
      <c r="V93" s="85"/>
      <c r="W93" s="85"/>
      <c r="X93" s="85"/>
      <c r="Y93" s="85"/>
      <c r="Z93" s="85"/>
      <c r="AA93" s="85"/>
      <c r="AB93" s="85"/>
      <c r="AC93" s="85"/>
      <c r="AD93" s="85"/>
      <c r="AE93" s="85"/>
      <c r="AF93" s="85"/>
      <c r="AG93" s="85"/>
      <c r="AH93" s="85"/>
      <c r="AI93" s="85"/>
    </row>
    <row r="94" spans="1:35" x14ac:dyDescent="0.2">
      <c r="A94" s="85"/>
      <c r="B94" s="85"/>
      <c r="C94" s="85"/>
      <c r="D94" s="85"/>
      <c r="E94" s="85"/>
      <c r="F94" s="85"/>
      <c r="G94" s="85"/>
      <c r="H94" s="85"/>
      <c r="I94" s="85"/>
      <c r="J94" s="85"/>
      <c r="K94" s="85"/>
      <c r="L94" s="85"/>
      <c r="M94" s="85"/>
      <c r="N94" s="85"/>
      <c r="O94" s="85"/>
      <c r="P94" s="85"/>
      <c r="Q94" s="85"/>
      <c r="R94" s="85"/>
      <c r="S94" s="85"/>
      <c r="T94" s="85"/>
      <c r="U94" s="85"/>
      <c r="V94" s="85"/>
      <c r="W94" s="85"/>
      <c r="X94" s="85"/>
      <c r="Y94" s="85"/>
      <c r="Z94" s="85"/>
      <c r="AA94" s="85"/>
      <c r="AB94" s="85"/>
      <c r="AC94" s="85"/>
      <c r="AD94" s="85"/>
      <c r="AE94" s="85"/>
      <c r="AF94" s="85"/>
      <c r="AG94" s="85"/>
      <c r="AH94" s="85"/>
      <c r="AI94" s="85"/>
    </row>
    <row r="95" spans="1:35" x14ac:dyDescent="0.2">
      <c r="A95" s="85"/>
      <c r="B95" s="85"/>
      <c r="C95" s="85"/>
      <c r="D95" s="85"/>
      <c r="E95" s="85"/>
      <c r="F95" s="85"/>
      <c r="G95" s="85"/>
      <c r="H95" s="85"/>
      <c r="I95" s="85"/>
      <c r="J95" s="85"/>
      <c r="K95" s="85"/>
      <c r="L95" s="85"/>
      <c r="M95" s="85"/>
      <c r="N95" s="85"/>
      <c r="O95" s="85"/>
      <c r="P95" s="85"/>
      <c r="Q95" s="85"/>
      <c r="R95" s="85"/>
      <c r="S95" s="85"/>
      <c r="T95" s="85"/>
      <c r="U95" s="85"/>
      <c r="V95" s="85"/>
      <c r="W95" s="85"/>
      <c r="X95" s="85"/>
      <c r="Y95" s="85"/>
      <c r="Z95" s="85"/>
      <c r="AA95" s="85"/>
      <c r="AB95" s="85"/>
      <c r="AC95" s="85"/>
      <c r="AD95" s="85"/>
      <c r="AE95" s="85"/>
      <c r="AF95" s="85"/>
      <c r="AG95" s="85"/>
      <c r="AH95" s="85"/>
      <c r="AI95" s="85"/>
    </row>
    <row r="96" spans="1:35" x14ac:dyDescent="0.2">
      <c r="A96" s="85"/>
      <c r="B96" s="85"/>
      <c r="C96" s="85"/>
      <c r="D96" s="85"/>
      <c r="E96" s="85"/>
      <c r="F96" s="85"/>
      <c r="G96" s="85"/>
      <c r="H96" s="85"/>
      <c r="I96" s="85"/>
      <c r="J96" s="85"/>
      <c r="K96" s="85"/>
      <c r="L96" s="85"/>
      <c r="M96" s="85"/>
      <c r="N96" s="85"/>
      <c r="O96" s="85"/>
      <c r="P96" s="85"/>
      <c r="Q96" s="85"/>
      <c r="R96" s="85"/>
      <c r="S96" s="85"/>
      <c r="T96" s="85"/>
      <c r="U96" s="85"/>
      <c r="V96" s="85"/>
      <c r="W96" s="85"/>
      <c r="X96" s="85"/>
      <c r="Y96" s="85"/>
      <c r="Z96" s="85"/>
      <c r="AA96" s="85"/>
      <c r="AB96" s="85"/>
      <c r="AC96" s="85"/>
      <c r="AD96" s="85"/>
      <c r="AE96" s="85"/>
      <c r="AF96" s="85"/>
      <c r="AG96" s="85"/>
      <c r="AH96" s="85"/>
      <c r="AI96" s="85"/>
    </row>
    <row r="97" spans="1:35" x14ac:dyDescent="0.2">
      <c r="A97" s="85"/>
      <c r="B97" s="85"/>
      <c r="C97" s="85"/>
      <c r="D97" s="85"/>
      <c r="E97" s="85"/>
      <c r="F97" s="85"/>
      <c r="G97" s="85"/>
      <c r="H97" s="85"/>
      <c r="I97" s="85"/>
      <c r="J97" s="85"/>
      <c r="K97" s="85"/>
      <c r="L97" s="85"/>
      <c r="M97" s="85"/>
      <c r="N97" s="85"/>
      <c r="O97" s="85"/>
      <c r="P97" s="85"/>
      <c r="Q97" s="85"/>
      <c r="R97" s="85"/>
      <c r="S97" s="85"/>
      <c r="T97" s="85"/>
      <c r="U97" s="85"/>
      <c r="V97" s="85"/>
      <c r="W97" s="85"/>
      <c r="X97" s="85"/>
      <c r="Y97" s="85"/>
      <c r="Z97" s="85"/>
      <c r="AA97" s="85"/>
      <c r="AB97" s="85"/>
      <c r="AC97" s="85"/>
      <c r="AD97" s="85"/>
      <c r="AE97" s="85"/>
      <c r="AF97" s="85"/>
      <c r="AG97" s="85"/>
      <c r="AH97" s="85"/>
      <c r="AI97" s="85"/>
    </row>
    <row r="98" spans="1:35" x14ac:dyDescent="0.2">
      <c r="A98" s="85"/>
      <c r="B98" s="85"/>
      <c r="C98" s="85"/>
      <c r="D98" s="85"/>
      <c r="E98" s="85"/>
      <c r="F98" s="85"/>
      <c r="G98" s="85"/>
      <c r="H98" s="85"/>
      <c r="I98" s="85"/>
      <c r="J98" s="85"/>
      <c r="K98" s="85"/>
      <c r="L98" s="85"/>
      <c r="M98" s="85"/>
      <c r="N98" s="85"/>
      <c r="O98" s="85"/>
      <c r="P98" s="85"/>
      <c r="Q98" s="85"/>
      <c r="R98" s="85"/>
      <c r="S98" s="85"/>
      <c r="T98" s="85"/>
      <c r="U98" s="85"/>
      <c r="V98" s="85"/>
      <c r="W98" s="85"/>
      <c r="X98" s="85"/>
      <c r="Y98" s="85"/>
      <c r="Z98" s="85"/>
      <c r="AA98" s="85"/>
      <c r="AB98" s="85"/>
      <c r="AC98" s="85"/>
      <c r="AD98" s="85"/>
      <c r="AE98" s="85"/>
      <c r="AF98" s="85"/>
      <c r="AG98" s="85"/>
      <c r="AH98" s="85"/>
      <c r="AI98" s="85"/>
    </row>
    <row r="99" spans="1:35" x14ac:dyDescent="0.2">
      <c r="A99" s="85"/>
      <c r="B99" s="85"/>
      <c r="C99" s="85"/>
      <c r="D99" s="85"/>
      <c r="E99" s="85"/>
      <c r="F99" s="85"/>
      <c r="G99" s="85"/>
      <c r="H99" s="85"/>
      <c r="I99" s="85"/>
      <c r="J99" s="85"/>
      <c r="K99" s="85"/>
      <c r="L99" s="85"/>
      <c r="M99" s="85"/>
      <c r="N99" s="85"/>
      <c r="O99" s="85"/>
      <c r="P99" s="85"/>
      <c r="Q99" s="85"/>
      <c r="R99" s="85"/>
      <c r="S99" s="85"/>
      <c r="T99" s="85"/>
      <c r="U99" s="85"/>
      <c r="V99" s="85"/>
      <c r="W99" s="85"/>
      <c r="X99" s="85"/>
      <c r="Y99" s="85"/>
      <c r="Z99" s="85"/>
      <c r="AA99" s="85"/>
      <c r="AB99" s="85"/>
      <c r="AC99" s="85"/>
      <c r="AD99" s="85"/>
      <c r="AE99" s="85"/>
      <c r="AF99" s="85"/>
      <c r="AG99" s="85"/>
      <c r="AH99" s="85"/>
      <c r="AI99" s="85"/>
    </row>
    <row r="100" spans="1:35" x14ac:dyDescent="0.2">
      <c r="A100" s="85"/>
      <c r="B100" s="85"/>
      <c r="C100" s="85"/>
      <c r="D100" s="85"/>
      <c r="E100" s="85"/>
      <c r="F100" s="85"/>
      <c r="G100" s="85"/>
      <c r="H100" s="85"/>
      <c r="I100" s="85"/>
      <c r="J100" s="85"/>
      <c r="K100" s="85"/>
      <c r="L100" s="85"/>
      <c r="M100" s="85"/>
      <c r="N100" s="85"/>
      <c r="O100" s="85"/>
      <c r="P100" s="85"/>
      <c r="Q100" s="85"/>
      <c r="R100" s="85"/>
      <c r="S100" s="85"/>
      <c r="T100" s="85"/>
      <c r="U100" s="85"/>
      <c r="V100" s="85"/>
      <c r="W100" s="85"/>
      <c r="X100" s="85"/>
      <c r="Y100" s="85"/>
      <c r="Z100" s="85"/>
      <c r="AA100" s="85"/>
      <c r="AB100" s="85"/>
      <c r="AC100" s="85"/>
      <c r="AD100" s="85"/>
      <c r="AE100" s="85"/>
      <c r="AF100" s="85"/>
      <c r="AG100" s="85"/>
      <c r="AH100" s="85"/>
      <c r="AI100" s="85"/>
    </row>
    <row r="101" spans="1:35" x14ac:dyDescent="0.2">
      <c r="A101" s="85"/>
      <c r="B101" s="85"/>
      <c r="C101" s="85"/>
      <c r="D101" s="85"/>
      <c r="E101" s="85"/>
      <c r="F101" s="85"/>
      <c r="G101" s="85"/>
      <c r="H101" s="85"/>
      <c r="I101" s="85"/>
      <c r="J101" s="85"/>
      <c r="K101" s="85"/>
      <c r="L101" s="85"/>
      <c r="M101" s="85"/>
      <c r="N101" s="85"/>
      <c r="O101" s="85"/>
      <c r="P101" s="85"/>
      <c r="Q101" s="85"/>
      <c r="R101" s="85"/>
      <c r="S101" s="85"/>
      <c r="T101" s="85"/>
      <c r="U101" s="85"/>
      <c r="V101" s="85"/>
      <c r="W101" s="85"/>
      <c r="X101" s="85"/>
      <c r="Y101" s="85"/>
      <c r="Z101" s="85"/>
      <c r="AA101" s="85"/>
      <c r="AB101" s="85"/>
      <c r="AC101" s="85"/>
      <c r="AD101" s="85"/>
      <c r="AE101" s="85"/>
      <c r="AF101" s="85"/>
      <c r="AG101" s="85"/>
      <c r="AH101" s="85"/>
      <c r="AI101" s="85"/>
    </row>
    <row r="102" spans="1:35" x14ac:dyDescent="0.2">
      <c r="A102" s="85"/>
      <c r="B102" s="85"/>
      <c r="C102" s="85"/>
      <c r="D102" s="85"/>
      <c r="E102" s="85"/>
      <c r="F102" s="85"/>
      <c r="G102" s="85"/>
      <c r="H102" s="85"/>
      <c r="I102" s="85"/>
      <c r="J102" s="85"/>
      <c r="K102" s="85"/>
      <c r="L102" s="85"/>
      <c r="M102" s="85"/>
      <c r="N102" s="85"/>
      <c r="O102" s="85"/>
      <c r="P102" s="85"/>
      <c r="Q102" s="85"/>
      <c r="R102" s="85"/>
      <c r="S102" s="85"/>
      <c r="T102" s="85"/>
      <c r="U102" s="85"/>
      <c r="V102" s="85"/>
      <c r="W102" s="85"/>
      <c r="X102" s="85"/>
      <c r="Y102" s="85"/>
      <c r="Z102" s="85"/>
      <c r="AA102" s="85"/>
      <c r="AB102" s="85"/>
      <c r="AC102" s="85"/>
      <c r="AD102" s="85"/>
      <c r="AE102" s="85"/>
      <c r="AF102" s="85"/>
      <c r="AG102" s="85"/>
      <c r="AH102" s="85"/>
      <c r="AI102" s="85"/>
    </row>
    <row r="103" spans="1:35" x14ac:dyDescent="0.2">
      <c r="A103" s="85"/>
      <c r="B103" s="85"/>
      <c r="C103" s="85"/>
      <c r="D103" s="85"/>
      <c r="E103" s="85"/>
      <c r="F103" s="85"/>
      <c r="G103" s="85"/>
      <c r="H103" s="85"/>
      <c r="I103" s="85"/>
      <c r="J103" s="85"/>
      <c r="K103" s="85"/>
      <c r="L103" s="85"/>
      <c r="M103" s="85"/>
      <c r="N103" s="85"/>
      <c r="O103" s="85"/>
      <c r="P103" s="85"/>
      <c r="Q103" s="85"/>
      <c r="R103" s="85"/>
      <c r="S103" s="85"/>
      <c r="T103" s="85"/>
      <c r="U103" s="85"/>
      <c r="V103" s="85"/>
      <c r="W103" s="85"/>
      <c r="X103" s="85"/>
      <c r="Y103" s="85"/>
      <c r="Z103" s="85"/>
      <c r="AA103" s="85"/>
      <c r="AB103" s="85"/>
      <c r="AC103" s="85"/>
      <c r="AD103" s="85"/>
      <c r="AE103" s="85"/>
      <c r="AF103" s="85"/>
      <c r="AG103" s="85"/>
      <c r="AH103" s="85"/>
      <c r="AI103" s="85"/>
    </row>
    <row r="104" spans="1:35" x14ac:dyDescent="0.2">
      <c r="A104" s="85"/>
      <c r="B104" s="85"/>
      <c r="C104" s="85"/>
      <c r="D104" s="85"/>
      <c r="E104" s="85"/>
      <c r="F104" s="85"/>
      <c r="G104" s="85"/>
      <c r="H104" s="85"/>
      <c r="I104" s="85"/>
      <c r="J104" s="85"/>
      <c r="K104" s="85"/>
      <c r="L104" s="85"/>
      <c r="M104" s="85"/>
      <c r="N104" s="85"/>
      <c r="O104" s="85"/>
      <c r="P104" s="85"/>
      <c r="Q104" s="85"/>
      <c r="R104" s="85"/>
      <c r="S104" s="85"/>
      <c r="T104" s="85"/>
      <c r="U104" s="85"/>
      <c r="V104" s="85"/>
      <c r="W104" s="85"/>
      <c r="X104" s="85"/>
      <c r="Y104" s="85"/>
      <c r="Z104" s="85"/>
      <c r="AA104" s="85"/>
      <c r="AB104" s="85"/>
      <c r="AC104" s="85"/>
      <c r="AD104" s="85"/>
      <c r="AE104" s="85"/>
      <c r="AF104" s="85"/>
      <c r="AG104" s="85"/>
      <c r="AH104" s="85"/>
      <c r="AI104" s="85"/>
    </row>
    <row r="105" spans="1:35" x14ac:dyDescent="0.2">
      <c r="A105" s="85"/>
      <c r="B105" s="85"/>
      <c r="C105" s="85"/>
      <c r="D105" s="85"/>
      <c r="E105" s="85"/>
      <c r="F105" s="85"/>
      <c r="G105" s="85"/>
      <c r="H105" s="85"/>
      <c r="I105" s="85"/>
      <c r="J105" s="85"/>
      <c r="K105" s="85"/>
      <c r="L105" s="85"/>
      <c r="M105" s="85"/>
      <c r="N105" s="85"/>
      <c r="O105" s="85"/>
      <c r="P105" s="85"/>
      <c r="Q105" s="85"/>
      <c r="R105" s="85"/>
      <c r="S105" s="85"/>
      <c r="T105" s="85"/>
      <c r="U105" s="85"/>
      <c r="V105" s="85"/>
      <c r="W105" s="85"/>
      <c r="X105" s="85"/>
      <c r="Y105" s="85"/>
      <c r="Z105" s="85"/>
      <c r="AA105" s="85"/>
      <c r="AB105" s="85"/>
      <c r="AC105" s="85"/>
      <c r="AD105" s="85"/>
      <c r="AE105" s="85"/>
      <c r="AF105" s="85"/>
      <c r="AG105" s="85"/>
      <c r="AH105" s="85"/>
      <c r="AI105" s="85"/>
    </row>
    <row r="106" spans="1:35" x14ac:dyDescent="0.2">
      <c r="A106" s="85"/>
      <c r="B106" s="85"/>
      <c r="C106" s="85"/>
      <c r="D106" s="85"/>
      <c r="E106" s="85"/>
      <c r="F106" s="85"/>
      <c r="G106" s="85"/>
      <c r="H106" s="85"/>
      <c r="I106" s="85"/>
      <c r="J106" s="85"/>
      <c r="K106" s="85"/>
      <c r="L106" s="85"/>
      <c r="M106" s="85"/>
      <c r="N106" s="85"/>
      <c r="O106" s="85"/>
      <c r="P106" s="85"/>
      <c r="Q106" s="85"/>
      <c r="R106" s="85"/>
      <c r="S106" s="85"/>
      <c r="T106" s="85"/>
      <c r="U106" s="85"/>
      <c r="V106" s="85"/>
      <c r="W106" s="85"/>
      <c r="X106" s="85"/>
      <c r="Y106" s="85"/>
      <c r="Z106" s="85"/>
      <c r="AA106" s="85"/>
      <c r="AB106" s="85"/>
      <c r="AC106" s="85"/>
      <c r="AD106" s="85"/>
      <c r="AE106" s="85"/>
      <c r="AF106" s="85"/>
      <c r="AG106" s="85"/>
      <c r="AH106" s="85"/>
      <c r="AI106" s="85"/>
    </row>
    <row r="107" spans="1:35" x14ac:dyDescent="0.2">
      <c r="A107" s="85"/>
      <c r="B107" s="85"/>
      <c r="C107" s="85"/>
      <c r="D107" s="85"/>
      <c r="E107" s="85"/>
      <c r="F107" s="85"/>
      <c r="G107" s="85"/>
      <c r="H107" s="85"/>
      <c r="I107" s="85"/>
      <c r="J107" s="85"/>
      <c r="K107" s="85"/>
      <c r="L107" s="85"/>
      <c r="M107" s="85"/>
      <c r="N107" s="85"/>
      <c r="O107" s="85"/>
      <c r="P107" s="85"/>
      <c r="Q107" s="85"/>
      <c r="R107" s="85"/>
      <c r="S107" s="85"/>
      <c r="T107" s="85"/>
      <c r="U107" s="85"/>
      <c r="V107" s="85"/>
      <c r="W107" s="85"/>
      <c r="X107" s="85"/>
      <c r="Y107" s="85"/>
      <c r="Z107" s="85"/>
      <c r="AA107" s="85"/>
      <c r="AB107" s="85"/>
      <c r="AC107" s="85"/>
      <c r="AD107" s="85"/>
      <c r="AE107" s="85"/>
      <c r="AF107" s="85"/>
      <c r="AG107" s="85"/>
      <c r="AH107" s="85"/>
      <c r="AI107" s="85"/>
    </row>
    <row r="108" spans="1:35" x14ac:dyDescent="0.2">
      <c r="A108" s="85"/>
      <c r="B108" s="85"/>
      <c r="C108" s="85"/>
      <c r="D108" s="85"/>
      <c r="E108" s="85"/>
      <c r="F108" s="85"/>
      <c r="G108" s="85"/>
      <c r="H108" s="85"/>
      <c r="I108" s="85"/>
      <c r="J108" s="85"/>
      <c r="K108" s="85"/>
      <c r="L108" s="85"/>
      <c r="M108" s="85"/>
      <c r="N108" s="85"/>
      <c r="O108" s="85"/>
      <c r="P108" s="85"/>
      <c r="Q108" s="85"/>
      <c r="R108" s="85"/>
      <c r="S108" s="85"/>
      <c r="T108" s="85"/>
      <c r="U108" s="85"/>
      <c r="V108" s="85"/>
      <c r="W108" s="85"/>
      <c r="X108" s="85"/>
      <c r="Y108" s="85"/>
      <c r="Z108" s="85"/>
      <c r="AA108" s="85"/>
      <c r="AB108" s="85"/>
      <c r="AC108" s="85"/>
      <c r="AD108" s="85"/>
      <c r="AE108" s="85"/>
      <c r="AF108" s="85"/>
      <c r="AG108" s="85"/>
      <c r="AH108" s="85"/>
      <c r="AI108" s="85"/>
    </row>
    <row r="109" spans="1:35" x14ac:dyDescent="0.2">
      <c r="A109" s="85"/>
      <c r="B109" s="85"/>
      <c r="C109" s="85"/>
      <c r="D109" s="85"/>
      <c r="E109" s="85"/>
      <c r="F109" s="85"/>
      <c r="G109" s="85"/>
      <c r="H109" s="85"/>
      <c r="I109" s="85"/>
      <c r="J109" s="85"/>
      <c r="K109" s="85"/>
      <c r="L109" s="85"/>
      <c r="M109" s="85"/>
      <c r="N109" s="85"/>
      <c r="O109" s="85"/>
      <c r="P109" s="85"/>
      <c r="Q109" s="85"/>
      <c r="R109" s="85"/>
      <c r="S109" s="85"/>
      <c r="T109" s="85"/>
      <c r="U109" s="85"/>
      <c r="V109" s="85"/>
      <c r="W109" s="85"/>
      <c r="X109" s="85"/>
      <c r="Y109" s="85"/>
      <c r="Z109" s="85"/>
      <c r="AA109" s="85"/>
      <c r="AB109" s="85"/>
      <c r="AC109" s="85"/>
      <c r="AD109" s="85"/>
      <c r="AE109" s="85"/>
      <c r="AF109" s="85"/>
      <c r="AG109" s="85"/>
      <c r="AH109" s="85"/>
      <c r="AI109" s="85"/>
    </row>
    <row r="110" spans="1:35" x14ac:dyDescent="0.2">
      <c r="A110" s="85"/>
      <c r="B110" s="85"/>
      <c r="C110" s="85"/>
      <c r="D110" s="85"/>
      <c r="E110" s="85"/>
      <c r="F110" s="85"/>
      <c r="G110" s="85"/>
      <c r="H110" s="85"/>
      <c r="I110" s="85"/>
      <c r="J110" s="85"/>
      <c r="K110" s="85"/>
      <c r="L110" s="85"/>
      <c r="M110" s="85"/>
      <c r="N110" s="85"/>
      <c r="O110" s="85"/>
      <c r="P110" s="85"/>
      <c r="Q110" s="85"/>
      <c r="R110" s="85"/>
      <c r="S110" s="85"/>
      <c r="T110" s="85"/>
      <c r="U110" s="85"/>
      <c r="V110" s="85"/>
      <c r="W110" s="85"/>
      <c r="X110" s="85"/>
      <c r="Y110" s="85"/>
      <c r="Z110" s="85"/>
      <c r="AA110" s="85"/>
      <c r="AB110" s="85"/>
      <c r="AC110" s="85"/>
      <c r="AD110" s="85"/>
      <c r="AE110" s="85"/>
      <c r="AF110" s="85"/>
      <c r="AG110" s="85"/>
      <c r="AH110" s="85"/>
      <c r="AI110" s="85"/>
    </row>
    <row r="111" spans="1:35" x14ac:dyDescent="0.2">
      <c r="A111" s="85"/>
      <c r="B111" s="85"/>
      <c r="C111" s="85"/>
      <c r="D111" s="85"/>
      <c r="E111" s="85"/>
      <c r="F111" s="85"/>
      <c r="G111" s="85"/>
      <c r="H111" s="85"/>
      <c r="I111" s="85"/>
      <c r="J111" s="85"/>
      <c r="K111" s="85"/>
      <c r="L111" s="85"/>
      <c r="M111" s="85"/>
      <c r="N111" s="85"/>
      <c r="O111" s="85"/>
      <c r="P111" s="85"/>
      <c r="Q111" s="85"/>
      <c r="R111" s="85"/>
      <c r="S111" s="85"/>
      <c r="T111" s="85"/>
      <c r="U111" s="85"/>
      <c r="V111" s="85"/>
      <c r="W111" s="85"/>
      <c r="X111" s="85"/>
      <c r="Y111" s="85"/>
      <c r="Z111" s="85"/>
      <c r="AA111" s="85"/>
      <c r="AB111" s="85"/>
      <c r="AC111" s="85"/>
      <c r="AD111" s="85"/>
      <c r="AE111" s="85"/>
      <c r="AF111" s="85"/>
      <c r="AG111" s="85"/>
      <c r="AH111" s="85"/>
      <c r="AI111" s="85"/>
    </row>
    <row r="112" spans="1:35" x14ac:dyDescent="0.2">
      <c r="A112" s="85"/>
      <c r="B112" s="85"/>
      <c r="C112" s="85"/>
      <c r="D112" s="85"/>
      <c r="E112" s="85"/>
      <c r="F112" s="85"/>
      <c r="G112" s="85"/>
      <c r="H112" s="85"/>
      <c r="I112" s="85"/>
      <c r="J112" s="85"/>
      <c r="K112" s="85"/>
      <c r="L112" s="85"/>
      <c r="M112" s="85"/>
      <c r="N112" s="85"/>
      <c r="O112" s="85"/>
      <c r="P112" s="85"/>
      <c r="Q112" s="85"/>
      <c r="R112" s="85"/>
      <c r="S112" s="85"/>
      <c r="T112" s="85"/>
      <c r="U112" s="85"/>
      <c r="V112" s="85"/>
      <c r="W112" s="85"/>
      <c r="X112" s="85"/>
      <c r="Y112" s="85"/>
      <c r="Z112" s="85"/>
      <c r="AA112" s="85"/>
      <c r="AB112" s="85"/>
      <c r="AC112" s="85"/>
      <c r="AD112" s="85"/>
      <c r="AE112" s="85"/>
      <c r="AF112" s="85"/>
      <c r="AG112" s="85"/>
      <c r="AH112" s="85"/>
      <c r="AI112" s="85"/>
    </row>
    <row r="113" spans="1:35" x14ac:dyDescent="0.2">
      <c r="A113" s="85"/>
      <c r="B113" s="85"/>
      <c r="C113" s="85"/>
      <c r="D113" s="85"/>
      <c r="E113" s="85"/>
      <c r="F113" s="85"/>
      <c r="G113" s="85"/>
      <c r="H113" s="85"/>
      <c r="I113" s="85"/>
      <c r="J113" s="85"/>
      <c r="K113" s="85"/>
      <c r="L113" s="85"/>
      <c r="M113" s="85"/>
      <c r="N113" s="85"/>
      <c r="O113" s="85"/>
      <c r="P113" s="85"/>
      <c r="Q113" s="85"/>
      <c r="R113" s="85"/>
      <c r="S113" s="85"/>
      <c r="T113" s="85"/>
      <c r="U113" s="85"/>
      <c r="V113" s="85"/>
      <c r="W113" s="85"/>
      <c r="X113" s="85"/>
      <c r="Y113" s="85"/>
      <c r="Z113" s="85"/>
      <c r="AA113" s="85"/>
      <c r="AB113" s="85"/>
      <c r="AC113" s="85"/>
      <c r="AD113" s="85"/>
      <c r="AE113" s="85"/>
      <c r="AF113" s="85"/>
      <c r="AG113" s="85"/>
      <c r="AH113" s="85"/>
      <c r="AI113" s="85"/>
    </row>
    <row r="114" spans="1:35" x14ac:dyDescent="0.2">
      <c r="A114" s="85"/>
      <c r="B114" s="85"/>
      <c r="C114" s="85"/>
      <c r="D114" s="85"/>
      <c r="E114" s="85"/>
      <c r="F114" s="85"/>
      <c r="G114" s="85"/>
      <c r="H114" s="85"/>
      <c r="I114" s="85"/>
      <c r="J114" s="85"/>
      <c r="K114" s="85"/>
      <c r="L114" s="85"/>
      <c r="M114" s="85"/>
      <c r="N114" s="85"/>
      <c r="O114" s="85"/>
      <c r="P114" s="85"/>
      <c r="Q114" s="85"/>
      <c r="R114" s="85"/>
      <c r="S114" s="85"/>
      <c r="T114" s="85"/>
      <c r="U114" s="85"/>
      <c r="V114" s="85"/>
      <c r="W114" s="85"/>
      <c r="X114" s="85"/>
      <c r="Y114" s="85"/>
      <c r="Z114" s="85"/>
      <c r="AA114" s="85"/>
      <c r="AB114" s="85"/>
      <c r="AC114" s="85"/>
      <c r="AD114" s="85"/>
      <c r="AE114" s="85"/>
      <c r="AF114" s="85"/>
      <c r="AG114" s="85"/>
      <c r="AH114" s="85"/>
      <c r="AI114" s="85"/>
    </row>
    <row r="115" spans="1:35" x14ac:dyDescent="0.2">
      <c r="A115" s="85"/>
      <c r="B115" s="85"/>
      <c r="C115" s="85"/>
      <c r="D115" s="85"/>
      <c r="E115" s="85"/>
      <c r="F115" s="85"/>
      <c r="G115" s="85"/>
      <c r="H115" s="85"/>
      <c r="I115" s="85"/>
      <c r="J115" s="85"/>
      <c r="K115" s="85"/>
      <c r="L115" s="85"/>
      <c r="M115" s="85"/>
      <c r="N115" s="85"/>
      <c r="O115" s="85"/>
      <c r="P115" s="85"/>
      <c r="Q115" s="85"/>
      <c r="R115" s="85"/>
      <c r="S115" s="85"/>
      <c r="T115" s="85"/>
      <c r="U115" s="85"/>
      <c r="V115" s="85"/>
      <c r="W115" s="85"/>
      <c r="X115" s="85"/>
      <c r="Y115" s="85"/>
      <c r="Z115" s="85"/>
      <c r="AA115" s="85"/>
      <c r="AB115" s="85"/>
      <c r="AC115" s="85"/>
      <c r="AD115" s="85"/>
      <c r="AE115" s="85"/>
      <c r="AF115" s="85"/>
      <c r="AG115" s="85"/>
      <c r="AH115" s="85"/>
      <c r="AI115" s="85"/>
    </row>
    <row r="116" spans="1:35" x14ac:dyDescent="0.2">
      <c r="A116" s="85"/>
      <c r="B116" s="85"/>
      <c r="C116" s="85"/>
      <c r="D116" s="85"/>
      <c r="E116" s="85"/>
      <c r="F116" s="85"/>
      <c r="G116" s="85"/>
      <c r="H116" s="85"/>
      <c r="I116" s="85"/>
      <c r="J116" s="85"/>
      <c r="K116" s="85"/>
      <c r="L116" s="85"/>
      <c r="M116" s="85"/>
      <c r="N116" s="85"/>
      <c r="O116" s="85"/>
      <c r="P116" s="85"/>
      <c r="Q116" s="85"/>
      <c r="R116" s="85"/>
      <c r="S116" s="85"/>
      <c r="T116" s="85"/>
      <c r="U116" s="85"/>
      <c r="V116" s="85"/>
      <c r="W116" s="85"/>
      <c r="X116" s="85"/>
      <c r="Y116" s="85"/>
      <c r="Z116" s="85"/>
      <c r="AA116" s="85"/>
      <c r="AB116" s="85"/>
      <c r="AC116" s="85"/>
      <c r="AD116" s="85"/>
      <c r="AE116" s="85"/>
      <c r="AF116" s="85"/>
      <c r="AG116" s="85"/>
      <c r="AH116" s="85"/>
      <c r="AI116" s="85"/>
    </row>
    <row r="117" spans="1:35" x14ac:dyDescent="0.2">
      <c r="A117" s="85"/>
      <c r="B117" s="85"/>
      <c r="C117" s="85"/>
      <c r="D117" s="85"/>
      <c r="E117" s="85"/>
      <c r="F117" s="85"/>
      <c r="G117" s="85"/>
      <c r="H117" s="85"/>
      <c r="I117" s="85"/>
      <c r="J117" s="85"/>
      <c r="K117" s="85"/>
      <c r="L117" s="85"/>
      <c r="M117" s="85"/>
      <c r="N117" s="85"/>
      <c r="O117" s="85"/>
      <c r="P117" s="85"/>
      <c r="Q117" s="85"/>
      <c r="R117" s="85"/>
      <c r="S117" s="85"/>
      <c r="T117" s="85"/>
      <c r="U117" s="85"/>
      <c r="V117" s="85"/>
      <c r="W117" s="85"/>
      <c r="X117" s="85"/>
      <c r="Y117" s="85"/>
      <c r="Z117" s="85"/>
      <c r="AA117" s="85"/>
      <c r="AB117" s="85"/>
      <c r="AC117" s="85"/>
      <c r="AD117" s="85"/>
      <c r="AE117" s="85"/>
      <c r="AF117" s="85"/>
      <c r="AG117" s="85"/>
      <c r="AH117" s="85"/>
      <c r="AI117" s="85"/>
    </row>
    <row r="118" spans="1:35" x14ac:dyDescent="0.2">
      <c r="A118" s="85"/>
      <c r="B118" s="85"/>
      <c r="C118" s="85"/>
      <c r="D118" s="85"/>
      <c r="E118" s="85"/>
      <c r="F118" s="85"/>
      <c r="G118" s="85"/>
      <c r="H118" s="85"/>
      <c r="I118" s="85"/>
      <c r="J118" s="85"/>
      <c r="K118" s="85"/>
      <c r="L118" s="85"/>
      <c r="M118" s="85"/>
      <c r="N118" s="85"/>
      <c r="O118" s="85"/>
      <c r="P118" s="85"/>
      <c r="Q118" s="85"/>
      <c r="R118" s="85"/>
      <c r="S118" s="85"/>
      <c r="T118" s="85"/>
      <c r="U118" s="85"/>
      <c r="V118" s="85"/>
      <c r="W118" s="85"/>
      <c r="X118" s="85"/>
      <c r="Y118" s="85"/>
      <c r="Z118" s="85"/>
      <c r="AA118" s="85"/>
      <c r="AB118" s="85"/>
      <c r="AC118" s="85"/>
      <c r="AD118" s="85"/>
      <c r="AE118" s="85"/>
      <c r="AF118" s="85"/>
      <c r="AG118" s="85"/>
      <c r="AH118" s="85"/>
      <c r="AI118" s="85"/>
    </row>
    <row r="119" spans="1:35" x14ac:dyDescent="0.2">
      <c r="A119" s="85"/>
      <c r="B119" s="85"/>
      <c r="C119" s="85"/>
      <c r="D119" s="85"/>
      <c r="E119" s="85"/>
      <c r="F119" s="85"/>
      <c r="G119" s="85"/>
      <c r="H119" s="85"/>
      <c r="I119" s="85"/>
      <c r="J119" s="85"/>
      <c r="K119" s="85"/>
      <c r="L119" s="85"/>
      <c r="M119" s="85"/>
      <c r="N119" s="85"/>
      <c r="O119" s="85"/>
      <c r="P119" s="85"/>
      <c r="Q119" s="85"/>
      <c r="R119" s="85"/>
      <c r="S119" s="85"/>
      <c r="T119" s="85"/>
      <c r="U119" s="85"/>
      <c r="V119" s="85"/>
      <c r="W119" s="85"/>
      <c r="X119" s="85"/>
      <c r="Y119" s="85"/>
      <c r="Z119" s="85"/>
      <c r="AA119" s="85"/>
      <c r="AB119" s="85"/>
      <c r="AC119" s="85"/>
      <c r="AD119" s="85"/>
      <c r="AE119" s="85"/>
      <c r="AF119" s="85"/>
      <c r="AG119" s="85"/>
      <c r="AH119" s="85"/>
      <c r="AI119" s="85"/>
    </row>
    <row r="120" spans="1:35" x14ac:dyDescent="0.2">
      <c r="A120" s="85"/>
      <c r="B120" s="85"/>
      <c r="C120" s="85"/>
      <c r="D120" s="85"/>
      <c r="E120" s="85"/>
      <c r="F120" s="85"/>
      <c r="G120" s="85"/>
      <c r="H120" s="85"/>
      <c r="I120" s="85"/>
      <c r="J120" s="85"/>
      <c r="K120" s="85"/>
      <c r="L120" s="85"/>
      <c r="M120" s="85"/>
      <c r="N120" s="85"/>
      <c r="O120" s="85"/>
      <c r="P120" s="85"/>
      <c r="Q120" s="85"/>
      <c r="R120" s="85"/>
      <c r="S120" s="85"/>
      <c r="T120" s="85"/>
      <c r="U120" s="85"/>
      <c r="V120" s="85"/>
      <c r="W120" s="85"/>
      <c r="X120" s="85"/>
      <c r="Y120" s="85"/>
      <c r="Z120" s="85"/>
      <c r="AA120" s="85"/>
      <c r="AB120" s="85"/>
      <c r="AC120" s="85"/>
      <c r="AD120" s="85"/>
      <c r="AE120" s="85"/>
      <c r="AF120" s="85"/>
      <c r="AG120" s="85"/>
      <c r="AH120" s="85"/>
      <c r="AI120" s="85"/>
    </row>
    <row r="121" spans="1:35" x14ac:dyDescent="0.2">
      <c r="A121" s="85"/>
      <c r="B121" s="85"/>
      <c r="C121" s="85"/>
      <c r="D121" s="85"/>
      <c r="E121" s="85"/>
      <c r="F121" s="85"/>
      <c r="G121" s="85"/>
      <c r="H121" s="85"/>
      <c r="I121" s="85"/>
      <c r="J121" s="85"/>
      <c r="K121" s="85"/>
      <c r="L121" s="85"/>
      <c r="M121" s="85"/>
      <c r="N121" s="85"/>
      <c r="O121" s="85"/>
      <c r="P121" s="85"/>
      <c r="Q121" s="85"/>
      <c r="R121" s="85"/>
      <c r="S121" s="85"/>
      <c r="T121" s="85"/>
      <c r="U121" s="85"/>
      <c r="V121" s="85"/>
      <c r="W121" s="85"/>
      <c r="X121" s="85"/>
      <c r="Y121" s="85"/>
      <c r="Z121" s="85"/>
      <c r="AA121" s="85"/>
      <c r="AB121" s="85"/>
      <c r="AC121" s="85"/>
      <c r="AD121" s="85"/>
      <c r="AE121" s="85"/>
      <c r="AF121" s="85"/>
      <c r="AG121" s="85"/>
      <c r="AH121" s="85"/>
      <c r="AI121" s="85"/>
    </row>
    <row r="122" spans="1:35" x14ac:dyDescent="0.2">
      <c r="A122" s="85"/>
      <c r="B122" s="85"/>
      <c r="C122" s="85"/>
      <c r="D122" s="85"/>
      <c r="E122" s="85"/>
      <c r="F122" s="85"/>
      <c r="G122" s="85"/>
      <c r="H122" s="85"/>
      <c r="I122" s="85"/>
      <c r="J122" s="85"/>
      <c r="K122" s="85"/>
      <c r="L122" s="85"/>
      <c r="M122" s="85"/>
      <c r="N122" s="85"/>
      <c r="O122" s="85"/>
      <c r="P122" s="85"/>
      <c r="Q122" s="85"/>
      <c r="R122" s="85"/>
      <c r="S122" s="85"/>
      <c r="T122" s="85"/>
      <c r="U122" s="85"/>
      <c r="V122" s="85"/>
      <c r="W122" s="85"/>
      <c r="X122" s="85"/>
      <c r="Y122" s="85"/>
      <c r="Z122" s="85"/>
      <c r="AA122" s="85"/>
      <c r="AB122" s="85"/>
      <c r="AC122" s="85"/>
      <c r="AD122" s="85"/>
      <c r="AE122" s="85"/>
      <c r="AF122" s="85"/>
      <c r="AG122" s="85"/>
      <c r="AH122" s="85"/>
      <c r="AI122" s="85"/>
    </row>
    <row r="123" spans="1:35" x14ac:dyDescent="0.2">
      <c r="A123" s="85"/>
      <c r="B123" s="85"/>
      <c r="C123" s="85"/>
      <c r="D123" s="85"/>
      <c r="E123" s="85"/>
      <c r="F123" s="85"/>
      <c r="G123" s="85"/>
      <c r="H123" s="85"/>
      <c r="I123" s="85"/>
      <c r="J123" s="85"/>
      <c r="K123" s="85"/>
      <c r="L123" s="85"/>
      <c r="M123" s="85"/>
      <c r="N123" s="85"/>
      <c r="O123" s="85"/>
      <c r="P123" s="85"/>
      <c r="Q123" s="85"/>
      <c r="R123" s="85"/>
      <c r="S123" s="85"/>
      <c r="T123" s="85"/>
      <c r="U123" s="85"/>
      <c r="V123" s="85"/>
      <c r="W123" s="85"/>
      <c r="X123" s="85"/>
      <c r="Y123" s="85"/>
      <c r="Z123" s="85"/>
      <c r="AA123" s="85"/>
      <c r="AB123" s="85"/>
      <c r="AC123" s="85"/>
      <c r="AD123" s="85"/>
      <c r="AE123" s="85"/>
      <c r="AF123" s="85"/>
      <c r="AG123" s="85"/>
      <c r="AH123" s="85"/>
      <c r="AI123" s="85"/>
    </row>
    <row r="124" spans="1:35" x14ac:dyDescent="0.2">
      <c r="A124" s="85"/>
      <c r="B124" s="85"/>
      <c r="C124" s="85"/>
      <c r="D124" s="85"/>
      <c r="E124" s="85"/>
      <c r="F124" s="85"/>
      <c r="G124" s="85"/>
      <c r="H124" s="85"/>
      <c r="I124" s="85"/>
      <c r="J124" s="85"/>
      <c r="K124" s="85"/>
      <c r="L124" s="85"/>
      <c r="M124" s="85"/>
      <c r="N124" s="85"/>
      <c r="O124" s="85"/>
      <c r="P124" s="85"/>
      <c r="Q124" s="85"/>
      <c r="R124" s="85"/>
      <c r="S124" s="85"/>
      <c r="T124" s="85"/>
      <c r="U124" s="85"/>
      <c r="V124" s="85"/>
      <c r="W124" s="85"/>
      <c r="X124" s="85"/>
      <c r="Y124" s="85"/>
      <c r="Z124" s="85"/>
      <c r="AA124" s="85"/>
      <c r="AB124" s="85"/>
      <c r="AC124" s="85"/>
      <c r="AD124" s="85"/>
      <c r="AE124" s="85"/>
      <c r="AF124" s="85"/>
      <c r="AG124" s="85"/>
      <c r="AH124" s="85"/>
      <c r="AI124" s="85"/>
    </row>
    <row r="125" spans="1:35" x14ac:dyDescent="0.2">
      <c r="A125" s="85"/>
      <c r="B125" s="85"/>
      <c r="C125" s="85"/>
      <c r="D125" s="85"/>
      <c r="E125" s="85"/>
      <c r="F125" s="85"/>
      <c r="G125" s="85"/>
      <c r="H125" s="85"/>
      <c r="I125" s="85"/>
      <c r="J125" s="85"/>
      <c r="K125" s="85"/>
      <c r="L125" s="85"/>
      <c r="M125" s="85"/>
      <c r="N125" s="85"/>
      <c r="O125" s="85"/>
      <c r="P125" s="85"/>
      <c r="Q125" s="85"/>
      <c r="R125" s="85"/>
      <c r="S125" s="85"/>
      <c r="T125" s="85"/>
      <c r="U125" s="85"/>
      <c r="V125" s="85"/>
      <c r="W125" s="85"/>
      <c r="X125" s="85"/>
      <c r="Y125" s="85"/>
      <c r="Z125" s="85"/>
      <c r="AA125" s="85"/>
      <c r="AB125" s="85"/>
      <c r="AC125" s="85"/>
      <c r="AD125" s="85"/>
      <c r="AE125" s="85"/>
      <c r="AF125" s="85"/>
      <c r="AG125" s="85"/>
      <c r="AH125" s="85"/>
      <c r="AI125" s="85"/>
    </row>
    <row r="126" spans="1:35" x14ac:dyDescent="0.2">
      <c r="A126" s="85"/>
      <c r="B126" s="85"/>
      <c r="C126" s="85"/>
      <c r="D126" s="85"/>
      <c r="E126" s="85"/>
      <c r="F126" s="85"/>
      <c r="G126" s="85"/>
      <c r="H126" s="85"/>
      <c r="I126" s="85"/>
      <c r="J126" s="85"/>
      <c r="K126" s="85"/>
      <c r="L126" s="85"/>
      <c r="M126" s="85"/>
      <c r="N126" s="85"/>
      <c r="O126" s="85"/>
      <c r="P126" s="85"/>
      <c r="Q126" s="85"/>
      <c r="R126" s="85"/>
      <c r="S126" s="85"/>
      <c r="T126" s="85"/>
      <c r="U126" s="85"/>
      <c r="V126" s="85"/>
      <c r="W126" s="85"/>
      <c r="X126" s="85"/>
      <c r="Y126" s="85"/>
      <c r="Z126" s="85"/>
      <c r="AA126" s="85"/>
      <c r="AB126" s="85"/>
      <c r="AC126" s="85"/>
      <c r="AD126" s="85"/>
      <c r="AE126" s="85"/>
      <c r="AF126" s="85"/>
      <c r="AG126" s="85"/>
      <c r="AH126" s="85"/>
      <c r="AI126" s="85"/>
    </row>
    <row r="127" spans="1:35" x14ac:dyDescent="0.2">
      <c r="A127" s="85"/>
      <c r="B127" s="85"/>
      <c r="C127" s="85"/>
      <c r="D127" s="85"/>
      <c r="E127" s="85"/>
      <c r="F127" s="85"/>
      <c r="G127" s="85"/>
      <c r="H127" s="85"/>
      <c r="I127" s="85"/>
      <c r="J127" s="85"/>
      <c r="K127" s="85"/>
      <c r="L127" s="85"/>
      <c r="M127" s="85"/>
      <c r="N127" s="85"/>
      <c r="O127" s="85"/>
      <c r="P127" s="85"/>
      <c r="Q127" s="85"/>
      <c r="R127" s="85"/>
      <c r="S127" s="85"/>
      <c r="T127" s="85"/>
      <c r="U127" s="85"/>
      <c r="V127" s="85"/>
      <c r="W127" s="85"/>
      <c r="X127" s="85"/>
      <c r="Y127" s="85"/>
      <c r="Z127" s="85"/>
      <c r="AA127" s="85"/>
      <c r="AB127" s="85"/>
      <c r="AC127" s="85"/>
      <c r="AD127" s="85"/>
      <c r="AE127" s="85"/>
      <c r="AF127" s="85"/>
      <c r="AG127" s="85"/>
      <c r="AH127" s="85"/>
      <c r="AI127" s="85"/>
    </row>
    <row r="128" spans="1:35" x14ac:dyDescent="0.2">
      <c r="A128" s="85"/>
      <c r="B128" s="85"/>
      <c r="C128" s="85"/>
      <c r="D128" s="85"/>
      <c r="E128" s="85"/>
      <c r="F128" s="85"/>
      <c r="G128" s="85"/>
      <c r="H128" s="85"/>
      <c r="I128" s="85"/>
      <c r="J128" s="85"/>
      <c r="K128" s="85"/>
      <c r="L128" s="85"/>
      <c r="M128" s="85"/>
      <c r="N128" s="85"/>
      <c r="O128" s="85"/>
      <c r="P128" s="85"/>
      <c r="Q128" s="85"/>
      <c r="R128" s="85"/>
      <c r="S128" s="85"/>
      <c r="T128" s="85"/>
      <c r="U128" s="85"/>
      <c r="V128" s="85"/>
      <c r="W128" s="85"/>
      <c r="X128" s="85"/>
      <c r="Y128" s="85"/>
      <c r="Z128" s="85"/>
      <c r="AA128" s="85"/>
      <c r="AB128" s="85"/>
      <c r="AC128" s="85"/>
      <c r="AD128" s="85"/>
      <c r="AE128" s="85"/>
      <c r="AF128" s="85"/>
      <c r="AG128" s="85"/>
      <c r="AH128" s="85"/>
      <c r="AI128" s="85"/>
    </row>
    <row r="129" spans="1:35" x14ac:dyDescent="0.2">
      <c r="A129" s="85"/>
      <c r="B129" s="85"/>
      <c r="C129" s="85"/>
      <c r="D129" s="85"/>
      <c r="E129" s="85"/>
      <c r="F129" s="85"/>
      <c r="G129" s="85"/>
      <c r="H129" s="85"/>
      <c r="I129" s="85"/>
      <c r="J129" s="85"/>
      <c r="K129" s="85"/>
      <c r="L129" s="85"/>
      <c r="M129" s="85"/>
      <c r="N129" s="85"/>
      <c r="O129" s="85"/>
      <c r="P129" s="85"/>
      <c r="Q129" s="85"/>
      <c r="R129" s="85"/>
      <c r="S129" s="85"/>
      <c r="T129" s="85"/>
      <c r="U129" s="85"/>
      <c r="V129" s="85"/>
      <c r="W129" s="85"/>
      <c r="X129" s="85"/>
      <c r="Y129" s="85"/>
      <c r="Z129" s="85"/>
      <c r="AA129" s="85"/>
      <c r="AB129" s="85"/>
      <c r="AC129" s="85"/>
      <c r="AD129" s="85"/>
      <c r="AE129" s="85"/>
      <c r="AF129" s="85"/>
      <c r="AG129" s="85"/>
      <c r="AH129" s="85"/>
      <c r="AI129" s="85"/>
    </row>
    <row r="130" spans="1:35" x14ac:dyDescent="0.2">
      <c r="A130" s="85"/>
      <c r="B130" s="85"/>
      <c r="C130" s="85"/>
      <c r="D130" s="85"/>
      <c r="E130" s="85"/>
      <c r="F130" s="85"/>
      <c r="G130" s="85"/>
      <c r="H130" s="85"/>
      <c r="I130" s="85"/>
      <c r="J130" s="85"/>
      <c r="K130" s="85"/>
      <c r="L130" s="85"/>
      <c r="M130" s="85"/>
      <c r="N130" s="85"/>
      <c r="O130" s="85"/>
      <c r="P130" s="85"/>
      <c r="Q130" s="85"/>
      <c r="R130" s="85"/>
      <c r="S130" s="85"/>
      <c r="T130" s="85"/>
      <c r="U130" s="85"/>
      <c r="V130" s="85"/>
      <c r="W130" s="85"/>
      <c r="X130" s="85"/>
      <c r="Y130" s="85"/>
      <c r="Z130" s="85"/>
      <c r="AA130" s="85"/>
      <c r="AB130" s="85"/>
      <c r="AC130" s="85"/>
      <c r="AD130" s="85"/>
      <c r="AE130" s="85"/>
      <c r="AF130" s="85"/>
      <c r="AG130" s="85"/>
      <c r="AH130" s="85"/>
      <c r="AI130" s="85"/>
    </row>
    <row r="131" spans="1:35" x14ac:dyDescent="0.2">
      <c r="A131" s="85"/>
      <c r="B131" s="85"/>
      <c r="C131" s="85"/>
      <c r="D131" s="85"/>
      <c r="E131" s="85"/>
      <c r="F131" s="85"/>
      <c r="G131" s="85"/>
      <c r="H131" s="85"/>
      <c r="I131" s="85"/>
      <c r="J131" s="85"/>
      <c r="K131" s="85"/>
      <c r="L131" s="85"/>
      <c r="M131" s="85"/>
      <c r="N131" s="85"/>
      <c r="O131" s="85"/>
      <c r="P131" s="85"/>
      <c r="Q131" s="85"/>
      <c r="R131" s="85"/>
      <c r="S131" s="85"/>
      <c r="T131" s="85"/>
      <c r="U131" s="85"/>
      <c r="V131" s="85"/>
      <c r="W131" s="85"/>
      <c r="X131" s="85"/>
      <c r="Y131" s="85"/>
      <c r="Z131" s="85"/>
      <c r="AA131" s="85"/>
      <c r="AB131" s="85"/>
      <c r="AC131" s="85"/>
      <c r="AD131" s="85"/>
      <c r="AE131" s="85"/>
      <c r="AF131" s="85"/>
      <c r="AG131" s="85"/>
      <c r="AH131" s="85"/>
      <c r="AI131" s="85"/>
    </row>
    <row r="132" spans="1:35" x14ac:dyDescent="0.2">
      <c r="A132" s="85"/>
      <c r="B132" s="85"/>
      <c r="C132" s="85"/>
      <c r="D132" s="85"/>
      <c r="E132" s="85"/>
      <c r="F132" s="85"/>
      <c r="G132" s="85"/>
      <c r="H132" s="85"/>
      <c r="I132" s="85"/>
      <c r="J132" s="85"/>
      <c r="K132" s="85"/>
      <c r="L132" s="85"/>
      <c r="M132" s="85"/>
      <c r="N132" s="85"/>
      <c r="O132" s="85"/>
      <c r="P132" s="85"/>
      <c r="Q132" s="85"/>
      <c r="R132" s="85"/>
      <c r="S132" s="85"/>
      <c r="T132" s="85"/>
      <c r="U132" s="85"/>
      <c r="V132" s="85"/>
      <c r="W132" s="85"/>
      <c r="X132" s="85"/>
      <c r="Y132" s="85"/>
      <c r="Z132" s="85"/>
      <c r="AA132" s="85"/>
      <c r="AB132" s="85"/>
      <c r="AC132" s="85"/>
      <c r="AD132" s="85"/>
      <c r="AE132" s="85"/>
      <c r="AF132" s="85"/>
      <c r="AG132" s="85"/>
      <c r="AH132" s="85"/>
      <c r="AI132" s="85"/>
    </row>
    <row r="133" spans="1:35" x14ac:dyDescent="0.2">
      <c r="A133" s="85"/>
      <c r="B133" s="85"/>
      <c r="C133" s="85"/>
      <c r="D133" s="85"/>
      <c r="E133" s="85"/>
      <c r="F133" s="85"/>
      <c r="G133" s="85"/>
      <c r="H133" s="85"/>
      <c r="I133" s="85"/>
      <c r="J133" s="85"/>
      <c r="K133" s="85"/>
      <c r="L133" s="85"/>
      <c r="M133" s="85"/>
      <c r="N133" s="85"/>
      <c r="O133" s="85"/>
      <c r="P133" s="85"/>
      <c r="Q133" s="85"/>
      <c r="R133" s="85"/>
      <c r="S133" s="85"/>
      <c r="T133" s="85"/>
      <c r="U133" s="85"/>
      <c r="V133" s="85"/>
      <c r="W133" s="85"/>
      <c r="X133" s="85"/>
      <c r="Y133" s="85"/>
      <c r="Z133" s="85"/>
      <c r="AA133" s="85"/>
      <c r="AB133" s="85"/>
      <c r="AC133" s="85"/>
      <c r="AD133" s="85"/>
      <c r="AE133" s="85"/>
      <c r="AF133" s="85"/>
      <c r="AG133" s="85"/>
      <c r="AH133" s="85"/>
      <c r="AI133" s="85"/>
    </row>
    <row r="134" spans="1:35" x14ac:dyDescent="0.2">
      <c r="A134" s="85"/>
      <c r="B134" s="85"/>
      <c r="C134" s="85"/>
      <c r="D134" s="85"/>
      <c r="E134" s="85"/>
      <c r="F134" s="85"/>
      <c r="G134" s="85"/>
      <c r="H134" s="85"/>
      <c r="I134" s="85"/>
      <c r="J134" s="85"/>
      <c r="K134" s="85"/>
      <c r="L134" s="85"/>
      <c r="M134" s="85"/>
      <c r="N134" s="85"/>
      <c r="O134" s="85"/>
      <c r="P134" s="85"/>
      <c r="Q134" s="85"/>
      <c r="R134" s="85"/>
      <c r="S134" s="85"/>
      <c r="T134" s="85"/>
      <c r="U134" s="85"/>
      <c r="V134" s="85"/>
      <c r="W134" s="85"/>
      <c r="X134" s="85"/>
      <c r="Y134" s="85"/>
      <c r="Z134" s="85"/>
      <c r="AA134" s="85"/>
      <c r="AB134" s="85"/>
      <c r="AC134" s="85"/>
      <c r="AD134" s="85"/>
      <c r="AE134" s="85"/>
      <c r="AF134" s="85"/>
      <c r="AG134" s="85"/>
      <c r="AH134" s="85"/>
      <c r="AI134" s="85"/>
    </row>
    <row r="135" spans="1:35" x14ac:dyDescent="0.2">
      <c r="A135" s="85"/>
      <c r="B135" s="85"/>
      <c r="C135" s="85"/>
      <c r="D135" s="85"/>
      <c r="E135" s="85"/>
      <c r="F135" s="85"/>
      <c r="G135" s="85"/>
      <c r="H135" s="85"/>
      <c r="I135" s="85"/>
      <c r="J135" s="85"/>
      <c r="K135" s="85"/>
      <c r="L135" s="85"/>
      <c r="M135" s="85"/>
      <c r="N135" s="85"/>
      <c r="O135" s="85"/>
      <c r="P135" s="85"/>
      <c r="Q135" s="85"/>
      <c r="R135" s="85"/>
      <c r="S135" s="85"/>
      <c r="T135" s="85"/>
      <c r="U135" s="85"/>
      <c r="V135" s="85"/>
      <c r="W135" s="85"/>
      <c r="X135" s="85"/>
      <c r="Y135" s="85"/>
      <c r="Z135" s="85"/>
      <c r="AA135" s="85"/>
      <c r="AB135" s="85"/>
      <c r="AC135" s="85"/>
      <c r="AD135" s="85"/>
      <c r="AE135" s="85"/>
      <c r="AF135" s="85"/>
      <c r="AG135" s="85"/>
      <c r="AH135" s="85"/>
      <c r="AI135" s="85"/>
    </row>
    <row r="136" spans="1:35" x14ac:dyDescent="0.2">
      <c r="A136" s="85"/>
      <c r="B136" s="85"/>
      <c r="C136" s="85"/>
      <c r="D136" s="85"/>
      <c r="E136" s="85"/>
      <c r="F136" s="85"/>
      <c r="G136" s="85"/>
      <c r="H136" s="85"/>
      <c r="I136" s="85"/>
      <c r="J136" s="85"/>
      <c r="K136" s="85"/>
      <c r="L136" s="85"/>
      <c r="M136" s="85"/>
      <c r="N136" s="85"/>
      <c r="O136" s="85"/>
      <c r="P136" s="85"/>
      <c r="Q136" s="85"/>
      <c r="R136" s="85"/>
      <c r="S136" s="85"/>
      <c r="T136" s="85"/>
      <c r="U136" s="85"/>
      <c r="V136" s="85"/>
      <c r="W136" s="85"/>
      <c r="X136" s="85"/>
      <c r="Y136" s="85"/>
      <c r="Z136" s="85"/>
      <c r="AA136" s="85"/>
      <c r="AB136" s="85"/>
      <c r="AC136" s="85"/>
      <c r="AD136" s="85"/>
      <c r="AE136" s="85"/>
      <c r="AF136" s="85"/>
      <c r="AG136" s="85"/>
      <c r="AH136" s="85"/>
      <c r="AI136" s="85"/>
    </row>
    <row r="137" spans="1:35" x14ac:dyDescent="0.2">
      <c r="A137" s="85"/>
      <c r="B137" s="85"/>
      <c r="C137" s="85"/>
      <c r="D137" s="85"/>
      <c r="E137" s="85"/>
      <c r="F137" s="85"/>
      <c r="G137" s="85"/>
      <c r="H137" s="85"/>
      <c r="I137" s="85"/>
      <c r="J137" s="85"/>
      <c r="K137" s="85"/>
      <c r="L137" s="85"/>
      <c r="M137" s="85"/>
      <c r="N137" s="85"/>
      <c r="O137" s="85"/>
      <c r="P137" s="85"/>
      <c r="Q137" s="85"/>
      <c r="R137" s="85"/>
      <c r="S137" s="85"/>
      <c r="T137" s="85"/>
      <c r="U137" s="85"/>
      <c r="V137" s="85"/>
      <c r="W137" s="85"/>
      <c r="X137" s="85"/>
      <c r="Y137" s="85"/>
      <c r="Z137" s="85"/>
      <c r="AA137" s="85"/>
      <c r="AB137" s="85"/>
      <c r="AC137" s="85"/>
      <c r="AD137" s="85"/>
      <c r="AE137" s="85"/>
      <c r="AF137" s="85"/>
      <c r="AG137" s="85"/>
      <c r="AH137" s="85"/>
      <c r="AI137" s="85"/>
    </row>
    <row r="138" spans="1:35" x14ac:dyDescent="0.2">
      <c r="A138" s="85"/>
      <c r="B138" s="85"/>
      <c r="C138" s="85"/>
      <c r="D138" s="85"/>
      <c r="E138" s="85"/>
      <c r="F138" s="85"/>
      <c r="G138" s="85"/>
      <c r="H138" s="85"/>
      <c r="I138" s="85"/>
      <c r="J138" s="85"/>
      <c r="K138" s="85"/>
      <c r="L138" s="85"/>
      <c r="M138" s="85"/>
      <c r="N138" s="85"/>
      <c r="O138" s="85"/>
      <c r="P138" s="85"/>
      <c r="Q138" s="85"/>
      <c r="R138" s="85"/>
      <c r="S138" s="85"/>
      <c r="T138" s="85"/>
      <c r="U138" s="85"/>
      <c r="V138" s="85"/>
      <c r="W138" s="85"/>
      <c r="X138" s="85"/>
      <c r="Y138" s="85"/>
      <c r="Z138" s="85"/>
      <c r="AA138" s="85"/>
      <c r="AB138" s="85"/>
      <c r="AC138" s="85"/>
      <c r="AD138" s="85"/>
      <c r="AE138" s="85"/>
      <c r="AF138" s="85"/>
      <c r="AG138" s="85"/>
      <c r="AH138" s="85"/>
      <c r="AI138" s="85"/>
    </row>
    <row r="139" spans="1:35" x14ac:dyDescent="0.2">
      <c r="A139" s="85"/>
      <c r="B139" s="85"/>
      <c r="C139" s="85"/>
      <c r="D139" s="85"/>
      <c r="E139" s="85"/>
      <c r="F139" s="85"/>
      <c r="G139" s="85"/>
      <c r="H139" s="85"/>
      <c r="I139" s="85"/>
      <c r="J139" s="85"/>
      <c r="K139" s="85"/>
      <c r="L139" s="85"/>
      <c r="M139" s="85"/>
      <c r="N139" s="85"/>
      <c r="O139" s="85"/>
      <c r="P139" s="85"/>
      <c r="Q139" s="85"/>
      <c r="R139" s="85"/>
      <c r="S139" s="85"/>
      <c r="T139" s="85"/>
      <c r="U139" s="85"/>
      <c r="V139" s="85"/>
      <c r="W139" s="85"/>
      <c r="X139" s="85"/>
      <c r="Y139" s="85"/>
      <c r="Z139" s="85"/>
      <c r="AA139" s="85"/>
      <c r="AB139" s="85"/>
      <c r="AC139" s="85"/>
      <c r="AD139" s="85"/>
      <c r="AE139" s="85"/>
      <c r="AF139" s="85"/>
      <c r="AG139" s="85"/>
      <c r="AH139" s="85"/>
      <c r="AI139" s="85"/>
    </row>
    <row r="140" spans="1:35" x14ac:dyDescent="0.2">
      <c r="A140" s="85"/>
      <c r="B140" s="85"/>
      <c r="C140" s="85"/>
      <c r="D140" s="85"/>
      <c r="E140" s="85"/>
      <c r="F140" s="85"/>
      <c r="G140" s="85"/>
      <c r="H140" s="85"/>
      <c r="I140" s="85"/>
      <c r="J140" s="85"/>
      <c r="K140" s="85"/>
      <c r="L140" s="85"/>
      <c r="M140" s="85"/>
      <c r="N140" s="85"/>
      <c r="O140" s="85"/>
      <c r="P140" s="85"/>
      <c r="Q140" s="85"/>
      <c r="R140" s="85"/>
      <c r="S140" s="85"/>
      <c r="T140" s="85"/>
      <c r="U140" s="85"/>
      <c r="V140" s="85"/>
      <c r="W140" s="85"/>
      <c r="X140" s="85"/>
      <c r="Y140" s="85"/>
      <c r="Z140" s="85"/>
      <c r="AA140" s="85"/>
      <c r="AB140" s="85"/>
      <c r="AC140" s="85"/>
      <c r="AD140" s="85"/>
      <c r="AE140" s="85"/>
      <c r="AF140" s="85"/>
      <c r="AG140" s="85"/>
      <c r="AH140" s="85"/>
      <c r="AI140" s="85"/>
    </row>
    <row r="141" spans="1:35" x14ac:dyDescent="0.2">
      <c r="A141" s="85"/>
      <c r="B141" s="85"/>
      <c r="C141" s="85"/>
      <c r="D141" s="85"/>
      <c r="E141" s="85"/>
      <c r="F141" s="85"/>
      <c r="G141" s="85"/>
      <c r="H141" s="85"/>
      <c r="I141" s="85"/>
      <c r="J141" s="85"/>
      <c r="K141" s="85"/>
      <c r="L141" s="85"/>
      <c r="M141" s="85"/>
      <c r="N141" s="85"/>
      <c r="O141" s="85"/>
      <c r="P141" s="85"/>
      <c r="Q141" s="85"/>
      <c r="R141" s="85"/>
      <c r="S141" s="85"/>
      <c r="T141" s="85"/>
      <c r="U141" s="85"/>
      <c r="V141" s="85"/>
      <c r="W141" s="85"/>
      <c r="X141" s="85"/>
      <c r="Y141" s="85"/>
      <c r="Z141" s="85"/>
      <c r="AA141" s="85"/>
      <c r="AB141" s="85"/>
      <c r="AC141" s="85"/>
      <c r="AD141" s="85"/>
      <c r="AE141" s="85"/>
      <c r="AF141" s="85"/>
      <c r="AG141" s="85"/>
      <c r="AH141" s="85"/>
      <c r="AI141" s="85"/>
    </row>
    <row r="142" spans="1:35" x14ac:dyDescent="0.2">
      <c r="A142" s="85"/>
      <c r="B142" s="85"/>
      <c r="C142" s="85"/>
      <c r="D142" s="85"/>
      <c r="E142" s="85"/>
      <c r="F142" s="85"/>
      <c r="G142" s="85"/>
      <c r="H142" s="85"/>
      <c r="I142" s="85"/>
      <c r="J142" s="85"/>
      <c r="K142" s="85"/>
      <c r="L142" s="85"/>
      <c r="M142" s="85"/>
      <c r="N142" s="85"/>
      <c r="O142" s="85"/>
      <c r="P142" s="85"/>
      <c r="Q142" s="85"/>
      <c r="R142" s="85"/>
      <c r="S142" s="85"/>
      <c r="T142" s="85"/>
      <c r="U142" s="85"/>
      <c r="V142" s="85"/>
      <c r="W142" s="85"/>
      <c r="X142" s="85"/>
      <c r="Y142" s="85"/>
      <c r="Z142" s="85"/>
      <c r="AA142" s="85"/>
      <c r="AB142" s="85"/>
      <c r="AC142" s="85"/>
      <c r="AD142" s="85"/>
      <c r="AE142" s="85"/>
      <c r="AF142" s="85"/>
      <c r="AG142" s="85"/>
      <c r="AH142" s="85"/>
      <c r="AI142" s="85"/>
    </row>
    <row r="143" spans="1:35" x14ac:dyDescent="0.2">
      <c r="A143" s="85"/>
      <c r="B143" s="85"/>
      <c r="C143" s="85"/>
      <c r="D143" s="85"/>
      <c r="E143" s="85"/>
      <c r="F143" s="85"/>
      <c r="G143" s="85"/>
      <c r="H143" s="85"/>
      <c r="I143" s="85"/>
      <c r="J143" s="85"/>
      <c r="K143" s="85"/>
      <c r="L143" s="85"/>
      <c r="M143" s="85"/>
      <c r="N143" s="85"/>
      <c r="O143" s="85"/>
      <c r="P143" s="85"/>
      <c r="Q143" s="85"/>
      <c r="R143" s="85"/>
      <c r="S143" s="85"/>
      <c r="T143" s="85"/>
      <c r="U143" s="85"/>
      <c r="V143" s="85"/>
      <c r="W143" s="85"/>
      <c r="X143" s="85"/>
      <c r="Y143" s="85"/>
      <c r="Z143" s="85"/>
      <c r="AA143" s="85"/>
      <c r="AB143" s="85"/>
      <c r="AC143" s="85"/>
      <c r="AD143" s="85"/>
      <c r="AE143" s="85"/>
      <c r="AF143" s="85"/>
      <c r="AG143" s="85"/>
      <c r="AH143" s="85"/>
      <c r="AI143" s="85"/>
    </row>
    <row r="144" spans="1:35" x14ac:dyDescent="0.2">
      <c r="A144" s="85"/>
      <c r="B144" s="85"/>
      <c r="C144" s="85"/>
      <c r="D144" s="85"/>
      <c r="E144" s="85"/>
      <c r="F144" s="85"/>
      <c r="G144" s="85"/>
      <c r="H144" s="85"/>
      <c r="I144" s="85"/>
      <c r="J144" s="85"/>
      <c r="K144" s="85"/>
      <c r="L144" s="85"/>
      <c r="M144" s="85"/>
      <c r="N144" s="85"/>
      <c r="O144" s="85"/>
      <c r="P144" s="85"/>
      <c r="Q144" s="85"/>
      <c r="R144" s="85"/>
      <c r="S144" s="85"/>
      <c r="T144" s="85"/>
      <c r="U144" s="85"/>
      <c r="V144" s="85"/>
      <c r="W144" s="85"/>
      <c r="X144" s="85"/>
      <c r="Y144" s="85"/>
      <c r="Z144" s="85"/>
      <c r="AA144" s="85"/>
      <c r="AB144" s="85"/>
      <c r="AC144" s="85"/>
      <c r="AD144" s="85"/>
      <c r="AE144" s="85"/>
      <c r="AF144" s="85"/>
      <c r="AG144" s="85"/>
      <c r="AH144" s="85"/>
      <c r="AI144" s="85"/>
    </row>
    <row r="145" spans="1:35" x14ac:dyDescent="0.2">
      <c r="A145" s="85"/>
      <c r="B145" s="85"/>
      <c r="C145" s="85"/>
      <c r="D145" s="85"/>
      <c r="E145" s="85"/>
      <c r="F145" s="85"/>
      <c r="G145" s="85"/>
      <c r="H145" s="85"/>
      <c r="I145" s="85"/>
      <c r="J145" s="85"/>
      <c r="K145" s="85"/>
      <c r="L145" s="85"/>
      <c r="M145" s="85"/>
      <c r="N145" s="85"/>
      <c r="O145" s="85"/>
      <c r="P145" s="85"/>
      <c r="Q145" s="85"/>
      <c r="R145" s="85"/>
      <c r="S145" s="85"/>
      <c r="T145" s="85"/>
      <c r="U145" s="85"/>
      <c r="V145" s="85"/>
      <c r="W145" s="85"/>
      <c r="X145" s="85"/>
      <c r="Y145" s="85"/>
      <c r="Z145" s="85"/>
      <c r="AA145" s="85"/>
      <c r="AB145" s="85"/>
      <c r="AC145" s="85"/>
      <c r="AD145" s="85"/>
      <c r="AE145" s="85"/>
      <c r="AF145" s="85"/>
      <c r="AG145" s="85"/>
      <c r="AH145" s="85"/>
      <c r="AI145" s="85"/>
    </row>
    <row r="146" spans="1:35" x14ac:dyDescent="0.2">
      <c r="A146" s="85"/>
      <c r="B146" s="85"/>
      <c r="C146" s="85"/>
      <c r="D146" s="85"/>
      <c r="E146" s="85"/>
      <c r="F146" s="85"/>
      <c r="G146" s="85"/>
      <c r="H146" s="85"/>
      <c r="I146" s="85"/>
      <c r="J146" s="85"/>
      <c r="K146" s="85"/>
      <c r="L146" s="85"/>
      <c r="M146" s="85"/>
      <c r="N146" s="85"/>
      <c r="O146" s="85"/>
      <c r="P146" s="85"/>
      <c r="Q146" s="85"/>
      <c r="R146" s="85"/>
      <c r="S146" s="85"/>
      <c r="T146" s="85"/>
      <c r="U146" s="85"/>
      <c r="V146" s="85"/>
      <c r="W146" s="85"/>
      <c r="X146" s="85"/>
      <c r="Y146" s="85"/>
      <c r="Z146" s="85"/>
      <c r="AA146" s="85"/>
      <c r="AB146" s="85"/>
      <c r="AC146" s="85"/>
      <c r="AD146" s="85"/>
      <c r="AE146" s="85"/>
      <c r="AF146" s="85"/>
      <c r="AG146" s="85"/>
      <c r="AH146" s="85"/>
      <c r="AI146" s="85"/>
    </row>
    <row r="147" spans="1:35" x14ac:dyDescent="0.2">
      <c r="A147" s="85"/>
      <c r="B147" s="85"/>
      <c r="C147" s="85"/>
      <c r="D147" s="85"/>
      <c r="E147" s="85"/>
      <c r="F147" s="85"/>
      <c r="G147" s="85"/>
      <c r="H147" s="85"/>
      <c r="I147" s="85"/>
      <c r="J147" s="85"/>
      <c r="K147" s="85"/>
      <c r="L147" s="85"/>
      <c r="M147" s="85"/>
      <c r="N147" s="85"/>
      <c r="O147" s="85"/>
      <c r="P147" s="85"/>
      <c r="Q147" s="85"/>
      <c r="R147" s="85"/>
      <c r="S147" s="85"/>
      <c r="T147" s="85"/>
      <c r="U147" s="85"/>
      <c r="V147" s="85"/>
      <c r="W147" s="85"/>
      <c r="X147" s="85"/>
      <c r="Y147" s="85"/>
      <c r="Z147" s="85"/>
      <c r="AA147" s="85"/>
      <c r="AB147" s="85"/>
      <c r="AC147" s="85"/>
      <c r="AD147" s="85"/>
      <c r="AE147" s="85"/>
      <c r="AF147" s="85"/>
      <c r="AG147" s="85"/>
      <c r="AH147" s="85"/>
      <c r="AI147" s="85"/>
    </row>
    <row r="148" spans="1:35" x14ac:dyDescent="0.2">
      <c r="A148" s="85"/>
      <c r="B148" s="85"/>
      <c r="C148" s="85"/>
      <c r="D148" s="85"/>
      <c r="E148" s="85"/>
      <c r="F148" s="85"/>
      <c r="G148" s="85"/>
      <c r="H148" s="85"/>
      <c r="I148" s="85"/>
      <c r="J148" s="85"/>
      <c r="K148" s="85"/>
      <c r="L148" s="85"/>
      <c r="M148" s="85"/>
      <c r="N148" s="85"/>
      <c r="O148" s="85"/>
      <c r="P148" s="85"/>
      <c r="Q148" s="85"/>
      <c r="R148" s="85"/>
      <c r="S148" s="85"/>
      <c r="T148" s="85"/>
      <c r="U148" s="85"/>
      <c r="V148" s="85"/>
      <c r="W148" s="85"/>
      <c r="X148" s="85"/>
      <c r="Y148" s="85"/>
      <c r="Z148" s="85"/>
      <c r="AA148" s="85"/>
      <c r="AB148" s="85"/>
      <c r="AC148" s="85"/>
      <c r="AD148" s="85"/>
      <c r="AE148" s="85"/>
      <c r="AF148" s="85"/>
      <c r="AG148" s="85"/>
      <c r="AH148" s="85"/>
      <c r="AI148" s="85"/>
    </row>
    <row r="149" spans="1:35" x14ac:dyDescent="0.2">
      <c r="A149" s="85"/>
      <c r="B149" s="85"/>
      <c r="C149" s="85"/>
      <c r="D149" s="85"/>
      <c r="E149" s="85"/>
      <c r="F149" s="85"/>
      <c r="G149" s="85"/>
      <c r="H149" s="85"/>
      <c r="I149" s="85"/>
      <c r="J149" s="85"/>
      <c r="K149" s="85"/>
      <c r="L149" s="85"/>
      <c r="M149" s="85"/>
      <c r="N149" s="85"/>
      <c r="O149" s="85"/>
      <c r="P149" s="85"/>
      <c r="Q149" s="85"/>
      <c r="R149" s="85"/>
      <c r="S149" s="85"/>
      <c r="T149" s="85"/>
      <c r="U149" s="85"/>
      <c r="V149" s="85"/>
      <c r="W149" s="85"/>
      <c r="X149" s="85"/>
      <c r="Y149" s="85"/>
      <c r="Z149" s="85"/>
      <c r="AA149" s="85"/>
      <c r="AB149" s="85"/>
      <c r="AC149" s="85"/>
      <c r="AD149" s="85"/>
      <c r="AE149" s="85"/>
      <c r="AF149" s="85"/>
      <c r="AG149" s="85"/>
      <c r="AH149" s="85"/>
      <c r="AI149" s="85"/>
    </row>
    <row r="150" spans="1:35" x14ac:dyDescent="0.2">
      <c r="A150" s="85"/>
      <c r="B150" s="85"/>
      <c r="C150" s="85"/>
      <c r="D150" s="85"/>
      <c r="E150" s="85"/>
      <c r="F150" s="85"/>
      <c r="G150" s="85"/>
      <c r="H150" s="85"/>
      <c r="I150" s="85"/>
      <c r="J150" s="85"/>
      <c r="K150" s="85"/>
      <c r="L150" s="85"/>
      <c r="M150" s="85"/>
      <c r="N150" s="85"/>
      <c r="O150" s="85"/>
      <c r="P150" s="85"/>
      <c r="Q150" s="85"/>
      <c r="R150" s="85"/>
      <c r="S150" s="85"/>
      <c r="T150" s="85"/>
      <c r="U150" s="85"/>
      <c r="V150" s="85"/>
      <c r="W150" s="85"/>
      <c r="X150" s="85"/>
      <c r="Y150" s="85"/>
      <c r="Z150" s="85"/>
      <c r="AA150" s="85"/>
      <c r="AB150" s="85"/>
      <c r="AC150" s="85"/>
      <c r="AD150" s="85"/>
      <c r="AE150" s="85"/>
      <c r="AF150" s="85"/>
      <c r="AG150" s="85"/>
      <c r="AH150" s="85"/>
      <c r="AI150" s="85"/>
    </row>
    <row r="151" spans="1:35" x14ac:dyDescent="0.2">
      <c r="A151" s="85"/>
      <c r="B151" s="85"/>
      <c r="C151" s="85"/>
      <c r="D151" s="85"/>
      <c r="E151" s="85"/>
      <c r="F151" s="85"/>
      <c r="G151" s="85"/>
      <c r="H151" s="85"/>
      <c r="I151" s="85"/>
      <c r="J151" s="85"/>
      <c r="K151" s="85"/>
      <c r="L151" s="85"/>
      <c r="M151" s="85"/>
      <c r="N151" s="85"/>
      <c r="O151" s="85"/>
      <c r="P151" s="85"/>
      <c r="Q151" s="85"/>
      <c r="R151" s="85"/>
      <c r="S151" s="85"/>
      <c r="T151" s="85"/>
      <c r="U151" s="85"/>
      <c r="V151" s="85"/>
      <c r="W151" s="85"/>
      <c r="X151" s="85"/>
      <c r="Y151" s="85"/>
      <c r="Z151" s="85"/>
      <c r="AA151" s="85"/>
      <c r="AB151" s="85"/>
      <c r="AC151" s="85"/>
      <c r="AD151" s="85"/>
      <c r="AE151" s="85"/>
      <c r="AF151" s="85"/>
      <c r="AG151" s="85"/>
      <c r="AH151" s="85"/>
      <c r="AI151" s="85"/>
    </row>
    <row r="152" spans="1:35" x14ac:dyDescent="0.2">
      <c r="A152" s="85"/>
      <c r="B152" s="85"/>
      <c r="C152" s="85"/>
      <c r="D152" s="85"/>
      <c r="E152" s="85"/>
      <c r="F152" s="85"/>
      <c r="G152" s="85"/>
      <c r="H152" s="85"/>
      <c r="I152" s="85"/>
      <c r="J152" s="85"/>
      <c r="K152" s="85"/>
      <c r="L152" s="85"/>
      <c r="M152" s="85"/>
      <c r="N152" s="85"/>
      <c r="O152" s="85"/>
      <c r="P152" s="85"/>
      <c r="Q152" s="85"/>
      <c r="R152" s="85"/>
      <c r="S152" s="85"/>
      <c r="T152" s="85"/>
      <c r="U152" s="85"/>
      <c r="V152" s="85"/>
      <c r="W152" s="85"/>
      <c r="X152" s="85"/>
      <c r="Y152" s="85"/>
      <c r="Z152" s="85"/>
      <c r="AA152" s="85"/>
      <c r="AB152" s="85"/>
      <c r="AC152" s="85"/>
      <c r="AD152" s="85"/>
      <c r="AE152" s="85"/>
      <c r="AF152" s="85"/>
      <c r="AG152" s="85"/>
      <c r="AH152" s="85"/>
      <c r="AI152" s="85"/>
    </row>
    <row r="153" spans="1:35" x14ac:dyDescent="0.2">
      <c r="A153" s="85"/>
      <c r="B153" s="85"/>
      <c r="C153" s="85"/>
      <c r="D153" s="85"/>
      <c r="E153" s="85"/>
      <c r="F153" s="85"/>
      <c r="G153" s="85"/>
      <c r="H153" s="85"/>
      <c r="I153" s="85"/>
      <c r="J153" s="85"/>
      <c r="K153" s="85"/>
      <c r="L153" s="85"/>
      <c r="M153" s="85"/>
      <c r="N153" s="85"/>
      <c r="O153" s="85"/>
      <c r="P153" s="85"/>
      <c r="Q153" s="85"/>
      <c r="R153" s="85"/>
      <c r="S153" s="85"/>
      <c r="T153" s="85"/>
      <c r="U153" s="85"/>
      <c r="V153" s="85"/>
      <c r="W153" s="85"/>
      <c r="X153" s="85"/>
      <c r="Y153" s="85"/>
      <c r="Z153" s="85"/>
      <c r="AA153" s="85"/>
      <c r="AB153" s="85"/>
      <c r="AC153" s="85"/>
      <c r="AD153" s="85"/>
      <c r="AE153" s="85"/>
      <c r="AF153" s="85"/>
      <c r="AG153" s="85"/>
      <c r="AH153" s="85"/>
      <c r="AI153" s="85"/>
    </row>
    <row r="154" spans="1:35" x14ac:dyDescent="0.2">
      <c r="A154" s="85"/>
      <c r="B154" s="85"/>
      <c r="C154" s="85"/>
      <c r="D154" s="85"/>
      <c r="E154" s="85"/>
      <c r="F154" s="85"/>
      <c r="G154" s="85"/>
      <c r="H154" s="85"/>
      <c r="I154" s="85"/>
      <c r="J154" s="85"/>
      <c r="K154" s="85"/>
      <c r="L154" s="85"/>
      <c r="M154" s="85"/>
      <c r="N154" s="85"/>
      <c r="O154" s="85"/>
      <c r="P154" s="85"/>
      <c r="Q154" s="85"/>
      <c r="R154" s="85"/>
      <c r="S154" s="85"/>
      <c r="T154" s="85"/>
      <c r="U154" s="85"/>
      <c r="V154" s="85"/>
      <c r="W154" s="85"/>
      <c r="X154" s="85"/>
      <c r="Y154" s="85"/>
      <c r="Z154" s="85"/>
      <c r="AA154" s="85"/>
      <c r="AB154" s="85"/>
      <c r="AC154" s="85"/>
      <c r="AD154" s="85"/>
      <c r="AE154" s="85"/>
      <c r="AF154" s="85"/>
      <c r="AG154" s="85"/>
      <c r="AH154" s="85"/>
      <c r="AI154" s="85"/>
    </row>
    <row r="155" spans="1:35" x14ac:dyDescent="0.2">
      <c r="A155" s="85"/>
      <c r="B155" s="85"/>
      <c r="C155" s="85"/>
      <c r="D155" s="85"/>
      <c r="E155" s="85"/>
      <c r="F155" s="85"/>
      <c r="G155" s="85"/>
      <c r="H155" s="85"/>
      <c r="I155" s="85"/>
      <c r="J155" s="85"/>
      <c r="K155" s="85"/>
      <c r="L155" s="85"/>
      <c r="M155" s="85"/>
      <c r="N155" s="85"/>
      <c r="O155" s="85"/>
      <c r="P155" s="85"/>
      <c r="Q155" s="85"/>
      <c r="R155" s="85"/>
      <c r="S155" s="85"/>
      <c r="T155" s="85"/>
      <c r="U155" s="85"/>
      <c r="V155" s="85"/>
      <c r="W155" s="85"/>
      <c r="X155" s="85"/>
      <c r="Y155" s="85"/>
      <c r="Z155" s="85"/>
      <c r="AA155" s="85"/>
      <c r="AB155" s="85"/>
      <c r="AC155" s="85"/>
      <c r="AD155" s="85"/>
      <c r="AE155" s="85"/>
      <c r="AF155" s="85"/>
      <c r="AG155" s="85"/>
      <c r="AH155" s="85"/>
      <c r="AI155" s="85"/>
    </row>
    <row r="156" spans="1:35" x14ac:dyDescent="0.2">
      <c r="A156" s="85"/>
      <c r="B156" s="85"/>
      <c r="C156" s="85"/>
      <c r="D156" s="85"/>
      <c r="E156" s="85"/>
      <c r="F156" s="85"/>
      <c r="G156" s="85"/>
      <c r="H156" s="85"/>
      <c r="I156" s="85"/>
      <c r="J156" s="85"/>
      <c r="K156" s="85"/>
      <c r="L156" s="85"/>
      <c r="M156" s="85"/>
      <c r="N156" s="85"/>
      <c r="O156" s="85"/>
      <c r="P156" s="85"/>
      <c r="Q156" s="85"/>
      <c r="R156" s="85"/>
      <c r="S156" s="85"/>
      <c r="T156" s="85"/>
      <c r="U156" s="85"/>
      <c r="V156" s="85"/>
      <c r="W156" s="85"/>
      <c r="X156" s="85"/>
      <c r="Y156" s="85"/>
      <c r="Z156" s="85"/>
      <c r="AA156" s="85"/>
      <c r="AB156" s="85"/>
      <c r="AC156" s="85"/>
      <c r="AD156" s="85"/>
      <c r="AE156" s="85"/>
      <c r="AF156" s="85"/>
      <c r="AG156" s="85"/>
      <c r="AH156" s="85"/>
      <c r="AI156" s="85"/>
    </row>
    <row r="157" spans="1:35" x14ac:dyDescent="0.2">
      <c r="A157" s="85"/>
      <c r="B157" s="85"/>
      <c r="C157" s="85"/>
      <c r="D157" s="85"/>
      <c r="E157" s="85"/>
      <c r="F157" s="85"/>
      <c r="G157" s="85"/>
      <c r="H157" s="85"/>
      <c r="I157" s="85"/>
      <c r="J157" s="85"/>
      <c r="K157" s="85"/>
      <c r="L157" s="85"/>
      <c r="M157" s="85"/>
      <c r="N157" s="85"/>
      <c r="O157" s="85"/>
      <c r="P157" s="85"/>
      <c r="Q157" s="85"/>
      <c r="R157" s="85"/>
      <c r="S157" s="85"/>
      <c r="T157" s="85"/>
      <c r="U157" s="85"/>
      <c r="V157" s="85"/>
      <c r="W157" s="85"/>
      <c r="X157" s="85"/>
      <c r="Y157" s="85"/>
      <c r="Z157" s="85"/>
      <c r="AA157" s="85"/>
      <c r="AB157" s="85"/>
      <c r="AC157" s="85"/>
      <c r="AD157" s="85"/>
      <c r="AE157" s="85"/>
      <c r="AF157" s="85"/>
      <c r="AG157" s="85"/>
      <c r="AH157" s="85"/>
      <c r="AI157" s="85"/>
    </row>
    <row r="158" spans="1:35" x14ac:dyDescent="0.2">
      <c r="A158" s="85"/>
      <c r="B158" s="85"/>
      <c r="C158" s="85"/>
      <c r="D158" s="85"/>
      <c r="E158" s="85"/>
      <c r="F158" s="85"/>
      <c r="G158" s="85"/>
      <c r="H158" s="85"/>
      <c r="I158" s="85"/>
      <c r="J158" s="85"/>
      <c r="K158" s="85"/>
      <c r="L158" s="85"/>
      <c r="M158" s="85"/>
      <c r="N158" s="85"/>
      <c r="O158" s="85"/>
      <c r="P158" s="85"/>
      <c r="Q158" s="85"/>
      <c r="R158" s="85"/>
      <c r="S158" s="85"/>
      <c r="T158" s="85"/>
      <c r="U158" s="85"/>
      <c r="V158" s="85"/>
      <c r="W158" s="85"/>
      <c r="X158" s="85"/>
      <c r="Y158" s="85"/>
      <c r="Z158" s="85"/>
      <c r="AA158" s="85"/>
      <c r="AB158" s="85"/>
      <c r="AC158" s="85"/>
      <c r="AD158" s="85"/>
      <c r="AE158" s="85"/>
      <c r="AF158" s="85"/>
      <c r="AG158" s="85"/>
      <c r="AH158" s="85"/>
      <c r="AI158" s="85"/>
    </row>
    <row r="159" spans="1:35" x14ac:dyDescent="0.2">
      <c r="A159" s="85"/>
      <c r="B159" s="85"/>
      <c r="C159" s="85"/>
      <c r="D159" s="85"/>
      <c r="E159" s="85"/>
      <c r="F159" s="85"/>
      <c r="G159" s="85"/>
      <c r="H159" s="85"/>
      <c r="I159" s="85"/>
      <c r="J159" s="85"/>
      <c r="K159" s="85"/>
      <c r="L159" s="85"/>
      <c r="M159" s="85"/>
      <c r="N159" s="85"/>
      <c r="O159" s="85"/>
      <c r="P159" s="85"/>
      <c r="Q159" s="85"/>
      <c r="R159" s="85"/>
      <c r="S159" s="85"/>
      <c r="T159" s="85"/>
      <c r="U159" s="85"/>
      <c r="V159" s="85"/>
      <c r="W159" s="85"/>
      <c r="X159" s="85"/>
      <c r="Y159" s="85"/>
      <c r="Z159" s="85"/>
      <c r="AA159" s="85"/>
      <c r="AB159" s="85"/>
      <c r="AC159" s="85"/>
      <c r="AD159" s="85"/>
      <c r="AE159" s="85"/>
      <c r="AF159" s="85"/>
      <c r="AG159" s="85"/>
      <c r="AH159" s="85"/>
      <c r="AI159" s="85"/>
    </row>
    <row r="160" spans="1:35" x14ac:dyDescent="0.2">
      <c r="A160" s="85"/>
      <c r="B160" s="85"/>
      <c r="C160" s="85"/>
      <c r="D160" s="85"/>
      <c r="E160" s="85"/>
      <c r="F160" s="85"/>
      <c r="G160" s="85"/>
      <c r="H160" s="85"/>
      <c r="I160" s="85"/>
      <c r="J160" s="85"/>
      <c r="K160" s="85"/>
      <c r="L160" s="85"/>
      <c r="M160" s="85"/>
      <c r="N160" s="85"/>
      <c r="O160" s="85"/>
      <c r="P160" s="85"/>
      <c r="Q160" s="85"/>
      <c r="R160" s="85"/>
      <c r="S160" s="85"/>
      <c r="T160" s="85"/>
      <c r="U160" s="85"/>
      <c r="V160" s="85"/>
      <c r="W160" s="85"/>
      <c r="X160" s="85"/>
      <c r="Y160" s="85"/>
      <c r="Z160" s="85"/>
      <c r="AA160" s="85"/>
      <c r="AB160" s="85"/>
      <c r="AC160" s="85"/>
      <c r="AD160" s="85"/>
      <c r="AE160" s="85"/>
      <c r="AF160" s="85"/>
      <c r="AG160" s="85"/>
      <c r="AH160" s="85"/>
      <c r="AI160" s="85"/>
    </row>
    <row r="161" spans="1:35" x14ac:dyDescent="0.2">
      <c r="A161" s="85"/>
      <c r="B161" s="85"/>
      <c r="C161" s="85"/>
      <c r="D161" s="85"/>
      <c r="E161" s="85"/>
      <c r="F161" s="85"/>
      <c r="G161" s="85"/>
      <c r="H161" s="85"/>
      <c r="I161" s="85"/>
      <c r="J161" s="85"/>
      <c r="K161" s="85"/>
      <c r="L161" s="85"/>
      <c r="M161" s="85"/>
      <c r="N161" s="85"/>
      <c r="O161" s="85"/>
      <c r="P161" s="85"/>
      <c r="Q161" s="85"/>
      <c r="R161" s="85"/>
      <c r="S161" s="85"/>
      <c r="T161" s="85"/>
      <c r="U161" s="85"/>
      <c r="V161" s="85"/>
      <c r="W161" s="85"/>
      <c r="X161" s="85"/>
      <c r="Y161" s="85"/>
      <c r="Z161" s="85"/>
      <c r="AA161" s="85"/>
      <c r="AB161" s="85"/>
      <c r="AC161" s="85"/>
      <c r="AD161" s="85"/>
      <c r="AE161" s="85"/>
      <c r="AF161" s="85"/>
      <c r="AG161" s="85"/>
      <c r="AH161" s="85"/>
      <c r="AI161" s="85"/>
    </row>
    <row r="162" spans="1:35" x14ac:dyDescent="0.2">
      <c r="A162" s="85"/>
      <c r="B162" s="85"/>
      <c r="C162" s="85"/>
      <c r="D162" s="85"/>
      <c r="E162" s="85"/>
      <c r="F162" s="85"/>
      <c r="G162" s="85"/>
      <c r="H162" s="85"/>
      <c r="I162" s="85"/>
      <c r="J162" s="85"/>
      <c r="K162" s="85"/>
      <c r="L162" s="85"/>
      <c r="M162" s="85"/>
      <c r="N162" s="85"/>
      <c r="O162" s="85"/>
      <c r="P162" s="85"/>
      <c r="Q162" s="85"/>
      <c r="R162" s="85"/>
      <c r="S162" s="85"/>
      <c r="T162" s="85"/>
      <c r="U162" s="85"/>
      <c r="V162" s="85"/>
      <c r="W162" s="85"/>
      <c r="X162" s="85"/>
      <c r="Y162" s="85"/>
      <c r="Z162" s="85"/>
      <c r="AA162" s="85"/>
      <c r="AB162" s="85"/>
      <c r="AC162" s="85"/>
      <c r="AD162" s="85"/>
      <c r="AE162" s="85"/>
      <c r="AF162" s="85"/>
      <c r="AG162" s="85"/>
      <c r="AH162" s="85"/>
      <c r="AI162" s="85"/>
    </row>
    <row r="163" spans="1:35" x14ac:dyDescent="0.2">
      <c r="A163" s="85"/>
      <c r="B163" s="85"/>
      <c r="C163" s="85"/>
      <c r="D163" s="85"/>
      <c r="E163" s="85"/>
      <c r="F163" s="85"/>
      <c r="G163" s="85"/>
      <c r="H163" s="85"/>
      <c r="I163" s="85"/>
      <c r="J163" s="85"/>
      <c r="K163" s="85"/>
      <c r="L163" s="85"/>
      <c r="M163" s="85"/>
      <c r="N163" s="85"/>
      <c r="O163" s="85"/>
      <c r="P163" s="85"/>
      <c r="Q163" s="85"/>
      <c r="R163" s="85"/>
      <c r="S163" s="85"/>
      <c r="T163" s="85"/>
      <c r="U163" s="85"/>
      <c r="V163" s="85"/>
      <c r="W163" s="85"/>
      <c r="X163" s="85"/>
      <c r="Y163" s="85"/>
      <c r="Z163" s="85"/>
      <c r="AA163" s="85"/>
      <c r="AB163" s="85"/>
      <c r="AC163" s="85"/>
      <c r="AD163" s="85"/>
      <c r="AE163" s="85"/>
      <c r="AF163" s="85"/>
      <c r="AG163" s="85"/>
      <c r="AH163" s="85"/>
      <c r="AI163" s="85"/>
    </row>
    <row r="164" spans="1:35" x14ac:dyDescent="0.2">
      <c r="A164" s="85"/>
      <c r="B164" s="85"/>
      <c r="C164" s="85"/>
      <c r="D164" s="85"/>
      <c r="E164" s="85"/>
      <c r="F164" s="85"/>
      <c r="G164" s="85"/>
      <c r="H164" s="85"/>
      <c r="I164" s="85"/>
      <c r="J164" s="85"/>
      <c r="K164" s="85"/>
      <c r="L164" s="85"/>
      <c r="M164" s="85"/>
      <c r="N164" s="85"/>
      <c r="O164" s="85"/>
      <c r="P164" s="85"/>
      <c r="Q164" s="85"/>
      <c r="R164" s="85"/>
      <c r="S164" s="85"/>
      <c r="T164" s="85"/>
      <c r="U164" s="85"/>
      <c r="V164" s="85"/>
      <c r="W164" s="85"/>
      <c r="X164" s="85"/>
      <c r="Y164" s="85"/>
      <c r="Z164" s="85"/>
      <c r="AA164" s="85"/>
      <c r="AB164" s="85"/>
      <c r="AC164" s="85"/>
      <c r="AD164" s="85"/>
      <c r="AE164" s="85"/>
      <c r="AF164" s="85"/>
      <c r="AG164" s="85"/>
      <c r="AH164" s="85"/>
      <c r="AI164" s="85"/>
    </row>
    <row r="165" spans="1:35" x14ac:dyDescent="0.2">
      <c r="A165" s="85"/>
      <c r="B165" s="85"/>
      <c r="C165" s="85"/>
      <c r="D165" s="85"/>
      <c r="E165" s="85"/>
      <c r="F165" s="85"/>
      <c r="G165" s="85"/>
      <c r="H165" s="85"/>
      <c r="I165" s="85"/>
      <c r="J165" s="85"/>
      <c r="K165" s="85"/>
      <c r="L165" s="85"/>
      <c r="M165" s="85"/>
      <c r="N165" s="85"/>
      <c r="O165" s="85"/>
      <c r="P165" s="85"/>
      <c r="Q165" s="85"/>
      <c r="R165" s="85"/>
      <c r="S165" s="85"/>
      <c r="T165" s="85"/>
      <c r="U165" s="85"/>
      <c r="V165" s="85"/>
      <c r="W165" s="85"/>
      <c r="X165" s="85"/>
      <c r="Y165" s="85"/>
      <c r="Z165" s="85"/>
      <c r="AA165" s="85"/>
      <c r="AB165" s="85"/>
      <c r="AC165" s="85"/>
      <c r="AD165" s="85"/>
      <c r="AE165" s="85"/>
      <c r="AF165" s="85"/>
      <c r="AG165" s="85"/>
      <c r="AH165" s="85"/>
      <c r="AI165" s="85"/>
    </row>
    <row r="166" spans="1:35" x14ac:dyDescent="0.2">
      <c r="A166" s="85"/>
      <c r="B166" s="85"/>
      <c r="C166" s="85"/>
      <c r="D166" s="85"/>
      <c r="E166" s="85"/>
      <c r="F166" s="85"/>
      <c r="G166" s="85"/>
      <c r="H166" s="85"/>
      <c r="I166" s="85"/>
      <c r="J166" s="85"/>
      <c r="K166" s="85"/>
      <c r="L166" s="85"/>
      <c r="M166" s="85"/>
      <c r="N166" s="85"/>
      <c r="O166" s="85"/>
      <c r="P166" s="85"/>
      <c r="Q166" s="85"/>
      <c r="R166" s="85"/>
      <c r="S166" s="85"/>
      <c r="T166" s="85"/>
      <c r="U166" s="85"/>
      <c r="V166" s="85"/>
      <c r="W166" s="85"/>
      <c r="X166" s="85"/>
      <c r="Y166" s="85"/>
      <c r="Z166" s="85"/>
      <c r="AA166" s="85"/>
      <c r="AB166" s="85"/>
      <c r="AC166" s="85"/>
      <c r="AD166" s="85"/>
      <c r="AE166" s="85"/>
      <c r="AF166" s="85"/>
      <c r="AG166" s="85"/>
      <c r="AH166" s="85"/>
      <c r="AI166" s="85"/>
    </row>
    <row r="167" spans="1:35" x14ac:dyDescent="0.2">
      <c r="A167" s="85"/>
      <c r="B167" s="85"/>
      <c r="C167" s="85"/>
      <c r="D167" s="85"/>
      <c r="E167" s="85"/>
      <c r="F167" s="85"/>
      <c r="G167" s="85"/>
      <c r="H167" s="85"/>
      <c r="I167" s="85"/>
      <c r="J167" s="85"/>
      <c r="K167" s="85"/>
      <c r="L167" s="85"/>
      <c r="M167" s="85"/>
      <c r="N167" s="85"/>
      <c r="O167" s="85"/>
      <c r="P167" s="85"/>
      <c r="Q167" s="85"/>
      <c r="R167" s="85"/>
      <c r="S167" s="85"/>
      <c r="T167" s="85"/>
      <c r="U167" s="85"/>
      <c r="V167" s="85"/>
      <c r="W167" s="85"/>
      <c r="X167" s="85"/>
      <c r="Y167" s="85"/>
      <c r="Z167" s="85"/>
      <c r="AA167" s="85"/>
      <c r="AB167" s="85"/>
      <c r="AC167" s="85"/>
      <c r="AD167" s="85"/>
      <c r="AE167" s="85"/>
      <c r="AF167" s="85"/>
      <c r="AG167" s="85"/>
      <c r="AH167" s="85"/>
      <c r="AI167" s="85"/>
    </row>
    <row r="168" spans="1:35" x14ac:dyDescent="0.2">
      <c r="A168" s="85"/>
      <c r="B168" s="85"/>
      <c r="C168" s="85"/>
      <c r="D168" s="85"/>
      <c r="E168" s="85"/>
      <c r="F168" s="85"/>
      <c r="G168" s="85"/>
      <c r="H168" s="85"/>
      <c r="I168" s="85"/>
      <c r="J168" s="85"/>
      <c r="K168" s="85"/>
      <c r="L168" s="85"/>
      <c r="M168" s="85"/>
      <c r="N168" s="85"/>
      <c r="O168" s="85"/>
      <c r="P168" s="85"/>
      <c r="Q168" s="85"/>
      <c r="R168" s="85"/>
      <c r="S168" s="85"/>
      <c r="T168" s="85"/>
      <c r="U168" s="85"/>
      <c r="V168" s="85"/>
      <c r="W168" s="85"/>
      <c r="X168" s="85"/>
      <c r="Y168" s="85"/>
      <c r="Z168" s="85"/>
      <c r="AA168" s="85"/>
      <c r="AB168" s="85"/>
      <c r="AC168" s="85"/>
      <c r="AD168" s="85"/>
      <c r="AE168" s="85"/>
      <c r="AF168" s="85"/>
      <c r="AG168" s="85"/>
      <c r="AH168" s="85"/>
      <c r="AI168" s="85"/>
    </row>
    <row r="169" spans="1:35" x14ac:dyDescent="0.2">
      <c r="A169" s="85"/>
      <c r="B169" s="85"/>
      <c r="C169" s="85"/>
      <c r="D169" s="85"/>
      <c r="E169" s="85"/>
      <c r="F169" s="85"/>
      <c r="G169" s="85"/>
      <c r="H169" s="85"/>
      <c r="I169" s="85"/>
      <c r="J169" s="85"/>
      <c r="K169" s="85"/>
      <c r="L169" s="85"/>
      <c r="M169" s="85"/>
      <c r="N169" s="85"/>
      <c r="O169" s="85"/>
      <c r="P169" s="85"/>
      <c r="Q169" s="85"/>
      <c r="R169" s="85"/>
      <c r="S169" s="85"/>
      <c r="T169" s="85"/>
      <c r="U169" s="85"/>
      <c r="V169" s="85"/>
      <c r="W169" s="85"/>
      <c r="X169" s="85"/>
      <c r="Y169" s="85"/>
      <c r="Z169" s="85"/>
      <c r="AA169" s="85"/>
      <c r="AB169" s="85"/>
      <c r="AC169" s="85"/>
      <c r="AD169" s="85"/>
      <c r="AE169" s="85"/>
      <c r="AF169" s="85"/>
      <c r="AG169" s="85"/>
      <c r="AH169" s="85"/>
      <c r="AI169" s="85"/>
    </row>
  </sheetData>
  <pageMargins left="0.7" right="0.7" top="0.75" bottom="0.75" header="0.3" footer="0.3"/>
  <pageSetup paperSize="9"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
    <tabColor rgb="FFFF0000"/>
  </sheetPr>
  <dimension ref="A1:X43"/>
  <sheetViews>
    <sheetView zoomScaleNormal="100" workbookViewId="0">
      <selection activeCell="N24" sqref="N24"/>
    </sheetView>
  </sheetViews>
  <sheetFormatPr defaultColWidth="9.140625" defaultRowHeight="15" x14ac:dyDescent="0.2"/>
  <cols>
    <col min="1" max="5" width="11.42578125" style="46" customWidth="1"/>
    <col min="6" max="6" width="12" style="46" customWidth="1"/>
    <col min="7" max="9" width="11.42578125" style="46" customWidth="1"/>
    <col min="10" max="10" width="7.85546875" style="46" customWidth="1"/>
    <col min="11" max="11" width="11.42578125" style="46" customWidth="1"/>
    <col min="12" max="12" width="18.42578125" style="46" customWidth="1"/>
    <col min="13" max="13" width="9.140625" style="46"/>
    <col min="14" max="14" width="11.42578125" style="46" customWidth="1"/>
    <col min="15" max="15" width="7.85546875" style="46" customWidth="1"/>
    <col min="16" max="16384" width="9.140625" style="46"/>
  </cols>
  <sheetData>
    <row r="1" spans="1:24" ht="18.75" customHeight="1" x14ac:dyDescent="0.25">
      <c r="A1" s="93"/>
      <c r="B1" s="90"/>
      <c r="C1" s="90"/>
      <c r="D1" s="90"/>
      <c r="E1" s="90"/>
      <c r="F1" s="90"/>
      <c r="G1" s="90"/>
      <c r="H1" s="90"/>
      <c r="I1" s="90"/>
      <c r="J1" s="90"/>
      <c r="K1" s="90"/>
      <c r="L1" s="90"/>
      <c r="M1" s="42"/>
      <c r="N1" s="42"/>
      <c r="O1" s="42"/>
      <c r="P1" s="42"/>
      <c r="Q1" s="42"/>
      <c r="R1" s="42"/>
      <c r="S1" s="42"/>
      <c r="T1" s="42"/>
      <c r="U1" s="42"/>
      <c r="V1" s="42"/>
      <c r="W1" s="42"/>
      <c r="X1" s="42"/>
    </row>
    <row r="2" spans="1:24" x14ac:dyDescent="0.2">
      <c r="A2" s="47"/>
      <c r="B2" s="47"/>
      <c r="C2" s="47"/>
      <c r="D2" s="47"/>
      <c r="E2" s="47"/>
      <c r="F2" s="47"/>
      <c r="G2" s="42"/>
      <c r="H2" s="42"/>
      <c r="I2" s="42"/>
      <c r="J2" s="42"/>
      <c r="K2" s="42"/>
      <c r="L2" s="42"/>
      <c r="M2" s="42"/>
      <c r="N2" s="42"/>
      <c r="O2" s="42"/>
      <c r="P2" s="42"/>
      <c r="Q2" s="42"/>
      <c r="R2" s="42"/>
      <c r="S2" s="42"/>
      <c r="T2" s="42"/>
      <c r="U2" s="42"/>
      <c r="V2" s="42"/>
      <c r="W2" s="42"/>
      <c r="X2" s="42"/>
    </row>
    <row r="3" spans="1:24" ht="15.75" x14ac:dyDescent="0.2">
      <c r="A3" s="48"/>
      <c r="B3" s="42"/>
      <c r="C3" s="47"/>
      <c r="D3" s="47"/>
      <c r="E3" s="47"/>
      <c r="F3" s="47"/>
      <c r="G3" s="47"/>
      <c r="H3" s="47"/>
      <c r="I3" s="47"/>
      <c r="J3" s="42"/>
      <c r="K3" s="42"/>
      <c r="L3" s="42"/>
      <c r="M3" s="42"/>
      <c r="N3" s="42"/>
      <c r="O3" s="42"/>
      <c r="P3" s="42"/>
      <c r="Q3" s="42"/>
      <c r="R3" s="42"/>
      <c r="S3" s="42"/>
      <c r="T3" s="42"/>
      <c r="U3" s="42"/>
      <c r="V3" s="42"/>
      <c r="W3" s="42"/>
      <c r="X3" s="42"/>
    </row>
    <row r="4" spans="1:24" ht="15.75" x14ac:dyDescent="0.2">
      <c r="A4" s="94" t="str">
        <f>FIRE0503b!A3</f>
        <v>2024/25</v>
      </c>
      <c r="B4" s="95"/>
      <c r="C4" s="95"/>
      <c r="D4" s="95"/>
      <c r="E4" s="95"/>
      <c r="F4" s="95"/>
      <c r="G4" s="47"/>
      <c r="H4" s="47"/>
      <c r="I4" s="51"/>
      <c r="J4" s="42"/>
      <c r="K4" s="42"/>
      <c r="L4" s="42"/>
      <c r="M4" s="42"/>
      <c r="N4" s="42"/>
      <c r="O4" s="42"/>
      <c r="P4" s="42"/>
      <c r="Q4" s="42"/>
      <c r="R4" s="42"/>
      <c r="S4" s="42"/>
      <c r="T4" s="42"/>
      <c r="U4" s="42"/>
      <c r="V4" s="42"/>
      <c r="W4" s="42"/>
      <c r="X4" s="42"/>
    </row>
    <row r="5" spans="1:24" ht="16.5" thickBot="1" x14ac:dyDescent="0.25">
      <c r="A5" s="49" t="s">
        <v>167</v>
      </c>
      <c r="B5" s="50"/>
      <c r="C5" s="50"/>
      <c r="D5" s="50"/>
      <c r="E5" s="50"/>
      <c r="F5" s="50"/>
      <c r="G5" s="47"/>
      <c r="H5" s="47"/>
      <c r="I5" s="51"/>
      <c r="J5" s="42"/>
      <c r="K5" s="42"/>
      <c r="L5" s="42"/>
      <c r="M5" s="42"/>
      <c r="N5" s="42"/>
      <c r="O5" s="42"/>
      <c r="P5" s="42"/>
      <c r="Q5" s="42"/>
      <c r="R5" s="42"/>
      <c r="S5" s="42"/>
      <c r="T5" s="42"/>
      <c r="U5" s="42"/>
      <c r="V5" s="42"/>
      <c r="W5" s="42"/>
      <c r="X5" s="42"/>
    </row>
    <row r="6" spans="1:24" ht="15.75" x14ac:dyDescent="0.2">
      <c r="A6" s="95" t="str">
        <f>FIRE0503b!A4</f>
        <v>All Genders</v>
      </c>
      <c r="B6" s="95"/>
      <c r="C6" s="95"/>
      <c r="D6" s="95"/>
      <c r="E6" s="95"/>
      <c r="F6" s="95"/>
      <c r="G6" s="42"/>
      <c r="H6" s="42"/>
      <c r="I6" s="60"/>
      <c r="J6" s="42"/>
      <c r="K6" s="42"/>
      <c r="L6" s="42"/>
      <c r="M6" s="42"/>
      <c r="N6" s="42"/>
      <c r="O6" s="42"/>
      <c r="P6" s="42"/>
      <c r="Q6" s="42"/>
      <c r="R6" s="42"/>
      <c r="S6" s="42"/>
      <c r="T6" s="42"/>
      <c r="U6" s="42"/>
      <c r="V6" s="42"/>
      <c r="W6" s="42"/>
      <c r="X6" s="42"/>
    </row>
    <row r="7" spans="1:24" ht="15.75" x14ac:dyDescent="0.2">
      <c r="A7" s="52"/>
      <c r="B7" s="52"/>
      <c r="C7" s="42"/>
      <c r="D7" s="42"/>
      <c r="E7" s="42"/>
      <c r="F7" s="42"/>
      <c r="G7" s="42"/>
      <c r="H7" s="42"/>
      <c r="I7" s="60"/>
      <c r="J7" s="42"/>
      <c r="K7" s="42"/>
      <c r="L7" s="42"/>
      <c r="M7" s="42"/>
      <c r="N7" s="42"/>
      <c r="O7" s="42"/>
      <c r="P7" s="42"/>
      <c r="Q7" s="42"/>
      <c r="R7" s="42"/>
      <c r="S7" s="42"/>
      <c r="T7" s="42"/>
      <c r="U7" s="42"/>
      <c r="V7" s="42"/>
      <c r="W7" s="42"/>
      <c r="X7" s="42"/>
    </row>
    <row r="8" spans="1:24" ht="15.75" thickBot="1" x14ac:dyDescent="0.25">
      <c r="A8" s="42"/>
      <c r="B8" s="44" t="s">
        <v>10</v>
      </c>
      <c r="C8" s="44"/>
      <c r="D8" s="44"/>
      <c r="E8" s="44"/>
      <c r="F8" s="44"/>
      <c r="G8" s="44"/>
      <c r="H8" s="44"/>
      <c r="I8" s="44"/>
      <c r="J8" s="42"/>
      <c r="K8" s="42"/>
      <c r="L8" s="42"/>
      <c r="M8" s="42"/>
      <c r="N8" s="42"/>
      <c r="O8" s="42"/>
      <c r="P8" s="42"/>
      <c r="Q8" s="42"/>
      <c r="R8" s="42"/>
      <c r="S8" s="42"/>
      <c r="T8" s="42"/>
      <c r="U8" s="42"/>
      <c r="V8" s="42"/>
      <c r="W8" s="42"/>
      <c r="X8" s="42"/>
    </row>
    <row r="9" spans="1:24" ht="50.25" customHeight="1" thickBot="1" x14ac:dyDescent="0.25">
      <c r="A9" s="54" t="s">
        <v>29</v>
      </c>
      <c r="B9" s="55" t="s">
        <v>0</v>
      </c>
      <c r="C9" s="56" t="s">
        <v>20</v>
      </c>
      <c r="D9" s="56" t="s">
        <v>21</v>
      </c>
      <c r="E9" s="56" t="s">
        <v>22</v>
      </c>
      <c r="F9" s="56" t="s">
        <v>23</v>
      </c>
      <c r="G9" s="56" t="s">
        <v>1</v>
      </c>
      <c r="H9" s="56" t="s">
        <v>9</v>
      </c>
      <c r="I9" s="56" t="s">
        <v>2</v>
      </c>
      <c r="J9" s="42"/>
      <c r="K9" s="57" t="s">
        <v>29</v>
      </c>
      <c r="L9" s="58" t="s">
        <v>276</v>
      </c>
      <c r="M9" s="42"/>
      <c r="N9" s="42"/>
      <c r="O9" s="42"/>
      <c r="P9" s="42"/>
      <c r="Q9" s="42"/>
      <c r="R9" s="42"/>
      <c r="S9" s="42"/>
      <c r="T9" s="42"/>
      <c r="U9" s="42"/>
      <c r="V9" s="42"/>
      <c r="W9" s="42"/>
      <c r="X9" s="42"/>
    </row>
    <row r="10" spans="1:24" ht="15.75" x14ac:dyDescent="0.25">
      <c r="A10" s="59" t="s">
        <v>0</v>
      </c>
      <c r="B10" s="40">
        <f>IF(AND($A$4="2009/10",$A$6="All genders"),SUM(B11:B21)+'200910'!P19,SUM(B11:B21))</f>
        <v>6410</v>
      </c>
      <c r="C10" s="40">
        <f>IF(AND($A$4="2009/10",$A$6="All genders"),SUM(C11:C21)+'200910'!Q19,SUM(C11:C21))</f>
        <v>4676</v>
      </c>
      <c r="D10" s="40">
        <f>IF(AND($A$4="2009/10",$A$6="All genders"),SUM(D11:D21)+'200910'!R19,SUM(D11:D21))</f>
        <v>4464</v>
      </c>
      <c r="E10" s="40">
        <f>IF(AND($A$4="2009/10",$A$6="All genders"),SUM(E11:E21)+'200910'!S19,SUM(E11:E21))</f>
        <v>152</v>
      </c>
      <c r="F10" s="40">
        <f>IF(AND($A$4="2009/10",$A$6="All genders"),SUM(F11:F21)+'200910'!T19,SUM(F11:F21))</f>
        <v>60</v>
      </c>
      <c r="G10" s="40">
        <f>IF(AND($A$4="2009/10",$A$6="All genders"),SUM(G11:G21)+'200910'!U19,SUM(G11:G21))</f>
        <v>919</v>
      </c>
      <c r="H10" s="40">
        <f>IF(AND($A$4="2009/10",$A$6="All genders"),SUM(H11:H21)+'200910'!V19,SUM(H11:H21))</f>
        <v>495</v>
      </c>
      <c r="I10" s="40">
        <f>IF(AND($A$4="2009/10",$A$6="All genders"),SUM(I11:I21)+'200910'!W19,SUM(I11:I21))</f>
        <v>320</v>
      </c>
      <c r="J10" s="42"/>
      <c r="K10" s="59" t="s">
        <v>0</v>
      </c>
      <c r="L10" s="87" cm="1">
        <f t="array" ref="L10">IF($A$6="Not known","..",(IF($B10=0, "NA",$B10/SUMPRODUCT((PopData!$A$2:$A$998=$A$5)*(PopData!$B$2:$B$998=$A$6)*(PopData!$C$2:$C$998=$A10)*(PopData!$E$2:$E$998)))))</f>
        <v>106.41116830531566</v>
      </c>
      <c r="M10" s="42"/>
      <c r="N10" s="42">
        <f>B10-SUM(B11:B21)</f>
        <v>0</v>
      </c>
      <c r="O10" s="42">
        <f t="shared" ref="O10:U10" si="0">C10-SUM(C11:C21)</f>
        <v>0</v>
      </c>
      <c r="P10" s="42">
        <f t="shared" si="0"/>
        <v>0</v>
      </c>
      <c r="Q10" s="42">
        <f t="shared" si="0"/>
        <v>0</v>
      </c>
      <c r="R10" s="42">
        <f t="shared" si="0"/>
        <v>0</v>
      </c>
      <c r="S10" s="42">
        <f t="shared" si="0"/>
        <v>0</v>
      </c>
      <c r="T10" s="42">
        <f t="shared" si="0"/>
        <v>0</v>
      </c>
      <c r="U10" s="42">
        <f t="shared" si="0"/>
        <v>0</v>
      </c>
      <c r="V10" s="42"/>
      <c r="W10" s="42"/>
      <c r="X10" s="42"/>
    </row>
    <row r="11" spans="1:24" ht="15.75" x14ac:dyDescent="0.25">
      <c r="A11" s="42" t="s">
        <v>15</v>
      </c>
      <c r="B11" s="40">
        <f>SUM(D11:I11)</f>
        <v>55</v>
      </c>
      <c r="C11" s="41">
        <f t="shared" ref="C11:C21" si="1">SUM(D11:F11)</f>
        <v>37</v>
      </c>
      <c r="D11" s="41" cm="1">
        <f t="array" ref="D11">IF($A$4="2009/10",IF($A$6="All genders",'200910'!R8,IF($A$6="Male",'200910'!R27,IF($A$6="Female",'200910'!R46,'200910'!R65))),IF($A$6="All genders",SUMPRODUCT(('Data - casualties'!$A$2:$A$934=FIRE0503b_raw!$A$4:$F$4)*('Data - casualties'!$B$2:$B$934=FIRE0503b_raw!D$9)*('Data - casualties'!$C$2:$C$934))+SUMPRODUCT(('Data - casualties'!$A$2:$A$934=FIRE0503b_raw!$A$4:$F$4)*('Data - casualties'!$B$2:$B$934=FIRE0503b_raw!D$9)*('Data - casualties'!$D$2:$D$934))+SUMPRODUCT(('Data - casualties'!$A$2:$A$934=FIRE0503b_raw!$A$4:$F$4)*('Data - casualties'!$B$2:$B$934=FIRE0503b_raw!D$9)*('Data - casualties'!$E$2:$E$934)),IF($A$6="Male",SUMPRODUCT(('Data - casualties'!$A$2:$A$934=FIRE0503b_raw!$A$4:$F$4)*('Data - casualties'!$B$2:$B$934=FIRE0503b_raw!D$9)*('Data - casualties'!$C$2:$C$934)),IF($A$6="Female",SUMPRODUCT(('Data - casualties'!$A$2:$A$934=FIRE0503b_raw!$A$4:$F$4)*('Data - casualties'!$B$2:$B$934=FIRE0503b_raw!D$9)*('Data - casualties'!$D$2:$D$934)),SUMPRODUCT(('Data - casualties'!$A$2:$A$934=FIRE0503b_raw!$A$4:$F$4)*('Data - casualties'!$B$2:$B$934=FIRE0503b_raw!D$9)*('Data - casualties'!$E$2:$E$934))))))</f>
        <v>37</v>
      </c>
      <c r="E11" s="41" cm="1">
        <f t="array" ref="E11">IF($A$4="2009/10",IF($A$6="All genders",'200910'!S8,IF($A$6="Male",'200910'!S27,IF($A$6="Female",'200910'!S46,'200910'!S65))),IF($A$6="All genders",SUMPRODUCT(('Data - casualties'!$A$2:$A$934=FIRE0503b_raw!$A$4:$F$4)*('Data - casualties'!$B$2:$B$934=FIRE0503b_raw!E$9)*('Data - casualties'!$C$2:$C$934))+SUMPRODUCT(('Data - casualties'!$A$2:$A$934=FIRE0503b_raw!$A$4:$F$4)*('Data - casualties'!$B$2:$B$934=FIRE0503b_raw!E$9)*('Data - casualties'!$D$2:$D$934))+SUMPRODUCT(('Data - casualties'!$A$2:$A$934=FIRE0503b_raw!$A$4:$F$4)*('Data - casualties'!$B$2:$B$934=FIRE0503b_raw!E$9)*('Data - casualties'!$E$2:$E$934)),IF($A$6="Male",SUMPRODUCT(('Data - casualties'!$A$2:$A$934=FIRE0503b_raw!$A$4:$F$4)*('Data - casualties'!$B$2:$B$934=FIRE0503b_raw!E$9)*('Data - casualties'!$C$2:$C$934)),IF($A$6="Female",SUMPRODUCT(('Data - casualties'!$A$2:$A$934=FIRE0503b_raw!$A$4:$F$4)*('Data - casualties'!$B$2:$B$934=FIRE0503b_raw!E$9)*('Data - casualties'!$D$2:$D$934)),SUMPRODUCT(('Data - casualties'!$A$2:$A$934=FIRE0503b_raw!$A$4:$F$4)*('Data - casualties'!$B$2:$B$934=FIRE0503b_raw!E$9)*('Data - casualties'!$E$2:$E$934))))))</f>
        <v>0</v>
      </c>
      <c r="F11" s="41" cm="1">
        <f t="array" ref="F11">IF($A$4="2009/10",IF($A$6="All genders",'200910'!T8,IF($A$6="Male",'200910'!T27,IF($A$6="Female",'200910'!T46,'200910'!T65))),IF($A$6="All genders",SUMPRODUCT(('Data - casualties'!$A$2:$A$934=FIRE0503b_raw!$A$4:$F$4)*('Data - casualties'!$B$2:$B$934=FIRE0503b_raw!F$9)*('Data - casualties'!$C$2:$C$934))+SUMPRODUCT(('Data - casualties'!$A$2:$A$934=FIRE0503b_raw!$A$4:$F$4)*('Data - casualties'!$B$2:$B$934=FIRE0503b_raw!F$9)*('Data - casualties'!$D$2:$D$934))+SUMPRODUCT(('Data - casualties'!$A$2:$A$934=FIRE0503b_raw!$A$4:$F$4)*('Data - casualties'!$B$2:$B$934=FIRE0503b_raw!F$9)*('Data - casualties'!$E$2:$E$934)),IF($A$6="Male",SUMPRODUCT(('Data - casualties'!$A$2:$A$934=FIRE0503b_raw!$A$4:$F$4)*('Data - casualties'!$B$2:$B$934=FIRE0503b_raw!F$9)*('Data - casualties'!$C$2:$C$934)),IF($A$6="Female",SUMPRODUCT(('Data - casualties'!$A$2:$A$934=FIRE0503b_raw!$A$4:$F$4)*('Data - casualties'!$B$2:$B$934=FIRE0503b_raw!F$9)*('Data - casualties'!$D$2:$D$934)),SUMPRODUCT(('Data - casualties'!$A$2:$A$934=FIRE0503b_raw!$A$4:$F$4)*('Data - casualties'!$B$2:$B$934=FIRE0503b_raw!F$9)*('Data - casualties'!$E$2:$E$934))))))</f>
        <v>0</v>
      </c>
      <c r="G11" s="41" cm="1">
        <f t="array" ref="G11">IF($A$4="2009/10",IF($A$6="All genders",'200910'!U8,IF($A$6="Male",'200910'!U27,IF($A$6="Female",'200910'!U46,'200910'!U65))),IF($A$6="All genders",SUMPRODUCT(('Data - casualties'!$A$2:$A$934=FIRE0503b_raw!$A$4:$F$4)*('Data - casualties'!$B$2:$B$934=FIRE0503b_raw!G$9)*('Data - casualties'!$C$2:$C$934))+SUMPRODUCT(('Data - casualties'!$A$2:$A$934=FIRE0503b_raw!$A$4:$F$4)*('Data - casualties'!$B$2:$B$934=FIRE0503b_raw!G$9)*('Data - casualties'!$D$2:$D$934))+SUMPRODUCT(('Data - casualties'!$A$2:$A$934=FIRE0503b_raw!$A$4:$F$4)*('Data - casualties'!$B$2:$B$934=FIRE0503b_raw!G$9)*('Data - casualties'!$E$2:$E$934)),IF($A$6="Male",SUMPRODUCT(('Data - casualties'!$A$2:$A$934=FIRE0503b_raw!$A$4:$F$4)*('Data - casualties'!$B$2:$B$934=FIRE0503b_raw!G$9)*('Data - casualties'!$C$2:$C$934)),IF($A$6="Female",SUMPRODUCT(('Data - casualties'!$A$2:$A$934=FIRE0503b_raw!$A$4:$F$4)*('Data - casualties'!$B$2:$B$934=FIRE0503b_raw!G$9)*('Data - casualties'!$D$2:$D$934)),SUMPRODUCT(('Data - casualties'!$A$2:$A$934=FIRE0503b_raw!$A$4:$F$4)*('Data - casualties'!$B$2:$B$934=FIRE0503b_raw!G$9)*('Data - casualties'!$E$2:$E$934))))))</f>
        <v>5</v>
      </c>
      <c r="H11" s="41" cm="1">
        <f t="array" ref="H11">IF($A$4="2009/10",IF($A$6="All genders",'200910'!V8,IF($A$6="Male",'200910'!V27,IF($A$6="Female",'200910'!V46,'200910'!V65))),IF($A$6="All genders",SUMPRODUCT(('Data - casualties'!$A$2:$A$934=FIRE0503b_raw!$A$4:$F$4)*('Data - casualties'!$B$2:$B$934=FIRE0503b_raw!H$9)*('Data - casualties'!$C$2:$C$934))+SUMPRODUCT(('Data - casualties'!$A$2:$A$934=FIRE0503b_raw!$A$4:$F$4)*('Data - casualties'!$B$2:$B$934=FIRE0503b_raw!H$9)*('Data - casualties'!$D$2:$D$934))+SUMPRODUCT(('Data - casualties'!$A$2:$A$934=FIRE0503b_raw!$A$4:$F$4)*('Data - casualties'!$B$2:$B$934=FIRE0503b_raw!H$9)*('Data - casualties'!$E$2:$E$934)),IF($A$6="Male",SUMPRODUCT(('Data - casualties'!$A$2:$A$934=FIRE0503b_raw!$A$4:$F$4)*('Data - casualties'!$B$2:$B$934=FIRE0503b_raw!H$9)*('Data - casualties'!$C$2:$C$934)),IF($A$6="Female",SUMPRODUCT(('Data - casualties'!$A$2:$A$934=FIRE0503b_raw!$A$4:$F$4)*('Data - casualties'!$B$2:$B$934=FIRE0503b_raw!H$9)*('Data - casualties'!$D$2:$D$934)),SUMPRODUCT(('Data - casualties'!$A$2:$A$934=FIRE0503b_raw!$A$4:$F$4)*('Data - casualties'!$B$2:$B$934=FIRE0503b_raw!H$9)*('Data - casualties'!$E$2:$E$934))))))</f>
        <v>13</v>
      </c>
      <c r="I11" s="41" cm="1">
        <f t="array" ref="I11">IF($A$4="2009/10",IF($A$6="All genders",'200910'!W8,IF($A$6="Male",'200910'!W27,IF($A$6="Female",'200910'!W46,'200910'!W65))),IF($A$6="All genders",SUMPRODUCT(('Data - casualties'!$A$2:$A$934=FIRE0503b_raw!$A$4:$F$4)*('Data - casualties'!$B$2:$B$934=FIRE0503b_raw!I$9)*('Data - casualties'!$C$2:$C$934))+SUMPRODUCT(('Data - casualties'!$A$2:$A$934=FIRE0503b_raw!$A$4:$F$4)*('Data - casualties'!$B$2:$B$934=FIRE0503b_raw!I$9)*('Data - casualties'!$D$2:$D$934))+SUMPRODUCT(('Data - casualties'!$A$2:$A$934=FIRE0503b_raw!$A$4:$F$4)*('Data - casualties'!$B$2:$B$934=FIRE0503b_raw!I$9)*('Data - casualties'!$E$2:$E$934)),IF($A$6="Male",SUMPRODUCT(('Data - casualties'!$A$2:$A$934=FIRE0503b_raw!$A$4:$F$4)*('Data - casualties'!$B$2:$B$934=FIRE0503b_raw!I$9)*('Data - casualties'!$C$2:$C$934)),IF($A$6="Female",SUMPRODUCT(('Data - casualties'!$A$2:$A$934=FIRE0503b_raw!$A$4:$F$4)*('Data - casualties'!$B$2:$B$934=FIRE0503b_raw!I$9)*('Data - casualties'!$D$2:$D$934)),SUMPRODUCT(('Data - casualties'!$A$2:$A$934=FIRE0503b_raw!$A$4:$F$4)*('Data - casualties'!$B$2:$B$934=FIRE0503b_raw!I$9)*('Data - casualties'!$E$2:$E$934))))))</f>
        <v>0</v>
      </c>
      <c r="J11" s="42"/>
      <c r="K11" s="42" t="s">
        <v>15</v>
      </c>
      <c r="L11" s="87" cm="1">
        <f t="array" ref="L11">IF($A$6="Not known","..",(IF($B11=0, "NA",$B11/SUMPRODUCT((PopData!$A$2:$A$998=$A$5)*(PopData!$B$2:$B$998=$A$6)*(PopData!$C$2:$C$998=$A11)*(PopData!$E$2:$E$998)))))</f>
        <v>87.92473642561967</v>
      </c>
      <c r="M11" s="61">
        <f>B11/B$10</f>
        <v>8.5803432137285494E-3</v>
      </c>
      <c r="N11" s="42"/>
      <c r="O11" s="42"/>
      <c r="P11" s="42"/>
      <c r="Q11" s="42"/>
      <c r="R11" s="42"/>
      <c r="S11" s="42"/>
      <c r="T11" s="42"/>
      <c r="U11" s="42"/>
      <c r="V11" s="42"/>
      <c r="W11" s="42"/>
      <c r="X11" s="42"/>
    </row>
    <row r="12" spans="1:24" ht="15.75" x14ac:dyDescent="0.25">
      <c r="A12" s="42" t="s">
        <v>24</v>
      </c>
      <c r="B12" s="40">
        <f t="shared" ref="B12:B21" si="2">SUM(D12:I12)</f>
        <v>149</v>
      </c>
      <c r="C12" s="41">
        <f>SUM(D12:F12)</f>
        <v>137</v>
      </c>
      <c r="D12" s="41" cm="1">
        <f t="array" ref="D12">IF($A$4="2009/10",IF($A$6="All genders",'200910'!R9,IF($A$6="Male",'200910'!R28,IF($A$6="Female",'200910'!R47,'200910'!R66))),IF($A$6="All genders",SUMPRODUCT(('Data - casualties'!$A$2:$A$934=FIRE0503b_raw!$A$4:$F$4)*('Data - casualties'!$B$2:$B$934=FIRE0503b_raw!D$9)*('Data - casualties'!$F$2:$F$934))+SUMPRODUCT(('Data - casualties'!$A$2:$A$934=FIRE0503b_raw!$A$4:$F$4)*('Data - casualties'!$B$2:$B$934=FIRE0503b_raw!D$9)*('Data - casualties'!$G$2:$G$934))+SUMPRODUCT(('Data - casualties'!$A$2:$A$934=FIRE0503b_raw!$A$4:$F$4)*('Data - casualties'!$B$2:$B$934=FIRE0503b_raw!D$9)*('Data - casualties'!$H$2:$H$934)),IF($A$6="Male",SUMPRODUCT(('Data - casualties'!$A$2:$A$934=FIRE0503b_raw!$A$4:$F$4)*('Data - casualties'!$B$2:$B$934=FIRE0503b_raw!D$9)*('Data - casualties'!$F$2:$F$934)),IF($A$6="Female",SUMPRODUCT(('Data - casualties'!$A$2:$A$934=FIRE0503b_raw!$A$4:$F$4)*('Data - casualties'!$B$2:$B$934=FIRE0503b_raw!D$9)*('Data - casualties'!$G$2:$G$934)),SUMPRODUCT(('Data - casualties'!$A$2:$A$934=FIRE0503b_raw!$A$4:$F$4)*('Data - casualties'!$B$2:$B$934=FIRE0503b_raw!D$9)*('Data - casualties'!$H$2:$H$934))))))</f>
        <v>133</v>
      </c>
      <c r="E12" s="41" cm="1">
        <f t="array" ref="E12">IF($A$4="2009/10",IF($A$6="All genders",'200910'!S9,IF($A$6="Male",'200910'!S28,IF($A$6="Female",'200910'!S47,'200910'!S66))),IF($A$6="All genders",SUMPRODUCT(('Data - casualties'!$A$2:$A$934=FIRE0503b_raw!$A$4:$F$4)*('Data - casualties'!$B$2:$B$934=FIRE0503b_raw!E$9)*('Data - casualties'!$F$2:$F$934))+SUMPRODUCT(('Data - casualties'!$A$2:$A$934=FIRE0503b_raw!$A$4:$F$4)*('Data - casualties'!$B$2:$B$934=FIRE0503b_raw!E$9)*('Data - casualties'!$G$2:$G$934))+SUMPRODUCT(('Data - casualties'!$A$2:$A$934=FIRE0503b_raw!$A$4:$F$4)*('Data - casualties'!$B$2:$B$934=FIRE0503b_raw!E$9)*('Data - casualties'!$H$2:$H$934)),IF($A$6="Male",SUMPRODUCT(('Data - casualties'!$A$2:$A$934=FIRE0503b_raw!$A$4:$F$4)*('Data - casualties'!$B$2:$B$934=FIRE0503b_raw!E$9)*('Data - casualties'!$F$2:$F$934)),IF($A$6="Female",SUMPRODUCT(('Data - casualties'!$A$2:$A$934=FIRE0503b_raw!$A$4:$F$4)*('Data - casualties'!$B$2:$B$934=FIRE0503b_raw!E$9)*('Data - casualties'!$G$2:$G$934)),SUMPRODUCT(('Data - casualties'!$A$2:$A$934=FIRE0503b_raw!$A$4:$F$4)*('Data - casualties'!$B$2:$B$934=FIRE0503b_raw!E$9)*('Data - casualties'!$H$2:$H$934))))))</f>
        <v>2</v>
      </c>
      <c r="F12" s="41" cm="1">
        <f t="array" ref="F12">IF($A$4="2009/10",IF($A$6="All genders",'200910'!T9,IF($A$6="Male",'200910'!T28,IF($A$6="Female",'200910'!T47,'200910'!T66))),IF($A$6="All genders",SUMPRODUCT(('Data - casualties'!$A$2:$A$934=FIRE0503b_raw!$A$4:$F$4)*('Data - casualties'!$B$2:$B$934=FIRE0503b_raw!F$9)*('Data - casualties'!$F$2:$F$934))+SUMPRODUCT(('Data - casualties'!$A$2:$A$934=FIRE0503b_raw!$A$4:$F$4)*('Data - casualties'!$B$2:$B$934=FIRE0503b_raw!F$9)*('Data - casualties'!$G$2:$G$934))+SUMPRODUCT(('Data - casualties'!$A$2:$A$934=FIRE0503b_raw!$A$4:$F$4)*('Data - casualties'!$B$2:$B$934=FIRE0503b_raw!F$9)*('Data - casualties'!$H$2:$H$934)),IF($A$6="Male",SUMPRODUCT(('Data - casualties'!$A$2:$A$934=FIRE0503b_raw!$A$4:$F$4)*('Data - casualties'!$B$2:$B$934=FIRE0503b_raw!F$9)*('Data - casualties'!$F$2:$F$934)),IF($A$6="Female",SUMPRODUCT(('Data - casualties'!$A$2:$A$934=FIRE0503b_raw!$A$4:$F$4)*('Data - casualties'!$B$2:$B$934=FIRE0503b_raw!F$9)*('Data - casualties'!$G$2:$G$934)),SUMPRODUCT(('Data - casualties'!$A$2:$A$934=FIRE0503b_raw!$A$4:$F$4)*('Data - casualties'!$B$2:$B$934=FIRE0503b_raw!F$9)*('Data - casualties'!$H$2:$H$934))))))</f>
        <v>2</v>
      </c>
      <c r="G12" s="41" cm="1">
        <f t="array" ref="G12">IF($A$4="2009/10",IF($A$6="All genders",'200910'!U9,IF($A$6="Male",'200910'!U28,IF($A$6="Female",'200910'!U47,'200910'!U66))),IF($A$6="All genders",SUMPRODUCT(('Data - casualties'!$A$2:$A$934=FIRE0503b_raw!$A$4:$F$4)*('Data - casualties'!$B$2:$B$934=FIRE0503b_raw!G$9)*('Data - casualties'!$F$2:$F$934))+SUMPRODUCT(('Data - casualties'!$A$2:$A$934=FIRE0503b_raw!$A$4:$F$4)*('Data - casualties'!$B$2:$B$934=FIRE0503b_raw!G$9)*('Data - casualties'!$G$2:$G$934))+SUMPRODUCT(('Data - casualties'!$A$2:$A$934=FIRE0503b_raw!$A$4:$F$4)*('Data - casualties'!$B$2:$B$934=FIRE0503b_raw!G$9)*('Data - casualties'!$H$2:$H$934)),IF($A$6="Male",SUMPRODUCT(('Data - casualties'!$A$2:$A$934=FIRE0503b_raw!$A$4:$F$4)*('Data - casualties'!$B$2:$B$934=FIRE0503b_raw!G$9)*('Data - casualties'!$F$2:$F$934)),IF($A$6="Female",SUMPRODUCT(('Data - casualties'!$A$2:$A$934=FIRE0503b_raw!$A$4:$F$4)*('Data - casualties'!$B$2:$B$934=FIRE0503b_raw!G$9)*('Data - casualties'!$G$2:$G$934)),SUMPRODUCT(('Data - casualties'!$A$2:$A$934=FIRE0503b_raw!$A$4:$F$4)*('Data - casualties'!$B$2:$B$934=FIRE0503b_raw!G$9)*('Data - casualties'!$H$2:$H$934))))))</f>
        <v>3</v>
      </c>
      <c r="H12" s="41" cm="1">
        <f t="array" ref="H12">IF($A$4="2009/10",IF($A$6="All genders",'200910'!V9,IF($A$6="Male",'200910'!V28,IF($A$6="Female",'200910'!V47,'200910'!V66))),IF($A$6="All genders",SUMPRODUCT(('Data - casualties'!$A$2:$A$934=FIRE0503b_raw!$A$4:$F$4)*('Data - casualties'!$B$2:$B$934=FIRE0503b_raw!H$9)*('Data - casualties'!$F$2:$F$934))+SUMPRODUCT(('Data - casualties'!$A$2:$A$934=FIRE0503b_raw!$A$4:$F$4)*('Data - casualties'!$B$2:$B$934=FIRE0503b_raw!H$9)*('Data - casualties'!$G$2:$G$934))+SUMPRODUCT(('Data - casualties'!$A$2:$A$934=FIRE0503b_raw!$A$4:$F$4)*('Data - casualties'!$B$2:$B$934=FIRE0503b_raw!H$9)*('Data - casualties'!$H$2:$H$934)),IF($A$6="Male",SUMPRODUCT(('Data - casualties'!$A$2:$A$934=FIRE0503b_raw!$A$4:$F$4)*('Data - casualties'!$B$2:$B$934=FIRE0503b_raw!H$9)*('Data - casualties'!$F$2:$F$934)),IF($A$6="Female",SUMPRODUCT(('Data - casualties'!$A$2:$A$934=FIRE0503b_raw!$A$4:$F$4)*('Data - casualties'!$B$2:$B$934=FIRE0503b_raw!H$9)*('Data - casualties'!$G$2:$G$934)),SUMPRODUCT(('Data - casualties'!$A$2:$A$934=FIRE0503b_raw!$A$4:$F$4)*('Data - casualties'!$B$2:$B$934=FIRE0503b_raw!H$9)*('Data - casualties'!$H$2:$H$934))))))</f>
        <v>6</v>
      </c>
      <c r="I12" s="41" cm="1">
        <f t="array" ref="I12">IF($A$4="2009/10",IF($A$6="All genders",'200910'!W9,IF($A$6="Male",'200910'!W28,IF($A$6="Female",'200910'!W47,'200910'!W66))),IF($A$6="All genders",SUMPRODUCT(('Data - casualties'!$A$2:$A$934=FIRE0503b_raw!$A$4:$F$4)*('Data - casualties'!$B$2:$B$934=FIRE0503b_raw!I$9)*('Data - casualties'!$F$2:$F$934))+SUMPRODUCT(('Data - casualties'!$A$2:$A$934=FIRE0503b_raw!$A$4:$F$4)*('Data - casualties'!$B$2:$B$934=FIRE0503b_raw!I$9)*('Data - casualties'!$G$2:$G$934))+SUMPRODUCT(('Data - casualties'!$A$2:$A$934=FIRE0503b_raw!$A$4:$F$4)*('Data - casualties'!$B$2:$B$934=FIRE0503b_raw!I$9)*('Data - casualties'!$H$2:$H$934)),IF($A$6="Male",SUMPRODUCT(('Data - casualties'!$A$2:$A$934=FIRE0503b_raw!$A$4:$F$4)*('Data - casualties'!$B$2:$B$934=FIRE0503b_raw!I$9)*('Data - casualties'!$F$2:$F$934)),IF($A$6="Female",SUMPRODUCT(('Data - casualties'!$A$2:$A$934=FIRE0503b_raw!$A$4:$F$4)*('Data - casualties'!$B$2:$B$934=FIRE0503b_raw!I$9)*('Data - casualties'!$G$2:$G$934)),SUMPRODUCT(('Data - casualties'!$A$2:$A$934=FIRE0503b_raw!$A$4:$F$4)*('Data - casualties'!$B$2:$B$934=FIRE0503b_raw!I$9)*('Data - casualties'!$H$2:$H$934))))))</f>
        <v>3</v>
      </c>
      <c r="J12" s="42"/>
      <c r="K12" s="42" t="s">
        <v>24</v>
      </c>
      <c r="L12" s="87" cm="1">
        <f t="array" ref="L12">IF($A$6="Not known","..",(IF($B12=0, "NA",$B12/SUMPRODUCT((PopData!$A$2:$A$998=$A$5)*(PopData!$B$2:$B$998=$A$6)*(PopData!$C$2:$C$998=$A12)*(PopData!$E$2:$E$998)))))</f>
        <v>45.438895511582494</v>
      </c>
      <c r="M12" s="61">
        <f t="shared" ref="M12:M21" si="3">B12/B$10</f>
        <v>2.3244929797191886E-2</v>
      </c>
      <c r="N12" s="42"/>
      <c r="O12" s="42"/>
      <c r="P12" s="42"/>
      <c r="Q12" s="42"/>
      <c r="R12" s="42"/>
      <c r="S12" s="42"/>
      <c r="T12" s="42"/>
      <c r="U12" s="42"/>
      <c r="V12" s="42"/>
      <c r="W12" s="42"/>
      <c r="X12" s="42"/>
    </row>
    <row r="13" spans="1:24" ht="15.75" x14ac:dyDescent="0.25">
      <c r="A13" s="42" t="s">
        <v>25</v>
      </c>
      <c r="B13" s="40">
        <f t="shared" si="2"/>
        <v>125</v>
      </c>
      <c r="C13" s="41">
        <f t="shared" si="1"/>
        <v>99</v>
      </c>
      <c r="D13" s="41" cm="1">
        <f t="array" ref="D13">IF($A$4="2009/10",IF($A$6="All genders",'200910'!R10,IF($A$6="Male",'200910'!R29,IF($A$6="Female",'200910'!R48,'200910'!R67))),IF($A$6="All genders",SUMPRODUCT(('Data - casualties'!$A$2:$A$934=FIRE0503b_raw!$A$4:$F$4)*('Data - casualties'!$B$2:$B$934=FIRE0503b_raw!D$9)*('Data - casualties'!$I$2:$I$934))+SUMPRODUCT(('Data - casualties'!$A$2:$A$934=FIRE0503b_raw!$A$4:$F$4)*('Data - casualties'!$B$2:$B$934=FIRE0503b_raw!D$9)*('Data - casualties'!$J$2:$J$934))+SUMPRODUCT(('Data - casualties'!$A$2:$A$934=FIRE0503b_raw!$A$4:$F$4)*('Data - casualties'!$B$2:$B$934=FIRE0503b_raw!D$9)*('Data - casualties'!$K$2:$K$934)),IF($A$6="Male",SUMPRODUCT(('Data - casualties'!$A$2:$A$934=FIRE0503b_raw!$A$4:$F$4)*('Data - casualties'!$B$2:$B$934=FIRE0503b_raw!D$9)*('Data - casualties'!$I$2:$I$934)),IF($A$6="Female",SUMPRODUCT(('Data - casualties'!$A$2:$A$934=FIRE0503b_raw!$A$4:$F$4)*('Data - casualties'!$B$2:$B$934=FIRE0503b_raw!D$9)*('Data - casualties'!$J$2:$J$934)),SUMPRODUCT(('Data - casualties'!$A$2:$A$934=FIRE0503b_raw!$A$4:$F$4)*('Data - casualties'!$B$2:$B$934=FIRE0503b_raw!D$9)*('Data - casualties'!$K$2:$K$934))))))</f>
        <v>97</v>
      </c>
      <c r="E13" s="41" cm="1">
        <f t="array" ref="E13">IF($A$4="2009/10",IF($A$6="All genders",'200910'!S10,IF($A$6="Male",'200910'!S29,IF($A$6="Female",'200910'!S48,'200910'!S67))),IF($A$6="All genders",SUMPRODUCT(('Data - casualties'!$A$2:$A$934=FIRE0503b_raw!$A$4:$F$4)*('Data - casualties'!$B$2:$B$934=FIRE0503b_raw!E$9)*('Data - casualties'!$I$2:$I$934))+SUMPRODUCT(('Data - casualties'!$A$2:$A$934=FIRE0503b_raw!$A$4:$F$4)*('Data - casualties'!$B$2:$B$934=FIRE0503b_raw!E$9)*('Data - casualties'!$J$2:$J$934))+SUMPRODUCT(('Data - casualties'!$A$2:$A$934=FIRE0503b_raw!$A$4:$F$4)*('Data - casualties'!$B$2:$B$934=FIRE0503b_raw!E$9)*('Data - casualties'!$K$2:$K$934)),IF($A$6="Male",SUMPRODUCT(('Data - casualties'!$A$2:$A$934=FIRE0503b_raw!$A$4:$F$4)*('Data - casualties'!$B$2:$B$934=FIRE0503b_raw!E$9)*('Data - casualties'!$I$2:$I$934)),IF($A$6="Female",SUMPRODUCT(('Data - casualties'!$A$2:$A$934=FIRE0503b_raw!$A$4:$F$4)*('Data - casualties'!$B$2:$B$934=FIRE0503b_raw!E$9)*('Data - casualties'!$J$2:$J$934)),SUMPRODUCT(('Data - casualties'!$A$2:$A$934=FIRE0503b_raw!$A$4:$F$4)*('Data - casualties'!$B$2:$B$934=FIRE0503b_raw!E$9)*('Data - casualties'!$K$2:$K$934))))))</f>
        <v>0</v>
      </c>
      <c r="F13" s="41" cm="1">
        <f t="array" ref="F13">IF($A$4="2009/10",IF($A$6="All genders",'200910'!T10,IF($A$6="Male",'200910'!T29,IF($A$6="Female",'200910'!T48,'200910'!T67))),IF($A$6="All genders",SUMPRODUCT(('Data - casualties'!$A$2:$A$934=FIRE0503b_raw!$A$4:$F$4)*('Data - casualties'!$B$2:$B$934=FIRE0503b_raw!F$9)*('Data - casualties'!$I$2:$I$934))+SUMPRODUCT(('Data - casualties'!$A$2:$A$934=FIRE0503b_raw!$A$4:$F$4)*('Data - casualties'!$B$2:$B$934=FIRE0503b_raw!F$9)*('Data - casualties'!$J$2:$J$934))+SUMPRODUCT(('Data - casualties'!$A$2:$A$934=FIRE0503b_raw!$A$4:$F$4)*('Data - casualties'!$B$2:$B$934=FIRE0503b_raw!F$9)*('Data - casualties'!$K$2:$K$934)),IF($A$6="Male",SUMPRODUCT(('Data - casualties'!$A$2:$A$934=FIRE0503b_raw!$A$4:$F$4)*('Data - casualties'!$B$2:$B$934=FIRE0503b_raw!F$9)*('Data - casualties'!$I$2:$I$934)),IF($A$6="Female",SUMPRODUCT(('Data - casualties'!$A$2:$A$934=FIRE0503b_raw!$A$4:$F$4)*('Data - casualties'!$B$2:$B$934=FIRE0503b_raw!F$9)*('Data - casualties'!$J$2:$J$934)),SUMPRODUCT(('Data - casualties'!$A$2:$A$934=FIRE0503b_raw!$A$4:$F$4)*('Data - casualties'!$B$2:$B$934=FIRE0503b_raw!F$9)*('Data - casualties'!$K$2:$K$934))))))</f>
        <v>2</v>
      </c>
      <c r="G13" s="41" cm="1">
        <f t="array" ref="G13">IF($A$4="2009/10",IF($A$6="All genders",'200910'!U10,IF($A$6="Male",'200910'!U29,IF($A$6="Female",'200910'!U48,'200910'!U67))),IF($A$6="All genders",SUMPRODUCT(('Data - casualties'!$A$2:$A$934=FIRE0503b_raw!$A$4:$F$4)*('Data - casualties'!$B$2:$B$934=FIRE0503b_raw!G$9)*('Data - casualties'!$I$2:$I$934))+SUMPRODUCT(('Data - casualties'!$A$2:$A$934=FIRE0503b_raw!$A$4:$F$4)*('Data - casualties'!$B$2:$B$934=FIRE0503b_raw!G$9)*('Data - casualties'!$J$2:$J$934))+SUMPRODUCT(('Data - casualties'!$A$2:$A$934=FIRE0503b_raw!$A$4:$F$4)*('Data - casualties'!$B$2:$B$934=FIRE0503b_raw!G$9)*('Data - casualties'!$K$2:$K$934)),IF($A$6="Male",SUMPRODUCT(('Data - casualties'!$A$2:$A$934=FIRE0503b_raw!$A$4:$F$4)*('Data - casualties'!$B$2:$B$934=FIRE0503b_raw!G$9)*('Data - casualties'!$I$2:$I$934)),IF($A$6="Female",SUMPRODUCT(('Data - casualties'!$A$2:$A$934=FIRE0503b_raw!$A$4:$F$4)*('Data - casualties'!$B$2:$B$934=FIRE0503b_raw!G$9)*('Data - casualties'!$J$2:$J$934)),SUMPRODUCT(('Data - casualties'!$A$2:$A$934=FIRE0503b_raw!$A$4:$F$4)*('Data - casualties'!$B$2:$B$934=FIRE0503b_raw!G$9)*('Data - casualties'!$K$2:$K$934))))))</f>
        <v>7</v>
      </c>
      <c r="H13" s="41" cm="1">
        <f t="array" ref="H13">IF($A$4="2009/10",IF($A$6="All genders",'200910'!V10,IF($A$6="Male",'200910'!V29,IF($A$6="Female",'200910'!V48,'200910'!V67))),IF($A$6="All genders",SUMPRODUCT(('Data - casualties'!$A$2:$A$934=FIRE0503b_raw!$A$4:$F$4)*('Data - casualties'!$B$2:$B$934=FIRE0503b_raw!H$9)*('Data - casualties'!$I$2:$I$934))+SUMPRODUCT(('Data - casualties'!$A$2:$A$934=FIRE0503b_raw!$A$4:$F$4)*('Data - casualties'!$B$2:$B$934=FIRE0503b_raw!H$9)*('Data - casualties'!$J$2:$J$934))+SUMPRODUCT(('Data - casualties'!$A$2:$A$934=FIRE0503b_raw!$A$4:$F$4)*('Data - casualties'!$B$2:$B$934=FIRE0503b_raw!H$9)*('Data - casualties'!$K$2:$K$934)),IF($A$6="Male",SUMPRODUCT(('Data - casualties'!$A$2:$A$934=FIRE0503b_raw!$A$4:$F$4)*('Data - casualties'!$B$2:$B$934=FIRE0503b_raw!H$9)*('Data - casualties'!$I$2:$I$934)),IF($A$6="Female",SUMPRODUCT(('Data - casualties'!$A$2:$A$934=FIRE0503b_raw!$A$4:$F$4)*('Data - casualties'!$B$2:$B$934=FIRE0503b_raw!H$9)*('Data - casualties'!$J$2:$J$934)),SUMPRODUCT(('Data - casualties'!$A$2:$A$934=FIRE0503b_raw!$A$4:$F$4)*('Data - casualties'!$B$2:$B$934=FIRE0503b_raw!H$9)*('Data - casualties'!$K$2:$K$934))))))</f>
        <v>11</v>
      </c>
      <c r="I13" s="41" cm="1">
        <f t="array" ref="I13">IF($A$4="2009/10",IF($A$6="All genders",'200910'!W10,IF($A$6="Male",'200910'!W29,IF($A$6="Female",'200910'!W48,'200910'!W67))),IF($A$6="All genders",SUMPRODUCT(('Data - casualties'!$A$2:$A$934=FIRE0503b_raw!$A$4:$F$4)*('Data - casualties'!$B$2:$B$934=FIRE0503b_raw!I$9)*('Data - casualties'!$I$2:$I$934))+SUMPRODUCT(('Data - casualties'!$A$2:$A$934=FIRE0503b_raw!$A$4:$F$4)*('Data - casualties'!$B$2:$B$934=FIRE0503b_raw!I$9)*('Data - casualties'!$J$2:$J$934))+SUMPRODUCT(('Data - casualties'!$A$2:$A$934=FIRE0503b_raw!$A$4:$F$4)*('Data - casualties'!$B$2:$B$934=FIRE0503b_raw!I$9)*('Data - casualties'!$K$2:$K$934)),IF($A$6="Male",SUMPRODUCT(('Data - casualties'!$A$2:$A$934=FIRE0503b_raw!$A$4:$F$4)*('Data - casualties'!$B$2:$B$934=FIRE0503b_raw!I$9)*('Data - casualties'!$I$2:$I$934)),IF($A$6="Female",SUMPRODUCT(('Data - casualties'!$A$2:$A$934=FIRE0503b_raw!$A$4:$F$4)*('Data - casualties'!$B$2:$B$934=FIRE0503b_raw!I$9)*('Data - casualties'!$J$2:$J$934)),SUMPRODUCT(('Data - casualties'!$A$2:$A$934=FIRE0503b_raw!$A$4:$F$4)*('Data - casualties'!$B$2:$B$934=FIRE0503b_raw!I$9)*('Data - casualties'!$K$2:$K$934))))))</f>
        <v>8</v>
      </c>
      <c r="J13" s="42"/>
      <c r="K13" s="42" t="s">
        <v>25</v>
      </c>
      <c r="L13" s="87" cm="1">
        <f t="array" ref="L13">IF($A$6="Not known","..",(IF($B13=0, "NA",$B13/SUMPRODUCT((PopData!$A$2:$A$998=$A$5)*(PopData!$B$2:$B$998=$A$6)*(PopData!$C$2:$C$998=$A13)*(PopData!$E$2:$E$998)))))</f>
        <v>34.99303918464539</v>
      </c>
      <c r="M13" s="61">
        <f t="shared" si="3"/>
        <v>1.9500780031201249E-2</v>
      </c>
      <c r="N13" s="42"/>
      <c r="O13" s="42"/>
      <c r="P13" s="42"/>
      <c r="Q13" s="42"/>
      <c r="R13" s="42"/>
      <c r="S13" s="42"/>
      <c r="T13" s="42"/>
      <c r="U13" s="42"/>
      <c r="V13" s="42"/>
      <c r="W13" s="42"/>
      <c r="X13" s="42"/>
    </row>
    <row r="14" spans="1:24" ht="15.75" x14ac:dyDescent="0.25">
      <c r="A14" s="42" t="s">
        <v>16</v>
      </c>
      <c r="B14" s="40">
        <f t="shared" si="2"/>
        <v>231</v>
      </c>
      <c r="C14" s="41">
        <f t="shared" si="1"/>
        <v>174</v>
      </c>
      <c r="D14" s="41" cm="1">
        <f t="array" ref="D14">IF($A$4="2009/10",IF($A$6="All genders",'200910'!R11,IF($A$6="Male",'200910'!R30,IF($A$6="Female",'200910'!R49,'200910'!R68))),IF($A$6="All genders",SUMPRODUCT(('Data - casualties'!$A$2:$A$934=FIRE0503b_raw!$A$4:$F$4)*('Data - casualties'!$B$2:$B$934=FIRE0503b_raw!D$9)*('Data - casualties'!$L$2:$L$934))+SUMPRODUCT(('Data - casualties'!$A$2:$A$934=FIRE0503b_raw!$A$4:$F$4)*('Data - casualties'!$B$2:$B$934=FIRE0503b_raw!D$9)*('Data - casualties'!$M$2:$M$934))+SUMPRODUCT(('Data - casualties'!$A$2:$A$934=FIRE0503b_raw!$A$4:$F$4)*('Data - casualties'!$B$2:$B$934=FIRE0503b_raw!D$9)*('Data - casualties'!$N$2:$N$934)),IF($A$6="Male",SUMPRODUCT(('Data - casualties'!$A$2:$A$934=FIRE0503b_raw!$A$4:$F$4)*('Data - casualties'!$B$2:$B$934=FIRE0503b_raw!D$9)*('Data - casualties'!$L$2:$L$934)),IF($A$6="Female",SUMPRODUCT(('Data - casualties'!$A$2:$A$934=FIRE0503b_raw!$A$4:$F$4)*('Data - casualties'!$B$2:$B$934=FIRE0503b_raw!D$9)*('Data - casualties'!$M$2:$M$934)),SUMPRODUCT(('Data - casualties'!$A$2:$A$934=FIRE0503b_raw!$A$4:$F$4)*('Data - casualties'!$B$2:$B$934=FIRE0503b_raw!D$9)*('Data - casualties'!$N$2:$N$934))))))</f>
        <v>170</v>
      </c>
      <c r="E14" s="41" cm="1">
        <f t="array" ref="E14">IF($A$4="2009/10",IF($A$6="All genders",'200910'!S11,IF($A$6="Male",'200910'!S30,IF($A$6="Female",'200910'!S49,'200910'!S68))),IF($A$6="All genders",SUMPRODUCT(('Data - casualties'!$A$2:$A$934=FIRE0503b_raw!$A$4:$F$4)*('Data - casualties'!$B$2:$B$934=FIRE0503b_raw!E$9)*('Data - casualties'!$L$2:$L$934))+SUMPRODUCT(('Data - casualties'!$A$2:$A$934=FIRE0503b_raw!$A$4:$F$4)*('Data - casualties'!$B$2:$B$934=FIRE0503b_raw!E$9)*('Data - casualties'!$M$2:$M$934))+SUMPRODUCT(('Data - casualties'!$A$2:$A$934=FIRE0503b_raw!$A$4:$F$4)*('Data - casualties'!$B$2:$B$934=FIRE0503b_raw!E$9)*('Data - casualties'!$N$2:$N$934)),IF($A$6="Male",SUMPRODUCT(('Data - casualties'!$A$2:$A$934=FIRE0503b_raw!$A$4:$F$4)*('Data - casualties'!$B$2:$B$934=FIRE0503b_raw!E$9)*('Data - casualties'!$L$2:$L$934)),IF($A$6="Female",SUMPRODUCT(('Data - casualties'!$A$2:$A$934=FIRE0503b_raw!$A$4:$F$4)*('Data - casualties'!$B$2:$B$934=FIRE0503b_raw!E$9)*('Data - casualties'!$M$2:$M$934)),SUMPRODUCT(('Data - casualties'!$A$2:$A$934=FIRE0503b_raw!$A$4:$F$4)*('Data - casualties'!$B$2:$B$934=FIRE0503b_raw!E$9)*('Data - casualties'!$N$2:$N$934))))))</f>
        <v>0</v>
      </c>
      <c r="F14" s="41" cm="1">
        <f t="array" ref="F14">IF($A$4="2009/10",IF($A$6="All genders",'200910'!T11,IF($A$6="Male",'200910'!T30,IF($A$6="Female",'200910'!T49,'200910'!T68))),IF($A$6="All genders",SUMPRODUCT(('Data - casualties'!$A$2:$A$934=FIRE0503b_raw!$A$4:$F$4)*('Data - casualties'!$B$2:$B$934=FIRE0503b_raw!F$9)*('Data - casualties'!$L$2:$L$934))+SUMPRODUCT(('Data - casualties'!$A$2:$A$934=FIRE0503b_raw!$A$4:$F$4)*('Data - casualties'!$B$2:$B$934=FIRE0503b_raw!F$9)*('Data - casualties'!$M$2:$M$934))+SUMPRODUCT(('Data - casualties'!$A$2:$A$934=FIRE0503b_raw!$A$4:$F$4)*('Data - casualties'!$B$2:$B$934=FIRE0503b_raw!F$9)*('Data - casualties'!$N$2:$N$934)),IF($A$6="Male",SUMPRODUCT(('Data - casualties'!$A$2:$A$934=FIRE0503b_raw!$A$4:$F$4)*('Data - casualties'!$B$2:$B$934=FIRE0503b_raw!F$9)*('Data - casualties'!$L$2:$L$934)),IF($A$6="Female",SUMPRODUCT(('Data - casualties'!$A$2:$A$934=FIRE0503b_raw!$A$4:$F$4)*('Data - casualties'!$B$2:$B$934=FIRE0503b_raw!F$9)*('Data - casualties'!$M$2:$M$934)),SUMPRODUCT(('Data - casualties'!$A$2:$A$934=FIRE0503b_raw!$A$4:$F$4)*('Data - casualties'!$B$2:$B$934=FIRE0503b_raw!F$9)*('Data - casualties'!$N$2:$N$934))))))</f>
        <v>4</v>
      </c>
      <c r="G14" s="41" cm="1">
        <f t="array" ref="G14">IF($A$4="2009/10",IF($A$6="All genders",'200910'!U11,IF($A$6="Male",'200910'!U30,IF($A$6="Female",'200910'!U49,'200910'!U68))),IF($A$6="All genders",SUMPRODUCT(('Data - casualties'!$A$2:$A$934=FIRE0503b_raw!$A$4:$F$4)*('Data - casualties'!$B$2:$B$934=FIRE0503b_raw!G$9)*('Data - casualties'!$L$2:$L$934))+SUMPRODUCT(('Data - casualties'!$A$2:$A$934=FIRE0503b_raw!$A$4:$F$4)*('Data - casualties'!$B$2:$B$934=FIRE0503b_raw!G$9)*('Data - casualties'!$M$2:$M$934))+SUMPRODUCT(('Data - casualties'!$A$2:$A$934=FIRE0503b_raw!$A$4:$F$4)*('Data - casualties'!$B$2:$B$934=FIRE0503b_raw!G$9)*('Data - casualties'!$N$2:$N$934)),IF($A$6="Male",SUMPRODUCT(('Data - casualties'!$A$2:$A$934=FIRE0503b_raw!$A$4:$F$4)*('Data - casualties'!$B$2:$B$934=FIRE0503b_raw!G$9)*('Data - casualties'!$L$2:$L$934)),IF($A$6="Female",SUMPRODUCT(('Data - casualties'!$A$2:$A$934=FIRE0503b_raw!$A$4:$F$4)*('Data - casualties'!$B$2:$B$934=FIRE0503b_raw!G$9)*('Data - casualties'!$M$2:$M$934)),SUMPRODUCT(('Data - casualties'!$A$2:$A$934=FIRE0503b_raw!$A$4:$F$4)*('Data - casualties'!$B$2:$B$934=FIRE0503b_raw!G$9)*('Data - casualties'!$N$2:$N$934))))))</f>
        <v>29</v>
      </c>
      <c r="H14" s="41" cm="1">
        <f t="array" ref="H14">IF($A$4="2009/10",IF($A$6="All genders",'200910'!V11,IF($A$6="Male",'200910'!V30,IF($A$6="Female",'200910'!V49,'200910'!V68))),IF($A$6="All genders",SUMPRODUCT(('Data - casualties'!$A$2:$A$934=FIRE0503b_raw!$A$4:$F$4)*('Data - casualties'!$B$2:$B$934=FIRE0503b_raw!H$9)*('Data - casualties'!$L$2:$L$934))+SUMPRODUCT(('Data - casualties'!$A$2:$A$934=FIRE0503b_raw!$A$4:$F$4)*('Data - casualties'!$B$2:$B$934=FIRE0503b_raw!H$9)*('Data - casualties'!$M$2:$M$934))+SUMPRODUCT(('Data - casualties'!$A$2:$A$934=FIRE0503b_raw!$A$4:$F$4)*('Data - casualties'!$B$2:$B$934=FIRE0503b_raw!H$9)*('Data - casualties'!$N$2:$N$934)),IF($A$6="Male",SUMPRODUCT(('Data - casualties'!$A$2:$A$934=FIRE0503b_raw!$A$4:$F$4)*('Data - casualties'!$B$2:$B$934=FIRE0503b_raw!H$9)*('Data - casualties'!$L$2:$L$934)),IF($A$6="Female",SUMPRODUCT(('Data - casualties'!$A$2:$A$934=FIRE0503b_raw!$A$4:$F$4)*('Data - casualties'!$B$2:$B$934=FIRE0503b_raw!H$9)*('Data - casualties'!$M$2:$M$934)),SUMPRODUCT(('Data - casualties'!$A$2:$A$934=FIRE0503b_raw!$A$4:$F$4)*('Data - casualties'!$B$2:$B$934=FIRE0503b_raw!H$9)*('Data - casualties'!$N$2:$N$934))))))</f>
        <v>12</v>
      </c>
      <c r="I14" s="41" cm="1">
        <f t="array" ref="I14">IF($A$4="2009/10",IF($A$6="All genders",'200910'!W11,IF($A$6="Male",'200910'!W30,IF($A$6="Female",'200910'!W49,'200910'!W68))),IF($A$6="All genders",SUMPRODUCT(('Data - casualties'!$A$2:$A$934=FIRE0503b_raw!$A$4:$F$4)*('Data - casualties'!$B$2:$B$934=FIRE0503b_raw!I$9)*('Data - casualties'!$L$2:$L$934))+SUMPRODUCT(('Data - casualties'!$A$2:$A$934=FIRE0503b_raw!$A$4:$F$4)*('Data - casualties'!$B$2:$B$934=FIRE0503b_raw!I$9)*('Data - casualties'!$M$2:$M$934))+SUMPRODUCT(('Data - casualties'!$A$2:$A$934=FIRE0503b_raw!$A$4:$F$4)*('Data - casualties'!$B$2:$B$934=FIRE0503b_raw!I$9)*('Data - casualties'!$N$2:$N$934)),IF($A$6="Male",SUMPRODUCT(('Data - casualties'!$A$2:$A$934=FIRE0503b_raw!$A$4:$F$4)*('Data - casualties'!$B$2:$B$934=FIRE0503b_raw!I$9)*('Data - casualties'!$L$2:$L$934)),IF($A$6="Female",SUMPRODUCT(('Data - casualties'!$A$2:$A$934=FIRE0503b_raw!$A$4:$F$4)*('Data - casualties'!$B$2:$B$934=FIRE0503b_raw!I$9)*('Data - casualties'!$M$2:$M$934)),SUMPRODUCT(('Data - casualties'!$A$2:$A$934=FIRE0503b_raw!$A$4:$F$4)*('Data - casualties'!$B$2:$B$934=FIRE0503b_raw!I$9)*('Data - casualties'!$N$2:$N$934))))))</f>
        <v>16</v>
      </c>
      <c r="J14" s="42"/>
      <c r="K14" s="42" t="s">
        <v>16</v>
      </c>
      <c r="L14" s="87" cm="1">
        <f t="array" ref="L14">IF($A$6="Not known","..",(IF($B14=0, "NA",$B14/SUMPRODUCT((PopData!$A$2:$A$998=$A$5)*(PopData!$B$2:$B$998=$A$6)*(PopData!$C$2:$C$998=$A14)*(PopData!$E$2:$E$998)))))</f>
        <v>53.244908369200658</v>
      </c>
      <c r="M14" s="61">
        <f t="shared" si="3"/>
        <v>3.603744149765991E-2</v>
      </c>
      <c r="N14" s="42"/>
      <c r="O14" s="42"/>
      <c r="P14" s="42"/>
      <c r="Q14" s="42"/>
      <c r="R14" s="42"/>
      <c r="S14" s="42"/>
      <c r="T14" s="42"/>
      <c r="U14" s="42"/>
      <c r="V14" s="42"/>
      <c r="W14" s="42"/>
      <c r="X14" s="42"/>
    </row>
    <row r="15" spans="1:24" ht="15.75" x14ac:dyDescent="0.25">
      <c r="A15" s="42" t="s">
        <v>17</v>
      </c>
      <c r="B15" s="40">
        <f t="shared" si="2"/>
        <v>509</v>
      </c>
      <c r="C15" s="42">
        <f>SUM(D15:F15)</f>
        <v>335</v>
      </c>
      <c r="D15" s="41" cm="1">
        <f t="array" ref="D15">IF($A$4="2009/10",IF($A$6="All genders",'200910'!R12,IF($A$6="Male",'200910'!R31,IF($A$6="Female",'200910'!R50,'200910'!R69))),IF($A$6="All genders",SUMPRODUCT(('Data - casualties'!$A$2:$A$934=FIRE0503b_raw!$A$4:$F$4)*('Data - casualties'!$B$2:$B$934=FIRE0503b_raw!D$9)*('Data - casualties'!$O$2:$O$934))+SUMPRODUCT(('Data - casualties'!$A$2:$A$934=FIRE0503b_raw!$A$4:$F$4)*('Data - casualties'!$B$2:$B$934=FIRE0503b_raw!D$9)*('Data - casualties'!$P$2:$P$934))+SUMPRODUCT(('Data - casualties'!$A$2:$A$934=FIRE0503b_raw!$A$4:$F$4)*('Data - casualties'!$B$2:$B$934=FIRE0503b_raw!D$9)*('Data - casualties'!$Q$2:$Q$934)),IF($A$6="Male",SUMPRODUCT(('Data - casualties'!$A$2:$A$934=FIRE0503b_raw!$A$4:$F$4)*('Data - casualties'!$B$2:$B$934=FIRE0503b_raw!D$9)*('Data - casualties'!$O$2:$O$934)),IF($A$6="Female",SUMPRODUCT(('Data - casualties'!$A$2:$A$934=FIRE0503b_raw!$A$4:$F$4)*('Data - casualties'!$B$2:$B$934=FIRE0503b_raw!D$9)*('Data - casualties'!$P$2:$P$934)),SUMPRODUCT(('Data - casualties'!$A$2:$A$934=FIRE0503b_raw!$A$4:$F$4)*('Data - casualties'!$B$2:$B$934=FIRE0503b_raw!D$9)*('Data - casualties'!$Q$2:$Q$934))))))</f>
        <v>311</v>
      </c>
      <c r="E15" s="41" cm="1">
        <f t="array" ref="E15">IF($A$4="2009/10",IF($A$6="All genders",'200910'!S12,IF($A$6="Male",'200910'!S31,IF($A$6="Female",'200910'!S50,'200910'!S69))),IF($A$6="All genders",SUMPRODUCT(('Data - casualties'!$A$2:$A$934=FIRE0503b_raw!$A$4:$F$4)*('Data - casualties'!$B$2:$B$934=FIRE0503b_raw!E$9)*('Data - casualties'!$O$2:$O$934))+SUMPRODUCT(('Data - casualties'!$A$2:$A$934=FIRE0503b_raw!$A$4:$F$4)*('Data - casualties'!$B$2:$B$934=FIRE0503b_raw!E$9)*('Data - casualties'!$P$2:$P$934))+SUMPRODUCT(('Data - casualties'!$A$2:$A$934=FIRE0503b_raw!$A$4:$F$4)*('Data - casualties'!$B$2:$B$934=FIRE0503b_raw!E$9)*('Data - casualties'!$Q$2:$Q$934)),IF($A$6="Male",SUMPRODUCT(('Data - casualties'!$A$2:$A$934=FIRE0503b_raw!$A$4:$F$4)*('Data - casualties'!$B$2:$B$934=FIRE0503b_raw!E$9)*('Data - casualties'!$O$2:$O$934)),IF($A$6="Female",SUMPRODUCT(('Data - casualties'!$A$2:$A$934=FIRE0503b_raw!$A$4:$F$4)*('Data - casualties'!$B$2:$B$934=FIRE0503b_raw!E$9)*('Data - casualties'!$P$2:$P$934)),SUMPRODUCT(('Data - casualties'!$A$2:$A$934=FIRE0503b_raw!$A$4:$F$4)*('Data - casualties'!$B$2:$B$934=FIRE0503b_raw!E$9)*('Data - casualties'!$Q$2:$Q$934))))))</f>
        <v>20</v>
      </c>
      <c r="F15" s="41" cm="1">
        <f t="array" ref="F15">IF($A$4="2009/10",IF($A$6="All genders",'200910'!T12,IF($A$6="Male",'200910'!T31,IF($A$6="Female",'200910'!T50,'200910'!T69))),IF($A$6="All genders",SUMPRODUCT(('Data - casualties'!$A$2:$A$934=FIRE0503b_raw!$A$4:$F$4)*('Data - casualties'!$B$2:$B$934=FIRE0503b_raw!F$9)*('Data - casualties'!$O$2:$O$934))+SUMPRODUCT(('Data - casualties'!$A$2:$A$934=FIRE0503b_raw!$A$4:$F$4)*('Data - casualties'!$B$2:$B$934=FIRE0503b_raw!F$9)*('Data - casualties'!$P$2:$P$934))+SUMPRODUCT(('Data - casualties'!$A$2:$A$934=FIRE0503b_raw!$A$4:$F$4)*('Data - casualties'!$B$2:$B$934=FIRE0503b_raw!F$9)*('Data - casualties'!$Q$2:$Q$934)),IF($A$6="Male",SUMPRODUCT(('Data - casualties'!$A$2:$A$934=FIRE0503b_raw!$A$4:$F$4)*('Data - casualties'!$B$2:$B$934=FIRE0503b_raw!F$9)*('Data - casualties'!$O$2:$O$934)),IF($A$6="Female",SUMPRODUCT(('Data - casualties'!$A$2:$A$934=FIRE0503b_raw!$A$4:$F$4)*('Data - casualties'!$B$2:$B$934=FIRE0503b_raw!F$9)*('Data - casualties'!$P$2:$P$934)),SUMPRODUCT(('Data - casualties'!$A$2:$A$934=FIRE0503b_raw!$A$4:$F$4)*('Data - casualties'!$B$2:$B$934=FIRE0503b_raw!F$9)*('Data - casualties'!$Q$2:$Q$934))))))</f>
        <v>4</v>
      </c>
      <c r="G15" s="41" cm="1">
        <f t="array" ref="G15">IF($A$4="2009/10",IF($A$6="All genders",'200910'!U12,IF($A$6="Male",'200910'!U31,IF($A$6="Female",'200910'!U50,'200910'!U69))),IF($A$6="All genders",SUMPRODUCT(('Data - casualties'!$A$2:$A$934=FIRE0503b_raw!$A$4:$F$4)*('Data - casualties'!$B$2:$B$934=FIRE0503b_raw!G$9)*('Data - casualties'!$O$2:$O$934))+SUMPRODUCT(('Data - casualties'!$A$2:$A$934=FIRE0503b_raw!$A$4:$F$4)*('Data - casualties'!$B$2:$B$934=FIRE0503b_raw!G$9)*('Data - casualties'!$P$2:$P$934))+SUMPRODUCT(('Data - casualties'!$A$2:$A$934=FIRE0503b_raw!$A$4:$F$4)*('Data - casualties'!$B$2:$B$934=FIRE0503b_raw!G$9)*('Data - casualties'!$Q$2:$Q$934)),IF($A$6="Male",SUMPRODUCT(('Data - casualties'!$A$2:$A$934=FIRE0503b_raw!$A$4:$F$4)*('Data - casualties'!$B$2:$B$934=FIRE0503b_raw!G$9)*('Data - casualties'!$O$2:$O$934)),IF($A$6="Female",SUMPRODUCT(('Data - casualties'!$A$2:$A$934=FIRE0503b_raw!$A$4:$F$4)*('Data - casualties'!$B$2:$B$934=FIRE0503b_raw!G$9)*('Data - casualties'!$P$2:$P$934)),SUMPRODUCT(('Data - casualties'!$A$2:$A$934=FIRE0503b_raw!$A$4:$F$4)*('Data - casualties'!$B$2:$B$934=FIRE0503b_raw!G$9)*('Data - casualties'!$Q$2:$Q$934))))))</f>
        <v>81</v>
      </c>
      <c r="H15" s="41" cm="1">
        <f t="array" ref="H15">IF($A$4="2009/10",IF($A$6="All genders",'200910'!V12,IF($A$6="Male",'200910'!V31,IF($A$6="Female",'200910'!V50,'200910'!V69))),IF($A$6="All genders",SUMPRODUCT(('Data - casualties'!$A$2:$A$934=FIRE0503b_raw!$A$4:$F$4)*('Data - casualties'!$B$2:$B$934=FIRE0503b_raw!H$9)*('Data - casualties'!$O$2:$O$934))+SUMPRODUCT(('Data - casualties'!$A$2:$A$934=FIRE0503b_raw!$A$4:$F$4)*('Data - casualties'!$B$2:$B$934=FIRE0503b_raw!H$9)*('Data - casualties'!$P$2:$P$934))+SUMPRODUCT(('Data - casualties'!$A$2:$A$934=FIRE0503b_raw!$A$4:$F$4)*('Data - casualties'!$B$2:$B$934=FIRE0503b_raw!H$9)*('Data - casualties'!$Q$2:$Q$934)),IF($A$6="Male",SUMPRODUCT(('Data - casualties'!$A$2:$A$934=FIRE0503b_raw!$A$4:$F$4)*('Data - casualties'!$B$2:$B$934=FIRE0503b_raw!H$9)*('Data - casualties'!$O$2:$O$934)),IF($A$6="Female",SUMPRODUCT(('Data - casualties'!$A$2:$A$934=FIRE0503b_raw!$A$4:$F$4)*('Data - casualties'!$B$2:$B$934=FIRE0503b_raw!H$9)*('Data - casualties'!$P$2:$P$934)),SUMPRODUCT(('Data - casualties'!$A$2:$A$934=FIRE0503b_raw!$A$4:$F$4)*('Data - casualties'!$B$2:$B$934=FIRE0503b_raw!H$9)*('Data - casualties'!$Q$2:$Q$934))))))</f>
        <v>71</v>
      </c>
      <c r="I15" s="41" cm="1">
        <f t="array" ref="I15">IF($A$4="2009/10",IF($A$6="All genders",'200910'!W12,IF($A$6="Male",'200910'!W31,IF($A$6="Female",'200910'!W50,'200910'!W69))),IF($A$6="All genders",SUMPRODUCT(('Data - casualties'!$A$2:$A$934=FIRE0503b_raw!$A$4:$F$4)*('Data - casualties'!$B$2:$B$934=FIRE0503b_raw!I$9)*('Data - casualties'!$O$2:$O$934))+SUMPRODUCT(('Data - casualties'!$A$2:$A$934=FIRE0503b_raw!$A$4:$F$4)*('Data - casualties'!$B$2:$B$934=FIRE0503b_raw!I$9)*('Data - casualties'!$P$2:$P$934))+SUMPRODUCT(('Data - casualties'!$A$2:$A$934=FIRE0503b_raw!$A$4:$F$4)*('Data - casualties'!$B$2:$B$934=FIRE0503b_raw!I$9)*('Data - casualties'!$Q$2:$Q$934)),IF($A$6="Male",SUMPRODUCT(('Data - casualties'!$A$2:$A$934=FIRE0503b_raw!$A$4:$F$4)*('Data - casualties'!$B$2:$B$934=FIRE0503b_raw!I$9)*('Data - casualties'!$O$2:$O$934)),IF($A$6="Female",SUMPRODUCT(('Data - casualties'!$A$2:$A$934=FIRE0503b_raw!$A$4:$F$4)*('Data - casualties'!$B$2:$B$934=FIRE0503b_raw!I$9)*('Data - casualties'!$P$2:$P$934)),SUMPRODUCT(('Data - casualties'!$A$2:$A$934=FIRE0503b_raw!$A$4:$F$4)*('Data - casualties'!$B$2:$B$934=FIRE0503b_raw!I$9)*('Data - casualties'!$Q$2:$Q$934))))))</f>
        <v>22</v>
      </c>
      <c r="J15" s="42"/>
      <c r="K15" s="42" t="s">
        <v>17</v>
      </c>
      <c r="L15" s="87" cm="1">
        <f t="array" ref="L15">IF($A$6="Not known","..",(IF($B15=0, "NA",$B15/SUMPRODUCT((PopData!$A$2:$A$998=$A$5)*(PopData!$B$2:$B$998=$A$6)*(PopData!$C$2:$C$998=$A15)*(PopData!$E$2:$E$998)))))</f>
        <v>89.301206654045188</v>
      </c>
      <c r="M15" s="61">
        <f t="shared" si="3"/>
        <v>7.9407176287051476E-2</v>
      </c>
      <c r="N15" s="42"/>
      <c r="O15" s="42"/>
      <c r="P15" s="42"/>
      <c r="Q15" s="42"/>
      <c r="R15" s="42"/>
      <c r="S15" s="42"/>
      <c r="T15" s="42"/>
      <c r="U15" s="42"/>
      <c r="V15" s="42"/>
      <c r="W15" s="42"/>
      <c r="X15" s="42"/>
    </row>
    <row r="16" spans="1:24" ht="15.75" x14ac:dyDescent="0.25">
      <c r="A16" s="42" t="s">
        <v>26</v>
      </c>
      <c r="B16" s="40">
        <f t="shared" si="2"/>
        <v>1335</v>
      </c>
      <c r="C16" s="42">
        <f t="shared" si="1"/>
        <v>872</v>
      </c>
      <c r="D16" s="41" cm="1">
        <f t="array" ref="D16">IF($A$4="2009/10",IF($A$6="All genders",'200910'!R13,IF($A$6="Male",'200910'!R32,IF($A$6="Female",'200910'!R51,'200910'!R70))),IF($A$6="All genders",SUMPRODUCT(('Data - casualties'!$A$2:$A$934=FIRE0503b_raw!$A$4:$F$4)*('Data - casualties'!$B$2:$B$934=FIRE0503b_raw!D$9)*('Data - casualties'!$R$2:$R$934))+SUMPRODUCT(('Data - casualties'!$A$2:$A$934=FIRE0503b_raw!$A$4:$F$4)*('Data - casualties'!$B$2:$B$934=FIRE0503b_raw!D$9)*('Data - casualties'!$S$2:$S$934))+SUMPRODUCT(('Data - casualties'!$A$2:$A$934=FIRE0503b_raw!$A$4:$F$4)*('Data - casualties'!$B$2:$B$934=FIRE0503b_raw!D$9)*('Data - casualties'!$T$2:$T$934)),IF($A$6="Male",SUMPRODUCT(('Data - casualties'!$A$2:$A$934=FIRE0503b_raw!$A$4:$F$4)*('Data - casualties'!$B$2:$B$934=FIRE0503b_raw!D$9)*('Data - casualties'!$R$2:$R$934)),IF($A$6="Female",SUMPRODUCT(('Data - casualties'!$A$2:$A$934=FIRE0503b_raw!$A$4:$F$4)*('Data - casualties'!$B$2:$B$934=FIRE0503b_raw!D$9)*('Data - casualties'!$S$2:$S$934)),SUMPRODUCT(('Data - casualties'!$A$2:$A$934=FIRE0503b_raw!$A$4:$F$4)*('Data - casualties'!$B$2:$B$934=FIRE0503b_raw!D$9)*('Data - casualties'!$T$2:$T$934))))))</f>
        <v>810</v>
      </c>
      <c r="E16" s="41" cm="1">
        <f t="array" ref="E16">IF($A$4="2009/10",IF($A$6="All genders",'200910'!S13,IF($A$6="Male",'200910'!S32,IF($A$6="Female",'200910'!S51,'200910'!S70))),IF($A$6="All genders",SUMPRODUCT(('Data - casualties'!$A$2:$A$934=FIRE0503b_raw!$A$4:$F$4)*('Data - casualties'!$B$2:$B$934=FIRE0503b_raw!E$9)*('Data - casualties'!$R$2:$R$934))+SUMPRODUCT(('Data - casualties'!$A$2:$A$934=FIRE0503b_raw!$A$4:$F$4)*('Data - casualties'!$B$2:$B$934=FIRE0503b_raw!E$9)*('Data - casualties'!$S$2:$S$934))+SUMPRODUCT(('Data - casualties'!$A$2:$A$934=FIRE0503b_raw!$A$4:$F$4)*('Data - casualties'!$B$2:$B$934=FIRE0503b_raw!E$9)*('Data - casualties'!$T$2:$T$934)),IF($A$6="Male",SUMPRODUCT(('Data - casualties'!$A$2:$A$934=FIRE0503b_raw!$A$4:$F$4)*('Data - casualties'!$B$2:$B$934=FIRE0503b_raw!E$9)*('Data - casualties'!$R$2:$R$934)),IF($A$6="Female",SUMPRODUCT(('Data - casualties'!$A$2:$A$934=FIRE0503b_raw!$A$4:$F$4)*('Data - casualties'!$B$2:$B$934=FIRE0503b_raw!E$9)*('Data - casualties'!$S$2:$S$934)),SUMPRODUCT(('Data - casualties'!$A$2:$A$934=FIRE0503b_raw!$A$4:$F$4)*('Data - casualties'!$B$2:$B$934=FIRE0503b_raw!E$9)*('Data - casualties'!$T$2:$T$934))))))</f>
        <v>45</v>
      </c>
      <c r="F16" s="41" cm="1">
        <f t="array" ref="F16">IF($A$4="2009/10",IF($A$6="All genders",'200910'!T13,IF($A$6="Male",'200910'!T32,IF($A$6="Female",'200910'!T51,'200910'!T70))),IF($A$6="All genders",SUMPRODUCT(('Data - casualties'!$A$2:$A$934=FIRE0503b_raw!$A$4:$F$4)*('Data - casualties'!$B$2:$B$934=FIRE0503b_raw!F$9)*('Data - casualties'!$R$2:$R$934))+SUMPRODUCT(('Data - casualties'!$A$2:$A$934=FIRE0503b_raw!$A$4:$F$4)*('Data - casualties'!$B$2:$B$934=FIRE0503b_raw!F$9)*('Data - casualties'!$S$2:$S$934))+SUMPRODUCT(('Data - casualties'!$A$2:$A$934=FIRE0503b_raw!$A$4:$F$4)*('Data - casualties'!$B$2:$B$934=FIRE0503b_raw!F$9)*('Data - casualties'!$T$2:$T$934)),IF($A$6="Male",SUMPRODUCT(('Data - casualties'!$A$2:$A$934=FIRE0503b_raw!$A$4:$F$4)*('Data - casualties'!$B$2:$B$934=FIRE0503b_raw!F$9)*('Data - casualties'!$R$2:$R$934)),IF($A$6="Female",SUMPRODUCT(('Data - casualties'!$A$2:$A$934=FIRE0503b_raw!$A$4:$F$4)*('Data - casualties'!$B$2:$B$934=FIRE0503b_raw!F$9)*('Data - casualties'!$S$2:$S$934)),SUMPRODUCT(('Data - casualties'!$A$2:$A$934=FIRE0503b_raw!$A$4:$F$4)*('Data - casualties'!$B$2:$B$934=FIRE0503b_raw!F$9)*('Data - casualties'!$T$2:$T$934))))))</f>
        <v>17</v>
      </c>
      <c r="G16" s="41" cm="1">
        <f t="array" ref="G16">IF($A$4="2009/10",IF($A$6="All genders",'200910'!U13,IF($A$6="Male",'200910'!U32,IF($A$6="Female",'200910'!U51,'200910'!U70))),IF($A$6="All genders",SUMPRODUCT(('Data - casualties'!$A$2:$A$934=FIRE0503b_raw!$A$4:$F$4)*('Data - casualties'!$B$2:$B$934=FIRE0503b_raw!G$9)*('Data - casualties'!$R$2:$R$934))+SUMPRODUCT(('Data - casualties'!$A$2:$A$934=FIRE0503b_raw!$A$4:$F$4)*('Data - casualties'!$B$2:$B$934=FIRE0503b_raw!G$9)*('Data - casualties'!$S$2:$S$934))+SUMPRODUCT(('Data - casualties'!$A$2:$A$934=FIRE0503b_raw!$A$4:$F$4)*('Data - casualties'!$B$2:$B$934=FIRE0503b_raw!G$9)*('Data - casualties'!$T$2:$T$934)),IF($A$6="Male",SUMPRODUCT(('Data - casualties'!$A$2:$A$934=FIRE0503b_raw!$A$4:$F$4)*('Data - casualties'!$B$2:$B$934=FIRE0503b_raw!G$9)*('Data - casualties'!$R$2:$R$934)),IF($A$6="Female",SUMPRODUCT(('Data - casualties'!$A$2:$A$934=FIRE0503b_raw!$A$4:$F$4)*('Data - casualties'!$B$2:$B$934=FIRE0503b_raw!G$9)*('Data - casualties'!$S$2:$S$934)),SUMPRODUCT(('Data - casualties'!$A$2:$A$934=FIRE0503b_raw!$A$4:$F$4)*('Data - casualties'!$B$2:$B$934=FIRE0503b_raw!G$9)*('Data - casualties'!$T$2:$T$934))))))</f>
        <v>268</v>
      </c>
      <c r="H16" s="41" cm="1">
        <f t="array" ref="H16">IF($A$4="2009/10",IF($A$6="All genders",'200910'!V13,IF($A$6="Male",'200910'!V32,IF($A$6="Female",'200910'!V51,'200910'!V70))),IF($A$6="All genders",SUMPRODUCT(('Data - casualties'!$A$2:$A$934=FIRE0503b_raw!$A$4:$F$4)*('Data - casualties'!$B$2:$B$934=FIRE0503b_raw!H$9)*('Data - casualties'!$R$2:$R$934))+SUMPRODUCT(('Data - casualties'!$A$2:$A$934=FIRE0503b_raw!$A$4:$F$4)*('Data - casualties'!$B$2:$B$934=FIRE0503b_raw!H$9)*('Data - casualties'!$S$2:$S$934))+SUMPRODUCT(('Data - casualties'!$A$2:$A$934=FIRE0503b_raw!$A$4:$F$4)*('Data - casualties'!$B$2:$B$934=FIRE0503b_raw!H$9)*('Data - casualties'!$T$2:$T$934)),IF($A$6="Male",SUMPRODUCT(('Data - casualties'!$A$2:$A$934=FIRE0503b_raw!$A$4:$F$4)*('Data - casualties'!$B$2:$B$934=FIRE0503b_raw!H$9)*('Data - casualties'!$R$2:$R$934)),IF($A$6="Female",SUMPRODUCT(('Data - casualties'!$A$2:$A$934=FIRE0503b_raw!$A$4:$F$4)*('Data - casualties'!$B$2:$B$934=FIRE0503b_raw!H$9)*('Data - casualties'!$S$2:$S$934)),SUMPRODUCT(('Data - casualties'!$A$2:$A$934=FIRE0503b_raw!$A$4:$F$4)*('Data - casualties'!$B$2:$B$934=FIRE0503b_raw!H$9)*('Data - casualties'!$T$2:$T$934))))))</f>
        <v>113</v>
      </c>
      <c r="I16" s="41" cm="1">
        <f t="array" ref="I16">IF($A$4="2009/10",IF($A$6="All genders",'200910'!W13,IF($A$6="Male",'200910'!W32,IF($A$6="Female",'200910'!W51,'200910'!W70))),IF($A$6="All genders",SUMPRODUCT(('Data - casualties'!$A$2:$A$934=FIRE0503b_raw!$A$4:$F$4)*('Data - casualties'!$B$2:$B$934=FIRE0503b_raw!I$9)*('Data - casualties'!$R$2:$R$934))+SUMPRODUCT(('Data - casualties'!$A$2:$A$934=FIRE0503b_raw!$A$4:$F$4)*('Data - casualties'!$B$2:$B$934=FIRE0503b_raw!I$9)*('Data - casualties'!$S$2:$S$934))+SUMPRODUCT(('Data - casualties'!$A$2:$A$934=FIRE0503b_raw!$A$4:$F$4)*('Data - casualties'!$B$2:$B$934=FIRE0503b_raw!I$9)*('Data - casualties'!$T$2:$T$934)),IF($A$6="Male",SUMPRODUCT(('Data - casualties'!$A$2:$A$934=FIRE0503b_raw!$A$4:$F$4)*('Data - casualties'!$B$2:$B$934=FIRE0503b_raw!I$9)*('Data - casualties'!$R$2:$R$934)),IF($A$6="Female",SUMPRODUCT(('Data - casualties'!$A$2:$A$934=FIRE0503b_raw!$A$4:$F$4)*('Data - casualties'!$B$2:$B$934=FIRE0503b_raw!I$9)*('Data - casualties'!$S$2:$S$934)),SUMPRODUCT(('Data - casualties'!$A$2:$A$934=FIRE0503b_raw!$A$4:$F$4)*('Data - casualties'!$B$2:$B$934=FIRE0503b_raw!I$9)*('Data - casualties'!$T$2:$T$934))))))</f>
        <v>82</v>
      </c>
      <c r="J16" s="42"/>
      <c r="K16" s="42" t="s">
        <v>26</v>
      </c>
      <c r="L16" s="87" cm="1">
        <f t="array" ref="L16">IF($A$6="Not known","..",(IF($B16=0, "NA",$B16/SUMPRODUCT((PopData!$A$2:$A$998=$A$5)*(PopData!$B$2:$B$998=$A$6)*(PopData!$C$2:$C$998=$A16)*(PopData!$E$2:$E$998)))))</f>
        <v>109.87395687640604</v>
      </c>
      <c r="M16" s="61">
        <f t="shared" si="3"/>
        <v>0.20826833073322934</v>
      </c>
      <c r="N16" s="42"/>
      <c r="O16" s="42"/>
      <c r="P16" s="42"/>
      <c r="Q16" s="42"/>
      <c r="R16" s="42"/>
      <c r="S16" s="42"/>
      <c r="T16" s="42"/>
      <c r="U16" s="42"/>
      <c r="V16" s="42"/>
      <c r="W16" s="42"/>
      <c r="X16" s="42"/>
    </row>
    <row r="17" spans="1:24" ht="15.75" x14ac:dyDescent="0.25">
      <c r="A17" s="42" t="s">
        <v>27</v>
      </c>
      <c r="B17" s="40">
        <f t="shared" si="2"/>
        <v>1153</v>
      </c>
      <c r="C17" s="42">
        <f t="shared" si="1"/>
        <v>846</v>
      </c>
      <c r="D17" s="41" cm="1">
        <f t="array" ref="D17">IF($A$4="2009/10",IF($A$6="All genders",'200910'!R14,IF($A$6="Male",'200910'!R33,IF($A$6="Female",'200910'!R52,'200910'!R71))),IF($A$6="All genders",SUMPRODUCT(('Data - casualties'!$A$2:$A$934=FIRE0503b_raw!$A$4:$F$4)*('Data - casualties'!$B$2:$B$934=FIRE0503b_raw!D$9)*('Data - casualties'!$U$2:$U$934))+SUMPRODUCT(('Data - casualties'!$A$2:$A$934=FIRE0503b_raw!$A$4:$F$4)*('Data - casualties'!$B$2:$B$934=FIRE0503b_raw!D$9)*('Data - casualties'!$V$2:$V$934))+SUMPRODUCT(('Data - casualties'!$A$2:$A$934=FIRE0503b_raw!$A$4:$F$4)*('Data - casualties'!$B$2:$B$934=FIRE0503b_raw!D$9)*('Data - casualties'!$W$2:$W$934)),IF($A$6="Male",SUMPRODUCT(('Data - casualties'!$A$2:$A$934=FIRE0503b_raw!$A$4:$F$4)*('Data - casualties'!$B$2:$B$934=FIRE0503b_raw!D$9)*('Data - casualties'!$U$2:$U$934)),IF($A$6="Female",SUMPRODUCT(('Data - casualties'!$A$2:$A$934=FIRE0503b_raw!$A$4:$F$4)*('Data - casualties'!$B$2:$B$934=FIRE0503b_raw!D$9)*('Data - casualties'!$V$2:$V$934)),SUMPRODUCT(('Data - casualties'!$A$2:$A$934=FIRE0503b_raw!$A$4:$F$4)*('Data - casualties'!$B$2:$B$934=FIRE0503b_raw!D$9)*('Data - casualties'!$W$2:$W$934))))))</f>
        <v>800</v>
      </c>
      <c r="E17" s="41" cm="1">
        <f t="array" ref="E17">IF($A$4="2009/10",IF($A$6="All genders",'200910'!S14,IF($A$6="Male",'200910'!S33,IF($A$6="Female",'200910'!S52,'200910'!S71))),IF($A$6="All genders",SUMPRODUCT(('Data - casualties'!$A$2:$A$934=FIRE0503b_raw!$A$4:$F$4)*('Data - casualties'!$B$2:$B$934=FIRE0503b_raw!E$9)*('Data - casualties'!$U$2:$U$934))+SUMPRODUCT(('Data - casualties'!$A$2:$A$934=FIRE0503b_raw!$A$4:$F$4)*('Data - casualties'!$B$2:$B$934=FIRE0503b_raw!E$9)*('Data - casualties'!$V$2:$V$934))+SUMPRODUCT(('Data - casualties'!$A$2:$A$934=FIRE0503b_raw!$A$4:$F$4)*('Data - casualties'!$B$2:$B$934=FIRE0503b_raw!E$9)*('Data - casualties'!$W$2:$W$934)),IF($A$6="Male",SUMPRODUCT(('Data - casualties'!$A$2:$A$934=FIRE0503b_raw!$A$4:$F$4)*('Data - casualties'!$B$2:$B$934=FIRE0503b_raw!E$9)*('Data - casualties'!$U$2:$U$934)),IF($A$6="Female",SUMPRODUCT(('Data - casualties'!$A$2:$A$934=FIRE0503b_raw!$A$4:$F$4)*('Data - casualties'!$B$2:$B$934=FIRE0503b_raw!E$9)*('Data - casualties'!$V$2:$V$934)),SUMPRODUCT(('Data - casualties'!$A$2:$A$934=FIRE0503b_raw!$A$4:$F$4)*('Data - casualties'!$B$2:$B$934=FIRE0503b_raw!E$9)*('Data - casualties'!$W$2:$W$934))))))</f>
        <v>38</v>
      </c>
      <c r="F17" s="41" cm="1">
        <f t="array" ref="F17">IF($A$4="2009/10",IF($A$6="All genders",'200910'!T14,IF($A$6="Male",'200910'!T33,IF($A$6="Female",'200910'!T52,'200910'!T71))),IF($A$6="All genders",SUMPRODUCT(('Data - casualties'!$A$2:$A$934=FIRE0503b_raw!$A$4:$F$4)*('Data - casualties'!$B$2:$B$934=FIRE0503b_raw!F$9)*('Data - casualties'!$U$2:$U$934))+SUMPRODUCT(('Data - casualties'!$A$2:$A$934=FIRE0503b_raw!$A$4:$F$4)*('Data - casualties'!$B$2:$B$934=FIRE0503b_raw!F$9)*('Data - casualties'!$V$2:$V$934))+SUMPRODUCT(('Data - casualties'!$A$2:$A$934=FIRE0503b_raw!$A$4:$F$4)*('Data - casualties'!$B$2:$B$934=FIRE0503b_raw!F$9)*('Data - casualties'!$W$2:$W$934)),IF($A$6="Male",SUMPRODUCT(('Data - casualties'!$A$2:$A$934=FIRE0503b_raw!$A$4:$F$4)*('Data - casualties'!$B$2:$B$934=FIRE0503b_raw!F$9)*('Data - casualties'!$U$2:$U$934)),IF($A$6="Female",SUMPRODUCT(('Data - casualties'!$A$2:$A$934=FIRE0503b_raw!$A$4:$F$4)*('Data - casualties'!$B$2:$B$934=FIRE0503b_raw!F$9)*('Data - casualties'!$V$2:$V$934)),SUMPRODUCT(('Data - casualties'!$A$2:$A$934=FIRE0503b_raw!$A$4:$F$4)*('Data - casualties'!$B$2:$B$934=FIRE0503b_raw!F$9)*('Data - casualties'!$W$2:$W$934))))))</f>
        <v>8</v>
      </c>
      <c r="G17" s="41" cm="1">
        <f t="array" ref="G17">IF($A$4="2009/10",IF($A$6="All genders",'200910'!U14,IF($A$6="Male",'200910'!U33,IF($A$6="Female",'200910'!U52,'200910'!U71))),IF($A$6="All genders",SUMPRODUCT(('Data - casualties'!$A$2:$A$934=FIRE0503b_raw!$A$4:$F$4)*('Data - casualties'!$B$2:$B$934=FIRE0503b_raw!G$9)*('Data - casualties'!$U$2:$U$934))+SUMPRODUCT(('Data - casualties'!$A$2:$A$934=FIRE0503b_raw!$A$4:$F$4)*('Data - casualties'!$B$2:$B$934=FIRE0503b_raw!G$9)*('Data - casualties'!$V$2:$V$934))+SUMPRODUCT(('Data - casualties'!$A$2:$A$934=FIRE0503b_raw!$A$4:$F$4)*('Data - casualties'!$B$2:$B$934=FIRE0503b_raw!G$9)*('Data - casualties'!$W$2:$W$934)),IF($A$6="Male",SUMPRODUCT(('Data - casualties'!$A$2:$A$934=FIRE0503b_raw!$A$4:$F$4)*('Data - casualties'!$B$2:$B$934=FIRE0503b_raw!G$9)*('Data - casualties'!$U$2:$U$934)),IF($A$6="Female",SUMPRODUCT(('Data - casualties'!$A$2:$A$934=FIRE0503b_raw!$A$4:$F$4)*('Data - casualties'!$B$2:$B$934=FIRE0503b_raw!G$9)*('Data - casualties'!$V$2:$V$934)),SUMPRODUCT(('Data - casualties'!$A$2:$A$934=FIRE0503b_raw!$A$4:$F$4)*('Data - casualties'!$B$2:$B$934=FIRE0503b_raw!G$9)*('Data - casualties'!$W$2:$W$934))))))</f>
        <v>135</v>
      </c>
      <c r="H17" s="41" cm="1">
        <f t="array" ref="H17">IF($A$4="2009/10",IF($A$6="All genders",'200910'!V14,IF($A$6="Male",'200910'!V33,IF($A$6="Female",'200910'!V52,'200910'!V71))),IF($A$6="All genders",SUMPRODUCT(('Data - casualties'!$A$2:$A$934=FIRE0503b_raw!$A$4:$F$4)*('Data - casualties'!$B$2:$B$934=FIRE0503b_raw!H$9)*('Data - casualties'!$U$2:$U$934))+SUMPRODUCT(('Data - casualties'!$A$2:$A$934=FIRE0503b_raw!$A$4:$F$4)*('Data - casualties'!$B$2:$B$934=FIRE0503b_raw!H$9)*('Data - casualties'!$V$2:$V$934))+SUMPRODUCT(('Data - casualties'!$A$2:$A$934=FIRE0503b_raw!$A$4:$F$4)*('Data - casualties'!$B$2:$B$934=FIRE0503b_raw!H$9)*('Data - casualties'!$W$2:$W$934)),IF($A$6="Male",SUMPRODUCT(('Data - casualties'!$A$2:$A$934=FIRE0503b_raw!$A$4:$F$4)*('Data - casualties'!$B$2:$B$934=FIRE0503b_raw!H$9)*('Data - casualties'!$U$2:$U$934)),IF($A$6="Female",SUMPRODUCT(('Data - casualties'!$A$2:$A$934=FIRE0503b_raw!$A$4:$F$4)*('Data - casualties'!$B$2:$B$934=FIRE0503b_raw!H$9)*('Data - casualties'!$V$2:$V$934)),SUMPRODUCT(('Data - casualties'!$A$2:$A$934=FIRE0503b_raw!$A$4:$F$4)*('Data - casualties'!$B$2:$B$934=FIRE0503b_raw!H$9)*('Data - casualties'!$W$2:$W$934))))))</f>
        <v>93</v>
      </c>
      <c r="I17" s="41" cm="1">
        <f t="array" ref="I17">IF($A$4="2009/10",IF($A$6="All genders",'200910'!W14,IF($A$6="Male",'200910'!W33,IF($A$6="Female",'200910'!W52,'200910'!W71))),IF($A$6="All genders",SUMPRODUCT(('Data - casualties'!$A$2:$A$934=FIRE0503b_raw!$A$4:$F$4)*('Data - casualties'!$B$2:$B$934=FIRE0503b_raw!I$9)*('Data - casualties'!$U$2:$U$934))+SUMPRODUCT(('Data - casualties'!$A$2:$A$934=FIRE0503b_raw!$A$4:$F$4)*('Data - casualties'!$B$2:$B$934=FIRE0503b_raw!I$9)*('Data - casualties'!$V$2:$V$934))+SUMPRODUCT(('Data - casualties'!$A$2:$A$934=FIRE0503b_raw!$A$4:$F$4)*('Data - casualties'!$B$2:$B$934=FIRE0503b_raw!I$9)*('Data - casualties'!$W$2:$W$934)),IF($A$6="Male",SUMPRODUCT(('Data - casualties'!$A$2:$A$934=FIRE0503b_raw!$A$4:$F$4)*('Data - casualties'!$B$2:$B$934=FIRE0503b_raw!I$9)*('Data - casualties'!$U$2:$U$934)),IF($A$6="Female",SUMPRODUCT(('Data - casualties'!$A$2:$A$934=FIRE0503b_raw!$A$4:$F$4)*('Data - casualties'!$B$2:$B$934=FIRE0503b_raw!I$9)*('Data - casualties'!$V$2:$V$934)),SUMPRODUCT(('Data - casualties'!$A$2:$A$934=FIRE0503b_raw!$A$4:$F$4)*('Data - casualties'!$B$2:$B$934=FIRE0503b_raw!I$9)*('Data - casualties'!$W$2:$W$934))))))</f>
        <v>79</v>
      </c>
      <c r="J17" s="42"/>
      <c r="K17" s="42" t="s">
        <v>27</v>
      </c>
      <c r="L17" s="87" cm="1">
        <f t="array" ref="L17">IF($A$6="Not known","..",(IF($B17=0, "NA",$B17/SUMPRODUCT((PopData!$A$2:$A$998=$A$5)*(PopData!$B$2:$B$998=$A$6)*(PopData!$C$2:$C$998=$A17)*(PopData!$E$2:$E$998)))))</f>
        <v>99.363881565147466</v>
      </c>
      <c r="M17" s="61">
        <f t="shared" si="3"/>
        <v>0.1798751950078003</v>
      </c>
      <c r="N17" s="42"/>
      <c r="O17" s="42"/>
      <c r="P17" s="42"/>
      <c r="Q17" s="42"/>
      <c r="R17" s="42"/>
      <c r="S17" s="42"/>
      <c r="T17" s="42"/>
      <c r="U17" s="42"/>
      <c r="V17" s="42"/>
      <c r="W17" s="42"/>
      <c r="X17" s="42"/>
    </row>
    <row r="18" spans="1:24" ht="15.75" x14ac:dyDescent="0.25">
      <c r="A18" s="42" t="s">
        <v>28</v>
      </c>
      <c r="B18" s="40">
        <f t="shared" si="2"/>
        <v>685</v>
      </c>
      <c r="C18" s="42">
        <f t="shared" si="1"/>
        <v>525</v>
      </c>
      <c r="D18" s="41" cm="1">
        <f t="array" ref="D18">IF($A$4="2009/10",IF($A$6="All genders",'200910'!R15,IF($A$6="Male",'200910'!R34,IF($A$6="Female",'200910'!R53,'200910'!R72))),IF($A$6="All genders",SUMPRODUCT(('Data - casualties'!$A$2:$A$934=FIRE0503b_raw!$A$4:$F$4)*('Data - casualties'!$B$2:$B$934=FIRE0503b_raw!D$9)*('Data - casualties'!$X$2:$X$934))+SUMPRODUCT(('Data - casualties'!$A$2:$A$934=FIRE0503b_raw!$A$4:$F$4)*('Data - casualties'!$B$2:$B$934=FIRE0503b_raw!D$9)*('Data - casualties'!$Y$2:$Y$934))+SUMPRODUCT(('Data - casualties'!$A$2:$A$934=FIRE0503b_raw!$A$4:$F$4)*('Data - casualties'!$B$2:$B$934=FIRE0503b_raw!D$9)*('Data - casualties'!$Z$2:$Z$934)),IF($A$6="Male",SUMPRODUCT(('Data - casualties'!$A$2:$A$934=FIRE0503b_raw!$A$4:$F$4)*('Data - casualties'!$B$2:$B$934=FIRE0503b_raw!D$9)*('Data - casualties'!$X$2:$X$934)),IF($A$6="Female",SUMPRODUCT(('Data - casualties'!$A$2:$A$934=FIRE0503b_raw!$A$4:$F$4)*('Data - casualties'!$B$2:$B$934=FIRE0503b_raw!D$9)*('Data - casualties'!$Y$2:$Y$934)),SUMPRODUCT(('Data - casualties'!$A$2:$A$934=FIRE0503b_raw!$A$4:$F$4)*('Data - casualties'!$B$2:$B$934=FIRE0503b_raw!D$9)*('Data - casualties'!$Z$2:$Z$934))))))</f>
        <v>501</v>
      </c>
      <c r="E18" s="41" cm="1">
        <f t="array" ref="E18">IF($A$4="2009/10",IF($A$6="All genders",'200910'!S15,IF($A$6="Male",'200910'!S34,IF($A$6="Female",'200910'!S53,'200910'!S72))),IF($A$6="All genders",SUMPRODUCT(('Data - casualties'!$A$2:$A$934=FIRE0503b_raw!$A$4:$F$4)*('Data - casualties'!$B$2:$B$934=FIRE0503b_raw!E$9)*('Data - casualties'!$X$2:$X$934))+SUMPRODUCT(('Data - casualties'!$A$2:$A$934=FIRE0503b_raw!$A$4:$F$4)*('Data - casualties'!$B$2:$B$934=FIRE0503b_raw!E$9)*('Data - casualties'!$Y$2:$Y$934))+SUMPRODUCT(('Data - casualties'!$A$2:$A$934=FIRE0503b_raw!$A$4:$F$4)*('Data - casualties'!$B$2:$B$934=FIRE0503b_raw!E$9)*('Data - casualties'!$Z$2:$Z$934)),IF($A$6="Male",SUMPRODUCT(('Data - casualties'!$A$2:$A$934=FIRE0503b_raw!$A$4:$F$4)*('Data - casualties'!$B$2:$B$934=FIRE0503b_raw!E$9)*('Data - casualties'!$X$2:$X$934)),IF($A$6="Female",SUMPRODUCT(('Data - casualties'!$A$2:$A$934=FIRE0503b_raw!$A$4:$F$4)*('Data - casualties'!$B$2:$B$934=FIRE0503b_raw!E$9)*('Data - casualties'!$Y$2:$Y$934)),SUMPRODUCT(('Data - casualties'!$A$2:$A$934=FIRE0503b_raw!$A$4:$F$4)*('Data - casualties'!$B$2:$B$934=FIRE0503b_raw!E$9)*('Data - casualties'!$Z$2:$Z$934))))))</f>
        <v>15</v>
      </c>
      <c r="F18" s="41" cm="1">
        <f t="array" ref="F18">IF($A$4="2009/10",IF($A$6="All genders",'200910'!T15,IF($A$6="Male",'200910'!T34,IF($A$6="Female",'200910'!T53,'200910'!T72))),IF($A$6="All genders",SUMPRODUCT(('Data - casualties'!$A$2:$A$934=FIRE0503b_raw!$A$4:$F$4)*('Data - casualties'!$B$2:$B$934=FIRE0503b_raw!F$9)*('Data - casualties'!$X$2:$X$934))+SUMPRODUCT(('Data - casualties'!$A$2:$A$934=FIRE0503b_raw!$A$4:$F$4)*('Data - casualties'!$B$2:$B$934=FIRE0503b_raw!F$9)*('Data - casualties'!$Y$2:$Y$934))+SUMPRODUCT(('Data - casualties'!$A$2:$A$934=FIRE0503b_raw!$A$4:$F$4)*('Data - casualties'!$B$2:$B$934=FIRE0503b_raw!F$9)*('Data - casualties'!$Z$2:$Z$934)),IF($A$6="Male",SUMPRODUCT(('Data - casualties'!$A$2:$A$934=FIRE0503b_raw!$A$4:$F$4)*('Data - casualties'!$B$2:$B$934=FIRE0503b_raw!F$9)*('Data - casualties'!$X$2:$X$934)),IF($A$6="Female",SUMPRODUCT(('Data - casualties'!$A$2:$A$934=FIRE0503b_raw!$A$4:$F$4)*('Data - casualties'!$B$2:$B$934=FIRE0503b_raw!F$9)*('Data - casualties'!$Y$2:$Y$934)),SUMPRODUCT(('Data - casualties'!$A$2:$A$934=FIRE0503b_raw!$A$4:$F$4)*('Data - casualties'!$B$2:$B$934=FIRE0503b_raw!F$9)*('Data - casualties'!$Z$2:$Z$934))))))</f>
        <v>9</v>
      </c>
      <c r="G18" s="41" cm="1">
        <f t="array" ref="G18">IF($A$4="2009/10",IF($A$6="All genders",'200910'!U15,IF($A$6="Male",'200910'!U34,IF($A$6="Female",'200910'!U53,'200910'!U72))),IF($A$6="All genders",SUMPRODUCT(('Data - casualties'!$A$2:$A$934=FIRE0503b_raw!$A$4:$F$4)*('Data - casualties'!$B$2:$B$934=FIRE0503b_raw!G$9)*('Data - casualties'!$X$2:$X$934))+SUMPRODUCT(('Data - casualties'!$A$2:$A$934=FIRE0503b_raw!$A$4:$F$4)*('Data - casualties'!$B$2:$B$934=FIRE0503b_raw!G$9)*('Data - casualties'!$Y$2:$Y$934))+SUMPRODUCT(('Data - casualties'!$A$2:$A$934=FIRE0503b_raw!$A$4:$F$4)*('Data - casualties'!$B$2:$B$934=FIRE0503b_raw!G$9)*('Data - casualties'!$Z$2:$Z$934)),IF($A$6="Male",SUMPRODUCT(('Data - casualties'!$A$2:$A$934=FIRE0503b_raw!$A$4:$F$4)*('Data - casualties'!$B$2:$B$934=FIRE0503b_raw!G$9)*('Data - casualties'!$X$2:$X$934)),IF($A$6="Female",SUMPRODUCT(('Data - casualties'!$A$2:$A$934=FIRE0503b_raw!$A$4:$F$4)*('Data - casualties'!$B$2:$B$934=FIRE0503b_raw!G$9)*('Data - casualties'!$Y$2:$Y$934)),SUMPRODUCT(('Data - casualties'!$A$2:$A$934=FIRE0503b_raw!$A$4:$F$4)*('Data - casualties'!$B$2:$B$934=FIRE0503b_raw!G$9)*('Data - casualties'!$Z$2:$Z$934))))))</f>
        <v>86</v>
      </c>
      <c r="H18" s="41" cm="1">
        <f t="array" ref="H18">IF($A$4="2009/10",IF($A$6="All genders",'200910'!V15,IF($A$6="Male",'200910'!V34,IF($A$6="Female",'200910'!V53,'200910'!V72))),IF($A$6="All genders",SUMPRODUCT(('Data - casualties'!$A$2:$A$934=FIRE0503b_raw!$A$4:$F$4)*('Data - casualties'!$B$2:$B$934=FIRE0503b_raw!H$9)*('Data - casualties'!$X$2:$X$934))+SUMPRODUCT(('Data - casualties'!$A$2:$A$934=FIRE0503b_raw!$A$4:$F$4)*('Data - casualties'!$B$2:$B$934=FIRE0503b_raw!H$9)*('Data - casualties'!$Y$2:$Y$934))+SUMPRODUCT(('Data - casualties'!$A$2:$A$934=FIRE0503b_raw!$A$4:$F$4)*('Data - casualties'!$B$2:$B$934=FIRE0503b_raw!H$9)*('Data - casualties'!$Z$2:$Z$934)),IF($A$6="Male",SUMPRODUCT(('Data - casualties'!$A$2:$A$934=FIRE0503b_raw!$A$4:$F$4)*('Data - casualties'!$B$2:$B$934=FIRE0503b_raw!H$9)*('Data - casualties'!$X$2:$X$934)),IF($A$6="Female",SUMPRODUCT(('Data - casualties'!$A$2:$A$934=FIRE0503b_raw!$A$4:$F$4)*('Data - casualties'!$B$2:$B$934=FIRE0503b_raw!H$9)*('Data - casualties'!$Y$2:$Y$934)),SUMPRODUCT(('Data - casualties'!$A$2:$A$934=FIRE0503b_raw!$A$4:$F$4)*('Data - casualties'!$B$2:$B$934=FIRE0503b_raw!H$9)*('Data - casualties'!$Z$2:$Z$934))))))</f>
        <v>44</v>
      </c>
      <c r="I18" s="41" cm="1">
        <f t="array" ref="I18">IF($A$4="2009/10",IF($A$6="All genders",'200910'!W15,IF($A$6="Male",'200910'!W34,IF($A$6="Female",'200910'!W53,'200910'!W72))),IF($A$6="All genders",SUMPRODUCT(('Data - casualties'!$A$2:$A$934=FIRE0503b_raw!$A$4:$F$4)*('Data - casualties'!$B$2:$B$934=FIRE0503b_raw!I$9)*('Data - casualties'!$X$2:$X$934))+SUMPRODUCT(('Data - casualties'!$A$2:$A$934=FIRE0503b_raw!$A$4:$F$4)*('Data - casualties'!$B$2:$B$934=FIRE0503b_raw!I$9)*('Data - casualties'!$Y$2:$Y$934))+SUMPRODUCT(('Data - casualties'!$A$2:$A$934=FIRE0503b_raw!$A$4:$F$4)*('Data - casualties'!$B$2:$B$934=FIRE0503b_raw!I$9)*('Data - casualties'!$Z$2:$Z$934)),IF($A$6="Male",SUMPRODUCT(('Data - casualties'!$A$2:$A$934=FIRE0503b_raw!$A$4:$F$4)*('Data - casualties'!$B$2:$B$934=FIRE0503b_raw!I$9)*('Data - casualties'!$X$2:$X$934)),IF($A$6="Female",SUMPRODUCT(('Data - casualties'!$A$2:$A$934=FIRE0503b_raw!$A$4:$F$4)*('Data - casualties'!$B$2:$B$934=FIRE0503b_raw!I$9)*('Data - casualties'!$Y$2:$Y$934)),SUMPRODUCT(('Data - casualties'!$A$2:$A$934=FIRE0503b_raw!$A$4:$F$4)*('Data - casualties'!$B$2:$B$934=FIRE0503b_raw!I$9)*('Data - casualties'!$Z$2:$Z$934))))))</f>
        <v>30</v>
      </c>
      <c r="J18" s="42"/>
      <c r="K18" s="42" t="s">
        <v>28</v>
      </c>
      <c r="L18" s="87" cm="1">
        <f t="array" ref="L18">IF($A$6="Not known","..",(IF($B18=0, "NA",$B18/SUMPRODUCT((PopData!$A$2:$A$998=$A$5)*(PopData!$B$2:$B$998=$A$6)*(PopData!$C$2:$C$998=$A18)*(PopData!$E$2:$E$998)))))</f>
        <v>89.364059262591269</v>
      </c>
      <c r="M18" s="61">
        <f t="shared" si="3"/>
        <v>0.10686427457098284</v>
      </c>
      <c r="N18" s="42"/>
      <c r="O18" s="42"/>
      <c r="P18" s="42"/>
      <c r="Q18" s="42"/>
      <c r="R18" s="42"/>
      <c r="S18" s="42"/>
      <c r="T18" s="42"/>
      <c r="U18" s="42"/>
      <c r="V18" s="42"/>
      <c r="W18" s="42"/>
      <c r="X18" s="42"/>
    </row>
    <row r="19" spans="1:24" ht="15.75" x14ac:dyDescent="0.25">
      <c r="A19" s="42" t="s">
        <v>18</v>
      </c>
      <c r="B19" s="40">
        <f t="shared" si="2"/>
        <v>724</v>
      </c>
      <c r="C19" s="42">
        <f t="shared" si="1"/>
        <v>612</v>
      </c>
      <c r="D19" s="41" cm="1">
        <f t="array" ref="D19">IF($A$4="2009/10",IF($A$6="All genders",'200910'!R16,IF($A$6="Male",'200910'!R35,IF($A$6="Female",'200910'!R54,'200910'!R73))),IF($A$6="All genders",SUMPRODUCT(('Data - casualties'!$A$2:$A$934=FIRE0503b_raw!$A$4:$F$4)*('Data - casualties'!$B$2:$B$934=FIRE0503b_raw!D$9)*('Data - casualties'!$AA$2:$AA$934))+SUMPRODUCT(('Data - casualties'!$A$2:$A$934=FIRE0503b_raw!$A$4:$F$4)*('Data - casualties'!$B$2:$B$934=FIRE0503b_raw!D$9)*('Data - casualties'!$AB$2:$AB$934))+SUMPRODUCT(('Data - casualties'!$A$2:$A$934=FIRE0503b_raw!$A$4:$F$4)*('Data - casualties'!$B$2:$B$934=FIRE0503b_raw!D$9)*('Data - casualties'!$AC$2:$AC$934)),IF($A$6="Male",SUMPRODUCT(('Data - casualties'!$A$2:$A$934=FIRE0503b_raw!$A$4:$F$4)*('Data - casualties'!$B$2:$B$934=FIRE0503b_raw!D$9)*('Data - casualties'!$AA$2:$AA$934)),IF($A$6="Female",SUMPRODUCT(('Data - casualties'!$A$2:$A$934=FIRE0503b_raw!$A$4:$F$4)*('Data - casualties'!$B$2:$B$934=FIRE0503b_raw!D$9)*('Data - casualties'!$AB$2:$AB$934)),SUMPRODUCT(('Data - casualties'!$A$2:$A$934=FIRE0503b_raw!$A$4:$F$4)*('Data - casualties'!$B$2:$B$934=FIRE0503b_raw!D$9)*('Data - casualties'!$AC$2:$AC$934))))))</f>
        <v>605</v>
      </c>
      <c r="E19" s="41" cm="1">
        <f t="array" ref="E19">IF($A$4="2009/10",IF($A$6="All genders",'200910'!S16,IF($A$6="Male",'200910'!S35,IF($A$6="Female",'200910'!S54,'200910'!S73))),IF($A$6="All genders",SUMPRODUCT(('Data - casualties'!$A$2:$A$934=FIRE0503b_raw!$A$4:$F$4)*('Data - casualties'!$B$2:$B$934=FIRE0503b_raw!E$9)*('Data - casualties'!$AA$2:$AA$934))+SUMPRODUCT(('Data - casualties'!$A$2:$A$934=FIRE0503b_raw!$A$4:$F$4)*('Data - casualties'!$B$2:$B$934=FIRE0503b_raw!E$9)*('Data - casualties'!$AB$2:$AB$934))+SUMPRODUCT(('Data - casualties'!$A$2:$A$934=FIRE0503b_raw!$A$4:$F$4)*('Data - casualties'!$B$2:$B$934=FIRE0503b_raw!E$9)*('Data - casualties'!$AC$2:$AC$934)),IF($A$6="Male",SUMPRODUCT(('Data - casualties'!$A$2:$A$934=FIRE0503b_raw!$A$4:$F$4)*('Data - casualties'!$B$2:$B$934=FIRE0503b_raw!E$9)*('Data - casualties'!$AA$2:$AA$934)),IF($A$6="Female",SUMPRODUCT(('Data - casualties'!$A$2:$A$934=FIRE0503b_raw!$A$4:$F$4)*('Data - casualties'!$B$2:$B$934=FIRE0503b_raw!E$9)*('Data - casualties'!$AB$2:$AB$934)),SUMPRODUCT(('Data - casualties'!$A$2:$A$934=FIRE0503b_raw!$A$4:$F$4)*('Data - casualties'!$B$2:$B$934=FIRE0503b_raw!E$9)*('Data - casualties'!$AC$2:$AC$934))))))</f>
        <v>5</v>
      </c>
      <c r="F19" s="41" cm="1">
        <f t="array" ref="F19">IF($A$4="2009/10",IF($A$6="All genders",'200910'!T16,IF($A$6="Male",'200910'!T35,IF($A$6="Female",'200910'!T54,'200910'!T73))),IF($A$6="All genders",SUMPRODUCT(('Data - casualties'!$A$2:$A$934=FIRE0503b_raw!$A$4:$F$4)*('Data - casualties'!$B$2:$B$934=FIRE0503b_raw!F$9)*('Data - casualties'!$AA$2:$AA$934))+SUMPRODUCT(('Data - casualties'!$A$2:$A$934=FIRE0503b_raw!$A$4:$F$4)*('Data - casualties'!$B$2:$B$934=FIRE0503b_raw!F$9)*('Data - casualties'!$AB$2:$AB$934))+SUMPRODUCT(('Data - casualties'!$A$2:$A$934=FIRE0503b_raw!$A$4:$F$4)*('Data - casualties'!$B$2:$B$934=FIRE0503b_raw!F$9)*('Data - casualties'!$AC$2:$AC$934)),IF($A$6="Male",SUMPRODUCT(('Data - casualties'!$A$2:$A$934=FIRE0503b_raw!$A$4:$F$4)*('Data - casualties'!$B$2:$B$934=FIRE0503b_raw!F$9)*('Data - casualties'!$AA$2:$AA$934)),IF($A$6="Female",SUMPRODUCT(('Data - casualties'!$A$2:$A$934=FIRE0503b_raw!$A$4:$F$4)*('Data - casualties'!$B$2:$B$934=FIRE0503b_raw!F$9)*('Data - casualties'!$AB$2:$AB$934)),SUMPRODUCT(('Data - casualties'!$A$2:$A$934=FIRE0503b_raw!$A$4:$F$4)*('Data - casualties'!$B$2:$B$934=FIRE0503b_raw!F$9)*('Data - casualties'!$AC$2:$AC$934))))))</f>
        <v>2</v>
      </c>
      <c r="G19" s="41" cm="1">
        <f t="array" ref="G19">IF($A$4="2009/10",IF($A$6="All genders",'200910'!U16,IF($A$6="Male",'200910'!U35,IF($A$6="Female",'200910'!U54,'200910'!U73))),IF($A$6="All genders",SUMPRODUCT(('Data - casualties'!$A$2:$A$934=FIRE0503b_raw!$A$4:$F$4)*('Data - casualties'!$B$2:$B$934=FIRE0503b_raw!G$9)*('Data - casualties'!$AA$2:$AA$934))+SUMPRODUCT(('Data - casualties'!$A$2:$A$934=FIRE0503b_raw!$A$4:$F$4)*('Data - casualties'!$B$2:$B$934=FIRE0503b_raw!G$9)*('Data - casualties'!$AB$2:$AB$934))+SUMPRODUCT(('Data - casualties'!$A$2:$A$934=FIRE0503b_raw!$A$4:$F$4)*('Data - casualties'!$B$2:$B$934=FIRE0503b_raw!G$9)*('Data - casualties'!$AC$2:$AC$934)),IF($A$6="Male",SUMPRODUCT(('Data - casualties'!$A$2:$A$934=FIRE0503b_raw!$A$4:$F$4)*('Data - casualties'!$B$2:$B$934=FIRE0503b_raw!G$9)*('Data - casualties'!$AA$2:$AA$934)),IF($A$6="Female",SUMPRODUCT(('Data - casualties'!$A$2:$A$934=FIRE0503b_raw!$A$4:$F$4)*('Data - casualties'!$B$2:$B$934=FIRE0503b_raw!G$9)*('Data - casualties'!$AB$2:$AB$934)),SUMPRODUCT(('Data - casualties'!$A$2:$A$934=FIRE0503b_raw!$A$4:$F$4)*('Data - casualties'!$B$2:$B$934=FIRE0503b_raw!G$9)*('Data - casualties'!$AC$2:$AC$934))))))</f>
        <v>57</v>
      </c>
      <c r="H19" s="41" cm="1">
        <f t="array" ref="H19">IF($A$4="2009/10",IF($A$6="All genders",'200910'!V16,IF($A$6="Male",'200910'!V35,IF($A$6="Female",'200910'!V54,'200910'!V73))),IF($A$6="All genders",SUMPRODUCT(('Data - casualties'!$A$2:$A$934=FIRE0503b_raw!$A$4:$F$4)*('Data - casualties'!$B$2:$B$934=FIRE0503b_raw!H$9)*('Data - casualties'!$AA$2:$AA$934))+SUMPRODUCT(('Data - casualties'!$A$2:$A$934=FIRE0503b_raw!$A$4:$F$4)*('Data - casualties'!$B$2:$B$934=FIRE0503b_raw!H$9)*('Data - casualties'!$AB$2:$AB$934))+SUMPRODUCT(('Data - casualties'!$A$2:$A$934=FIRE0503b_raw!$A$4:$F$4)*('Data - casualties'!$B$2:$B$934=FIRE0503b_raw!H$9)*('Data - casualties'!$AC$2:$AC$934)),IF($A$6="Male",SUMPRODUCT(('Data - casualties'!$A$2:$A$934=FIRE0503b_raw!$A$4:$F$4)*('Data - casualties'!$B$2:$B$934=FIRE0503b_raw!H$9)*('Data - casualties'!$AA$2:$AA$934)),IF($A$6="Female",SUMPRODUCT(('Data - casualties'!$A$2:$A$934=FIRE0503b_raw!$A$4:$F$4)*('Data - casualties'!$B$2:$B$934=FIRE0503b_raw!H$9)*('Data - casualties'!$AB$2:$AB$934)),SUMPRODUCT(('Data - casualties'!$A$2:$A$934=FIRE0503b_raw!$A$4:$F$4)*('Data - casualties'!$B$2:$B$934=FIRE0503b_raw!H$9)*('Data - casualties'!$AC$2:$AC$934))))))</f>
        <v>32</v>
      </c>
      <c r="I19" s="41" cm="1">
        <f t="array" ref="I19">IF($A$4="2009/10",IF($A$6="All genders",'200910'!W16,IF($A$6="Male",'200910'!W35,IF($A$6="Female",'200910'!W54,'200910'!W73))),IF($A$6="All genders",SUMPRODUCT(('Data - casualties'!$A$2:$A$934=FIRE0503b_raw!$A$4:$F$4)*('Data - casualties'!$B$2:$B$934=FIRE0503b_raw!I$9)*('Data - casualties'!$AA$2:$AA$934))+SUMPRODUCT(('Data - casualties'!$A$2:$A$934=FIRE0503b_raw!$A$4:$F$4)*('Data - casualties'!$B$2:$B$934=FIRE0503b_raw!I$9)*('Data - casualties'!$AB$2:$AB$934))+SUMPRODUCT(('Data - casualties'!$A$2:$A$934=FIRE0503b_raw!$A$4:$F$4)*('Data - casualties'!$B$2:$B$934=FIRE0503b_raw!I$9)*('Data - casualties'!$AC$2:$AC$934)),IF($A$6="Male",SUMPRODUCT(('Data - casualties'!$A$2:$A$934=FIRE0503b_raw!$A$4:$F$4)*('Data - casualties'!$B$2:$B$934=FIRE0503b_raw!I$9)*('Data - casualties'!$AA$2:$AA$934)),IF($A$6="Female",SUMPRODUCT(('Data - casualties'!$A$2:$A$934=FIRE0503b_raw!$A$4:$F$4)*('Data - casualties'!$B$2:$B$934=FIRE0503b_raw!I$9)*('Data - casualties'!$AB$2:$AB$934)),SUMPRODUCT(('Data - casualties'!$A$2:$A$934=FIRE0503b_raw!$A$4:$F$4)*('Data - casualties'!$B$2:$B$934=FIRE0503b_raw!I$9)*('Data - casualties'!$AC$2:$AC$934))))))</f>
        <v>23</v>
      </c>
      <c r="J19" s="42"/>
      <c r="K19" s="42" t="s">
        <v>18</v>
      </c>
      <c r="L19" s="87" cm="1">
        <f t="array" ref="L19">IF($A$6="Not known","..",(IF($B19=0, "NA",$B19/SUMPRODUCT((PopData!$A$2:$A$998=$A$5)*(PopData!$B$2:$B$998=$A$6)*(PopData!$C$2:$C$998=$A19)*(PopData!$E$2:$E$998)))))</f>
        <v>87.5975112143568</v>
      </c>
      <c r="M19" s="61">
        <f t="shared" si="3"/>
        <v>0.11294851794071763</v>
      </c>
      <c r="N19" s="42"/>
      <c r="O19" s="42"/>
      <c r="P19" s="42"/>
      <c r="Q19" s="42"/>
      <c r="R19" s="42"/>
      <c r="S19" s="42"/>
      <c r="T19" s="42"/>
      <c r="U19" s="42"/>
      <c r="V19" s="42"/>
      <c r="W19" s="42"/>
      <c r="X19" s="42"/>
    </row>
    <row r="20" spans="1:24" ht="15.75" x14ac:dyDescent="0.25">
      <c r="A20" s="42" t="s">
        <v>48</v>
      </c>
      <c r="B20" s="40">
        <f t="shared" si="2"/>
        <v>558</v>
      </c>
      <c r="C20" s="42">
        <f>SUM(D20:F20)</f>
        <v>503</v>
      </c>
      <c r="D20" s="41" cm="1">
        <f t="array" ref="D20">IF($A$4="2009/10",IF($A$6="All genders",'200910'!R17,IF($A$6="Male",'200910'!R36,IF($A$6="Female",'200910'!R55,'200910'!R74))),IF($A$6="All genders",SUMPRODUCT(('Data - casualties'!$A$2:$A$934=FIRE0503b_raw!$A$4:$F$4)*('Data - casualties'!$B$2:$B$934=FIRE0503b_raw!D$9)*('Data - casualties'!$AD$2:$AD$934))+SUMPRODUCT(('Data - casualties'!$A$2:$A$934=FIRE0503b_raw!$A$4:$F$4)*('Data - casualties'!$B$2:$B$934=FIRE0503b_raw!D$9)*('Data - casualties'!$AE$2:$AE$934))+SUMPRODUCT(('Data - casualties'!$A$2:$A$934=FIRE0503b_raw!$A$4:$F$4)*('Data - casualties'!$B$2:$B$934=FIRE0503b_raw!D$9)*('Data - casualties'!$AF$2:$AF$934)),IF($A$6="Male",SUMPRODUCT(('Data - casualties'!$A$2:$A$934=FIRE0503b_raw!$A$4:$F$4)*('Data - casualties'!$B$2:$B$934=FIRE0503b_raw!D$9)*('Data - casualties'!$AD$2:$AD$934)),IF($A$6="Female",SUMPRODUCT(('Data - casualties'!$A$2:$A$934=FIRE0503b_raw!$A$4:$F$4)*('Data - casualties'!$B$2:$B$934=FIRE0503b_raw!D$9)*('Data - casualties'!$AE$2:$AE$934)),SUMPRODUCT(('Data - casualties'!$A$2:$A$934=FIRE0503b_raw!$A$4:$F$4)*('Data - casualties'!$B$2:$B$934=FIRE0503b_raw!D$9)*('Data - casualties'!$AF$2:$AF$934))))))</f>
        <v>497</v>
      </c>
      <c r="E20" s="41" cm="1">
        <f t="array" ref="E20">IF($A$4="2009/10",IF($A$6="All genders",'200910'!S17,IF($A$6="Male",'200910'!S36,IF($A$6="Female",'200910'!S55,'200910'!S74))),IF($A$6="All genders",SUMPRODUCT(('Data - casualties'!$A$2:$A$934=FIRE0503b_raw!$A$4:$F$4)*('Data - casualties'!$B$2:$B$934=FIRE0503b_raw!E$9)*('Data - casualties'!$AD$2:$AD$934))+SUMPRODUCT(('Data - casualties'!$A$2:$A$934=FIRE0503b_raw!$A$4:$F$4)*('Data - casualties'!$B$2:$B$934=FIRE0503b_raw!E$9)*('Data - casualties'!$AE$2:$AE$934))+SUMPRODUCT(('Data - casualties'!$A$2:$A$934=FIRE0503b_raw!$A$4:$F$4)*('Data - casualties'!$B$2:$B$934=FIRE0503b_raw!E$9)*('Data - casualties'!$AF$2:$AF$934)),IF($A$6="Male",SUMPRODUCT(('Data - casualties'!$A$2:$A$934=FIRE0503b_raw!$A$4:$F$4)*('Data - casualties'!$B$2:$B$934=FIRE0503b_raw!E$9)*('Data - casualties'!$AD$2:$AD$934)),IF($A$6="Female",SUMPRODUCT(('Data - casualties'!$A$2:$A$934=FIRE0503b_raw!$A$4:$F$4)*('Data - casualties'!$B$2:$B$934=FIRE0503b_raw!E$9)*('Data - casualties'!$AE$2:$AE$934)),SUMPRODUCT(('Data - casualties'!$A$2:$A$934=FIRE0503b_raw!$A$4:$F$4)*('Data - casualties'!$B$2:$B$934=FIRE0503b_raw!E$9)*('Data - casualties'!$AF$2:$AF$934))))))</f>
        <v>0</v>
      </c>
      <c r="F20" s="41" cm="1">
        <f t="array" ref="F20">IF($A$4="2009/10",IF($A$6="All genders",'200910'!T17,IF($A$6="Male",'200910'!T36,IF($A$6="Female",'200910'!T55,'200910'!T74))),IF($A$6="All genders",SUMPRODUCT(('Data - casualties'!$A$2:$A$934=FIRE0503b_raw!$A$4:$F$4)*('Data - casualties'!$B$2:$B$934=FIRE0503b_raw!F$9)*('Data - casualties'!$AD$2:$AD$934))+SUMPRODUCT(('Data - casualties'!$A$2:$A$934=FIRE0503b_raw!$A$4:$F$4)*('Data - casualties'!$B$2:$B$934=FIRE0503b_raw!F$9)*('Data - casualties'!$AE$2:$AE$934))+SUMPRODUCT(('Data - casualties'!$A$2:$A$934=FIRE0503b_raw!$A$4:$F$4)*('Data - casualties'!$B$2:$B$934=FIRE0503b_raw!F$9)*('Data - casualties'!$AF$2:$AF$934)),IF($A$6="Male",SUMPRODUCT(('Data - casualties'!$A$2:$A$934=FIRE0503b_raw!$A$4:$F$4)*('Data - casualties'!$B$2:$B$934=FIRE0503b_raw!F$9)*('Data - casualties'!$AD$2:$AD$934)),IF($A$6="Female",SUMPRODUCT(('Data - casualties'!$A$2:$A$934=FIRE0503b_raw!$A$4:$F$4)*('Data - casualties'!$B$2:$B$934=FIRE0503b_raw!F$9)*('Data - casualties'!$AE$2:$AE$934)),SUMPRODUCT(('Data - casualties'!$A$2:$A$934=FIRE0503b_raw!$A$4:$F$4)*('Data - casualties'!$B$2:$B$934=FIRE0503b_raw!F$9)*('Data - casualties'!$AF$2:$AF$934))))))</f>
        <v>6</v>
      </c>
      <c r="G20" s="41" cm="1">
        <f t="array" ref="G20">IF($A$4="2009/10",IF($A$6="All genders",'200910'!U17,IF($A$6="Male",'200910'!U36,IF($A$6="Female",'200910'!U55,'200910'!U74))),IF($A$6="All genders",SUMPRODUCT(('Data - casualties'!$A$2:$A$934=FIRE0503b_raw!$A$4:$F$4)*('Data - casualties'!$B$2:$B$934=FIRE0503b_raw!G$9)*('Data - casualties'!$AD$2:$AD$934))+SUMPRODUCT(('Data - casualties'!$A$2:$A$934=FIRE0503b_raw!$A$4:$F$4)*('Data - casualties'!$B$2:$B$934=FIRE0503b_raw!G$9)*('Data - casualties'!$AE$2:$AE$934))+SUMPRODUCT(('Data - casualties'!$A$2:$A$934=FIRE0503b_raw!$A$4:$F$4)*('Data - casualties'!$B$2:$B$934=FIRE0503b_raw!G$9)*('Data - casualties'!$AF$2:$AF$934)),IF($A$6="Male",SUMPRODUCT(('Data - casualties'!$A$2:$A$934=FIRE0503b_raw!$A$4:$F$4)*('Data - casualties'!$B$2:$B$934=FIRE0503b_raw!G$9)*('Data - casualties'!$AD$2:$AD$934)),IF($A$6="Female",SUMPRODUCT(('Data - casualties'!$A$2:$A$934=FIRE0503b_raw!$A$4:$F$4)*('Data - casualties'!$B$2:$B$934=FIRE0503b_raw!G$9)*('Data - casualties'!$AE$2:$AE$934)),SUMPRODUCT(('Data - casualties'!$A$2:$A$934=FIRE0503b_raw!$A$4:$F$4)*('Data - casualties'!$B$2:$B$934=FIRE0503b_raw!G$9)*('Data - casualties'!$AF$2:$AF$934))))))</f>
        <v>35</v>
      </c>
      <c r="H20" s="41" cm="1">
        <f t="array" ref="H20">IF($A$4="2009/10",IF($A$6="All genders",'200910'!V17,IF($A$6="Male",'200910'!V36,IF($A$6="Female",'200910'!V55,'200910'!V74))),IF($A$6="All genders",SUMPRODUCT(('Data - casualties'!$A$2:$A$934=FIRE0503b_raw!$A$4:$F$4)*('Data - casualties'!$B$2:$B$934=FIRE0503b_raw!H$9)*('Data - casualties'!$AD$2:$AD$934))+SUMPRODUCT(('Data - casualties'!$A$2:$A$934=FIRE0503b_raw!$A$4:$F$4)*('Data - casualties'!$B$2:$B$934=FIRE0503b_raw!H$9)*('Data - casualties'!$AE$2:$AE$934))+SUMPRODUCT(('Data - casualties'!$A$2:$A$934=FIRE0503b_raw!$A$4:$F$4)*('Data - casualties'!$B$2:$B$934=FIRE0503b_raw!H$9)*('Data - casualties'!$AF$2:$AF$934)),IF($A$6="Male",SUMPRODUCT(('Data - casualties'!$A$2:$A$934=FIRE0503b_raw!$A$4:$F$4)*('Data - casualties'!$B$2:$B$934=FIRE0503b_raw!H$9)*('Data - casualties'!$AD$2:$AD$934)),IF($A$6="Female",SUMPRODUCT(('Data - casualties'!$A$2:$A$934=FIRE0503b_raw!$A$4:$F$4)*('Data - casualties'!$B$2:$B$934=FIRE0503b_raw!H$9)*('Data - casualties'!$AE$2:$AE$934)),SUMPRODUCT(('Data - casualties'!$A$2:$A$934=FIRE0503b_raw!$A$4:$F$4)*('Data - casualties'!$B$2:$B$934=FIRE0503b_raw!H$9)*('Data - casualties'!$AF$2:$AF$934))))))</f>
        <v>11</v>
      </c>
      <c r="I20" s="41" cm="1">
        <f t="array" ref="I20">IF($A$4="2009/10",IF($A$6="All genders",'200910'!W17,IF($A$6="Male",'200910'!W36,IF($A$6="Female",'200910'!W55,'200910'!W74))),IF($A$6="All genders",SUMPRODUCT(('Data - casualties'!$A$2:$A$934=FIRE0503b_raw!$A$4:$F$4)*('Data - casualties'!$B$2:$B$934=FIRE0503b_raw!I$9)*('Data - casualties'!$AD$2:$AD$934))+SUMPRODUCT(('Data - casualties'!$A$2:$A$934=FIRE0503b_raw!$A$4:$F$4)*('Data - casualties'!$B$2:$B$934=FIRE0503b_raw!I$9)*('Data - casualties'!$AE$2:$AE$934))+SUMPRODUCT(('Data - casualties'!$A$2:$A$934=FIRE0503b_raw!$A$4:$F$4)*('Data - casualties'!$B$2:$B$934=FIRE0503b_raw!I$9)*('Data - casualties'!$AF$2:$AF$934)),IF($A$6="Male",SUMPRODUCT(('Data - casualties'!$A$2:$A$934=FIRE0503b_raw!$A$4:$F$4)*('Data - casualties'!$B$2:$B$934=FIRE0503b_raw!I$9)*('Data - casualties'!$AD$2:$AD$934)),IF($A$6="Female",SUMPRODUCT(('Data - casualties'!$A$2:$A$934=FIRE0503b_raw!$A$4:$F$4)*('Data - casualties'!$B$2:$B$934=FIRE0503b_raw!I$9)*('Data - casualties'!$AE$2:$AE$934)),SUMPRODUCT(('Data - casualties'!$A$2:$A$934=FIRE0503b_raw!$A$4:$F$4)*('Data - casualties'!$B$2:$B$934=FIRE0503b_raw!I$9)*('Data - casualties'!$AF$2:$AF$934))))))</f>
        <v>9</v>
      </c>
      <c r="J20" s="42"/>
      <c r="K20" s="42" t="s">
        <v>48</v>
      </c>
      <c r="L20" s="87" cm="1">
        <f t="array" ref="L20">IF($A$6="Not known","..",(IF($B20=0, "NA",$B20/SUMPRODUCT((PopData!$A$2:$A$998=$A$5)*(PopData!$B$2:$B$998=$A$6)*(PopData!$C$2:$C$998=$A20)*(PopData!$E$2:$E$998)))))</f>
        <v>183.64131100149677</v>
      </c>
      <c r="M20" s="61">
        <f t="shared" si="3"/>
        <v>8.705148205928237E-2</v>
      </c>
      <c r="N20" s="42"/>
      <c r="O20" s="42"/>
      <c r="P20" s="42"/>
      <c r="Q20" s="42"/>
      <c r="R20" s="42"/>
      <c r="S20" s="42"/>
      <c r="T20" s="42"/>
      <c r="U20" s="42"/>
      <c r="V20" s="42"/>
      <c r="W20" s="42"/>
      <c r="X20" s="42"/>
    </row>
    <row r="21" spans="1:24" ht="16.5" thickBot="1" x14ac:dyDescent="0.25">
      <c r="A21" s="43" t="s">
        <v>19</v>
      </c>
      <c r="B21" s="69">
        <f t="shared" si="2"/>
        <v>886</v>
      </c>
      <c r="C21" s="44">
        <f t="shared" si="1"/>
        <v>536</v>
      </c>
      <c r="D21" s="70" cm="1">
        <f t="array" ref="D21">IF($A$4="2009/10",IF($A$6="All genders",'200910'!R18,IF($A$6="Male",'200910'!R37,IF($A$6="Female",'200910'!R56,'200910'!R75))),IF($A$6="All genders",SUMPRODUCT(('Data - casualties'!$A$2:$A$934=FIRE0503b_raw!$A$4:$F$4)*('Data - casualties'!$B$2:$B$934=FIRE0503b_raw!D$9)*('Data - casualties'!$AG$2:$AG$934))+SUMPRODUCT(('Data - casualties'!$A$2:$A$934=FIRE0503b_raw!$A$4:$F$4)*('Data - casualties'!$B$2:$B$934=FIRE0503b_raw!D$9)*('Data - casualties'!$AH$2:$AH$934))+SUMPRODUCT(('Data - casualties'!$A$2:$A$934=FIRE0503b_raw!$A$4:$F$4)*('Data - casualties'!$B$2:$B$934=FIRE0503b_raw!D$9)*('Data - casualties'!$AI$2:$AI$934)),IF($A$6="Male",SUMPRODUCT(('Data - casualties'!$A$2:$A$934=FIRE0503b_raw!$A$4:$F$4)*('Data - casualties'!$B$2:$B$934=FIRE0503b_raw!D$9)*('Data - casualties'!$AG$2:$AG$934)),IF($A$6="Female",SUMPRODUCT(('Data - casualties'!$A$2:$A$934=FIRE0503b_raw!$A$4:$F$4)*('Data - casualties'!$B$2:$B$934=FIRE0503b_raw!D$9)*('Data - casualties'!$AH$2:$AH$934)),SUMPRODUCT(('Data - casualties'!$A$2:$A$934=FIRE0503b_raw!$A$4:$F$4)*('Data - casualties'!$B$2:$B$934=FIRE0503b_raw!D$9)*('Data - casualties'!$AI$2:$AI$934))))))</f>
        <v>503</v>
      </c>
      <c r="E21" s="70" cm="1">
        <f t="array" ref="E21">IF($A$4="2009/10",IF($A$6="All genders",'200910'!S18,IF($A$6="Male",'200910'!S37,IF($A$6="Female",'200910'!S56,'200910'!S75))),IF($A$6="All genders",SUMPRODUCT(('Data - casualties'!$A$2:$A$934=FIRE0503b_raw!$A$4:$F$4)*('Data - casualties'!$B$2:$B$934=FIRE0503b_raw!E$9)*('Data - casualties'!$AG$2:$AG$934))+SUMPRODUCT(('Data - casualties'!$A$2:$A$934=FIRE0503b_raw!$A$4:$F$4)*('Data - casualties'!$B$2:$B$934=FIRE0503b_raw!E$9)*('Data - casualties'!$AH$2:$AH$934))+SUMPRODUCT(('Data - casualties'!$A$2:$A$934=FIRE0503b_raw!$A$4:$F$4)*('Data - casualties'!$B$2:$B$934=FIRE0503b_raw!E$9)*('Data - casualties'!$AI$2:$AI$934)),IF($A$6="Male",SUMPRODUCT(('Data - casualties'!$A$2:$A$934=FIRE0503b_raw!$A$4:$F$4)*('Data - casualties'!$B$2:$B$934=FIRE0503b_raw!E$9)*('Data - casualties'!$AG$2:$AG$934)),IF($A$6="Female",SUMPRODUCT(('Data - casualties'!$A$2:$A$934=FIRE0503b_raw!$A$4:$F$4)*('Data - casualties'!$B$2:$B$934=FIRE0503b_raw!E$9)*('Data - casualties'!$AH$2:$AH$934)),SUMPRODUCT(('Data - casualties'!$A$2:$A$934=FIRE0503b_raw!$A$4:$F$4)*('Data - casualties'!$B$2:$B$934=FIRE0503b_raw!E$9)*('Data - casualties'!$AI$2:$AI$934))))))</f>
        <v>27</v>
      </c>
      <c r="F21" s="70" cm="1">
        <f t="array" ref="F21">IF($A$4="2009/10",IF($A$6="All genders",'200910'!T18,IF($A$6="Male",'200910'!T37,IF($A$6="Female",'200910'!T56,'200910'!T75))),IF($A$6="All genders",SUMPRODUCT(('Data - casualties'!$A$2:$A$934=FIRE0503b_raw!$A$4:$F$4)*('Data - casualties'!$B$2:$B$934=FIRE0503b_raw!F$9)*('Data - casualties'!$AG$2:$AG$934))+SUMPRODUCT(('Data - casualties'!$A$2:$A$934=FIRE0503b_raw!$A$4:$F$4)*('Data - casualties'!$B$2:$B$934=FIRE0503b_raw!F$9)*('Data - casualties'!$AH$2:$AH$934))+SUMPRODUCT(('Data - casualties'!$A$2:$A$934=FIRE0503b_raw!$A$4:$F$4)*('Data - casualties'!$B$2:$B$934=FIRE0503b_raw!F$9)*('Data - casualties'!$AI$2:$AI$934)),IF($A$6="Male",SUMPRODUCT(('Data - casualties'!$A$2:$A$934=FIRE0503b_raw!$A$4:$F$4)*('Data - casualties'!$B$2:$B$934=FIRE0503b_raw!F$9)*('Data - casualties'!$AG$2:$AG$934)),IF($A$6="Female",SUMPRODUCT(('Data - casualties'!$A$2:$A$934=FIRE0503b_raw!$A$4:$F$4)*('Data - casualties'!$B$2:$B$934=FIRE0503b_raw!F$9)*('Data - casualties'!$AH$2:$AH$934)),SUMPRODUCT(('Data - casualties'!$A$2:$A$934=FIRE0503b_raw!$A$4:$F$4)*('Data - casualties'!$B$2:$B$934=FIRE0503b_raw!F$9)*('Data - casualties'!$AI$2:$AI$934))))))</f>
        <v>6</v>
      </c>
      <c r="G21" s="70" cm="1">
        <f t="array" ref="G21">IF($A$4="2009/10",IF($A$6="All genders",'200910'!U18,IF($A$6="Male",'200910'!U37,IF($A$6="Female",'200910'!U56,'200910'!U75))),IF($A$6="All genders",SUMPRODUCT(('Data - casualties'!$A$2:$A$934=FIRE0503b_raw!$A$4:$F$4)*('Data - casualties'!$B$2:$B$934=FIRE0503b_raw!G$9)*('Data - casualties'!$AG$2:$AG$934))+SUMPRODUCT(('Data - casualties'!$A$2:$A$934=FIRE0503b_raw!$A$4:$F$4)*('Data - casualties'!$B$2:$B$934=FIRE0503b_raw!G$9)*('Data - casualties'!$AH$2:$AH$934))+SUMPRODUCT(('Data - casualties'!$A$2:$A$934=FIRE0503b_raw!$A$4:$F$4)*('Data - casualties'!$B$2:$B$934=FIRE0503b_raw!G$9)*('Data - casualties'!$AI$2:$AI$934)),IF($A$6="Male",SUMPRODUCT(('Data - casualties'!$A$2:$A$934=FIRE0503b_raw!$A$4:$F$4)*('Data - casualties'!$B$2:$B$934=FIRE0503b_raw!G$9)*('Data - casualties'!$AG$2:$AG$934)),IF($A$6="Female",SUMPRODUCT(('Data - casualties'!$A$2:$A$934=FIRE0503b_raw!$A$4:$F$4)*('Data - casualties'!$B$2:$B$934=FIRE0503b_raw!G$9)*('Data - casualties'!$AH$2:$AH$934)),SUMPRODUCT(('Data - casualties'!$A$2:$A$934=FIRE0503b_raw!$A$4:$F$4)*('Data - casualties'!$B$2:$B$934=FIRE0503b_raw!G$9)*('Data - casualties'!$AI$2:$AI$934))))))</f>
        <v>213</v>
      </c>
      <c r="H21" s="70" cm="1">
        <f t="array" ref="H21">IF($A$4="2009/10",IF($A$6="All genders",'200910'!V18,IF($A$6="Male",'200910'!V37,IF($A$6="Female",'200910'!V56,'200910'!V75))),IF($A$6="All genders",SUMPRODUCT(('Data - casualties'!$A$2:$A$934=FIRE0503b_raw!$A$4:$F$4)*('Data - casualties'!$B$2:$B$934=FIRE0503b_raw!H$9)*('Data - casualties'!$AG$2:$AG$934))+SUMPRODUCT(('Data - casualties'!$A$2:$A$934=FIRE0503b_raw!$A$4:$F$4)*('Data - casualties'!$B$2:$B$934=FIRE0503b_raw!H$9)*('Data - casualties'!$AH$2:$AH$934))+SUMPRODUCT(('Data - casualties'!$A$2:$A$934=FIRE0503b_raw!$A$4:$F$4)*('Data - casualties'!$B$2:$B$934=FIRE0503b_raw!H$9)*('Data - casualties'!$AI$2:$AI$934)),IF($A$6="Male",SUMPRODUCT(('Data - casualties'!$A$2:$A$934=FIRE0503b_raw!$A$4:$F$4)*('Data - casualties'!$B$2:$B$934=FIRE0503b_raw!H$9)*('Data - casualties'!$AG$2:$AG$934)),IF($A$6="Female",SUMPRODUCT(('Data - casualties'!$A$2:$A$934=FIRE0503b_raw!$A$4:$F$4)*('Data - casualties'!$B$2:$B$934=FIRE0503b_raw!H$9)*('Data - casualties'!$AH$2:$AH$934)),SUMPRODUCT(('Data - casualties'!$A$2:$A$934=FIRE0503b_raw!$A$4:$F$4)*('Data - casualties'!$B$2:$B$934=FIRE0503b_raw!H$9)*('Data - casualties'!$AI$2:$AI$934))))))</f>
        <v>89</v>
      </c>
      <c r="I21" s="70" cm="1">
        <f t="array" ref="I21">IF($A$4="2009/10",IF($A$6="All genders",'200910'!W18,IF($A$6="Male",'200910'!W37,IF($A$6="Female",'200910'!W56,'200910'!W75))),IF($A$6="All genders",SUMPRODUCT(('Data - casualties'!$A$2:$A$934=FIRE0503b_raw!$A$4:$F$4)*('Data - casualties'!$B$2:$B$934=FIRE0503b_raw!I$9)*('Data - casualties'!$AG$2:$AG$934))+SUMPRODUCT(('Data - casualties'!$A$2:$A$934=FIRE0503b_raw!$A$4:$F$4)*('Data - casualties'!$B$2:$B$934=FIRE0503b_raw!I$9)*('Data - casualties'!$AH$2:$AH$934))+SUMPRODUCT(('Data - casualties'!$A$2:$A$934=FIRE0503b_raw!$A$4:$F$4)*('Data - casualties'!$B$2:$B$934=FIRE0503b_raw!I$9)*('Data - casualties'!$AI$2:$AI$934)),IF($A$6="Male",SUMPRODUCT(('Data - casualties'!$A$2:$A$934=FIRE0503b_raw!$A$4:$F$4)*('Data - casualties'!$B$2:$B$934=FIRE0503b_raw!I$9)*('Data - casualties'!$AG$2:$AG$934)),IF($A$6="Female",SUMPRODUCT(('Data - casualties'!$A$2:$A$934=FIRE0503b_raw!$A$4:$F$4)*('Data - casualties'!$B$2:$B$934=FIRE0503b_raw!I$9)*('Data - casualties'!$AH$2:$AH$934)),SUMPRODUCT(('Data - casualties'!$A$2:$A$934=FIRE0503b_raw!$A$4:$F$4)*('Data - casualties'!$B$2:$B$934=FIRE0503b_raw!I$9)*('Data - casualties'!$AI$2:$AI$934))))))</f>
        <v>48</v>
      </c>
      <c r="J21" s="42"/>
      <c r="K21" s="43" t="s">
        <v>19</v>
      </c>
      <c r="L21" s="45" t="s">
        <v>40</v>
      </c>
      <c r="M21" s="61">
        <f t="shared" si="3"/>
        <v>0.13822152886115444</v>
      </c>
      <c r="N21" s="42"/>
      <c r="O21" s="42"/>
      <c r="P21" s="42"/>
      <c r="Q21" s="42"/>
      <c r="R21" s="42"/>
      <c r="S21" s="42"/>
      <c r="T21" s="42"/>
      <c r="U21" s="42"/>
      <c r="V21" s="42"/>
      <c r="W21" s="42"/>
      <c r="X21" s="42"/>
    </row>
    <row r="22" spans="1:24" x14ac:dyDescent="0.2">
      <c r="A22" s="42"/>
      <c r="B22" s="42">
        <f>B10-(C10+G10+H10+I10)</f>
        <v>0</v>
      </c>
      <c r="C22" s="61">
        <f>C10-(SUM(D10:F10))</f>
        <v>0</v>
      </c>
      <c r="D22" s="42"/>
      <c r="E22" s="61"/>
      <c r="F22" s="42"/>
      <c r="G22" s="42"/>
      <c r="H22" s="42"/>
      <c r="I22" s="42"/>
      <c r="J22" s="42"/>
      <c r="K22" s="42"/>
      <c r="L22" s="42"/>
      <c r="M22" s="42"/>
      <c r="N22" s="42"/>
      <c r="O22" s="42"/>
      <c r="P22" s="42"/>
      <c r="Q22" s="42"/>
      <c r="R22" s="42"/>
      <c r="S22" s="42"/>
      <c r="T22" s="42"/>
      <c r="U22" s="42"/>
      <c r="V22" s="42"/>
      <c r="W22" s="42"/>
      <c r="X22" s="42"/>
    </row>
    <row r="23" spans="1:24" x14ac:dyDescent="0.2">
      <c r="A23" s="42"/>
      <c r="B23" s="42">
        <f t="shared" ref="B23:B32" si="4">B11-(C11+G11+H11+I11)</f>
        <v>0</v>
      </c>
      <c r="C23" s="61">
        <f t="shared" ref="C23:C33" si="5">C11-(SUM(D11:F11))</f>
        <v>0</v>
      </c>
      <c r="D23" s="42"/>
      <c r="E23" s="42"/>
      <c r="F23" s="42"/>
      <c r="G23" s="42"/>
      <c r="H23" s="42"/>
      <c r="I23" s="42"/>
      <c r="J23" s="42"/>
      <c r="K23" s="42"/>
      <c r="L23" s="42" t="s">
        <v>264</v>
      </c>
      <c r="M23" s="42">
        <f>SUM(M16:M17)</f>
        <v>0.38814352574102962</v>
      </c>
      <c r="N23" s="42">
        <v>0.38814352574102962</v>
      </c>
      <c r="O23" s="42"/>
      <c r="P23" s="42"/>
      <c r="Q23" s="42"/>
      <c r="R23" s="42"/>
      <c r="S23" s="42"/>
      <c r="T23" s="42"/>
      <c r="U23" s="42"/>
      <c r="V23" s="42"/>
      <c r="W23" s="42"/>
      <c r="X23" s="42"/>
    </row>
    <row r="24" spans="1:24" x14ac:dyDescent="0.2">
      <c r="A24" s="42"/>
      <c r="B24" s="42">
        <f t="shared" si="4"/>
        <v>0</v>
      </c>
      <c r="C24" s="61">
        <f t="shared" si="5"/>
        <v>0</v>
      </c>
      <c r="D24" s="42"/>
      <c r="E24" s="42"/>
      <c r="F24" s="42"/>
      <c r="G24" s="42"/>
      <c r="H24" s="42"/>
      <c r="I24" s="42"/>
      <c r="J24" s="42"/>
      <c r="K24" s="42"/>
      <c r="L24" s="42"/>
      <c r="M24" s="42"/>
      <c r="N24" s="42">
        <f>N23-M23</f>
        <v>0</v>
      </c>
      <c r="O24" s="42"/>
      <c r="P24" s="42"/>
      <c r="Q24" s="42"/>
      <c r="R24" s="42"/>
      <c r="S24" s="42"/>
      <c r="T24" s="42"/>
      <c r="U24" s="42"/>
      <c r="V24" s="42"/>
      <c r="W24" s="42"/>
      <c r="X24" s="42"/>
    </row>
    <row r="25" spans="1:24" x14ac:dyDescent="0.2">
      <c r="A25" s="42"/>
      <c r="B25" s="42">
        <f t="shared" si="4"/>
        <v>0</v>
      </c>
      <c r="C25" s="61">
        <f t="shared" si="5"/>
        <v>0</v>
      </c>
      <c r="D25" s="42"/>
      <c r="E25" s="42"/>
      <c r="F25" s="42"/>
      <c r="G25" s="42"/>
      <c r="H25" s="42"/>
      <c r="I25" s="42"/>
      <c r="J25" s="42"/>
      <c r="K25" s="42"/>
      <c r="L25" s="42"/>
      <c r="M25" s="42"/>
      <c r="N25" s="42"/>
      <c r="O25" s="42"/>
      <c r="P25" s="42"/>
      <c r="Q25" s="42"/>
      <c r="R25" s="42"/>
      <c r="S25" s="42"/>
      <c r="T25" s="42"/>
      <c r="U25" s="42"/>
      <c r="V25" s="42"/>
      <c r="W25" s="42"/>
      <c r="X25" s="42"/>
    </row>
    <row r="26" spans="1:24" ht="15" customHeight="1" x14ac:dyDescent="0.2">
      <c r="A26" s="79"/>
      <c r="B26" s="42">
        <f t="shared" si="4"/>
        <v>0</v>
      </c>
      <c r="C26" s="61">
        <f t="shared" si="5"/>
        <v>0</v>
      </c>
      <c r="D26" s="79"/>
      <c r="E26" s="79"/>
      <c r="F26" s="79"/>
      <c r="G26" s="79"/>
      <c r="H26" s="79"/>
      <c r="I26" s="79"/>
      <c r="J26" s="79"/>
      <c r="K26" s="79"/>
      <c r="L26" s="79"/>
      <c r="M26" s="42"/>
      <c r="N26" s="42"/>
      <c r="O26" s="42"/>
      <c r="P26" s="42"/>
      <c r="Q26" s="42"/>
      <c r="R26" s="42"/>
      <c r="S26" s="42"/>
      <c r="T26" s="42"/>
      <c r="U26" s="42"/>
      <c r="V26" s="42"/>
      <c r="W26" s="42"/>
      <c r="X26" s="42"/>
    </row>
    <row r="27" spans="1:24" ht="15" customHeight="1" x14ac:dyDescent="0.2">
      <c r="A27" s="77"/>
      <c r="B27" s="42">
        <f t="shared" si="4"/>
        <v>0</v>
      </c>
      <c r="C27" s="61">
        <f t="shared" si="5"/>
        <v>0</v>
      </c>
      <c r="D27" s="77"/>
      <c r="E27" s="77"/>
      <c r="F27" s="77"/>
      <c r="G27" s="77"/>
      <c r="H27" s="77"/>
      <c r="I27" s="77"/>
      <c r="J27" s="63"/>
      <c r="K27" s="63"/>
      <c r="L27" s="63"/>
      <c r="M27" s="42"/>
      <c r="N27" s="42"/>
      <c r="O27" s="42"/>
      <c r="P27" s="42"/>
      <c r="Q27" s="42"/>
      <c r="R27" s="42"/>
      <c r="S27" s="42"/>
      <c r="T27" s="42"/>
      <c r="U27" s="42"/>
      <c r="V27" s="42"/>
      <c r="W27" s="42"/>
      <c r="X27" s="42"/>
    </row>
    <row r="28" spans="1:24" x14ac:dyDescent="0.2">
      <c r="A28" s="42"/>
      <c r="B28" s="42">
        <f t="shared" si="4"/>
        <v>0</v>
      </c>
      <c r="C28" s="61">
        <f t="shared" si="5"/>
        <v>0</v>
      </c>
      <c r="D28" s="42"/>
      <c r="E28" s="42"/>
      <c r="F28" s="42"/>
      <c r="G28" s="42"/>
      <c r="H28" s="42"/>
      <c r="I28" s="42"/>
      <c r="J28" s="42"/>
      <c r="K28" s="42"/>
      <c r="L28" s="42"/>
      <c r="M28" s="42"/>
      <c r="N28" s="42"/>
      <c r="O28" s="42"/>
      <c r="P28" s="42"/>
      <c r="Q28" s="42"/>
      <c r="R28" s="42"/>
      <c r="S28" s="42"/>
      <c r="T28" s="42"/>
      <c r="U28" s="42"/>
      <c r="V28" s="42"/>
      <c r="W28" s="42"/>
      <c r="X28" s="42"/>
    </row>
    <row r="29" spans="1:24" ht="15.75" x14ac:dyDescent="0.25">
      <c r="A29" s="59"/>
      <c r="B29" s="42">
        <f t="shared" si="4"/>
        <v>0</v>
      </c>
      <c r="C29" s="61">
        <f t="shared" si="5"/>
        <v>0</v>
      </c>
      <c r="D29" s="42"/>
      <c r="E29" s="42"/>
      <c r="F29" s="42"/>
      <c r="G29" s="42"/>
      <c r="H29" s="42"/>
      <c r="I29" s="42"/>
      <c r="J29" s="42"/>
      <c r="K29" s="42"/>
      <c r="L29" s="42"/>
      <c r="M29" s="42"/>
      <c r="N29" s="42"/>
      <c r="O29" s="42"/>
      <c r="P29" s="42"/>
      <c r="Q29" s="42"/>
      <c r="R29" s="42"/>
      <c r="S29" s="42"/>
      <c r="T29" s="42"/>
      <c r="U29" s="42"/>
      <c r="V29" s="42"/>
      <c r="W29" s="42"/>
      <c r="X29" s="42"/>
    </row>
    <row r="30" spans="1:24" x14ac:dyDescent="0.2">
      <c r="A30" s="79"/>
      <c r="B30" s="42">
        <f t="shared" si="4"/>
        <v>0</v>
      </c>
      <c r="C30" s="61">
        <f t="shared" si="5"/>
        <v>0</v>
      </c>
      <c r="D30" s="79"/>
      <c r="E30" s="79"/>
      <c r="F30" s="79"/>
      <c r="G30" s="79"/>
      <c r="H30" s="79"/>
      <c r="I30" s="79"/>
      <c r="J30" s="79"/>
      <c r="K30" s="79"/>
      <c r="L30" s="79"/>
      <c r="M30" s="79"/>
      <c r="N30" s="79"/>
      <c r="O30" s="79"/>
      <c r="P30" s="42"/>
      <c r="Q30" s="42"/>
      <c r="R30" s="42"/>
      <c r="S30" s="42"/>
      <c r="T30" s="42"/>
      <c r="U30" s="42"/>
      <c r="V30" s="42"/>
      <c r="W30" s="42"/>
      <c r="X30" s="42"/>
    </row>
    <row r="31" spans="1:24" ht="15" customHeight="1" x14ac:dyDescent="0.2">
      <c r="A31" s="42"/>
      <c r="B31" s="42">
        <f t="shared" si="4"/>
        <v>0</v>
      </c>
      <c r="C31" s="61">
        <f t="shared" si="5"/>
        <v>0</v>
      </c>
      <c r="D31" s="42"/>
      <c r="E31" s="42"/>
      <c r="F31" s="42"/>
      <c r="G31" s="42"/>
      <c r="H31" s="42"/>
      <c r="I31" s="42"/>
      <c r="J31" s="42"/>
      <c r="K31" s="42"/>
      <c r="L31" s="42"/>
      <c r="M31" s="42"/>
      <c r="N31" s="42"/>
      <c r="O31" s="42"/>
      <c r="P31" s="42"/>
      <c r="Q31" s="42"/>
      <c r="R31" s="42"/>
      <c r="S31" s="42"/>
      <c r="T31" s="42"/>
      <c r="U31" s="42"/>
      <c r="V31" s="42"/>
      <c r="W31" s="42"/>
      <c r="X31" s="42"/>
    </row>
    <row r="32" spans="1:24" ht="15.75" x14ac:dyDescent="0.25">
      <c r="A32" s="59"/>
      <c r="B32" s="42">
        <f t="shared" si="4"/>
        <v>0</v>
      </c>
      <c r="C32" s="61">
        <f t="shared" si="5"/>
        <v>0</v>
      </c>
      <c r="D32" s="42"/>
      <c r="E32" s="42"/>
      <c r="F32" s="42"/>
      <c r="G32" s="42"/>
      <c r="H32" s="42"/>
      <c r="I32" s="42"/>
      <c r="J32" s="42"/>
      <c r="K32" s="42"/>
      <c r="L32" s="42"/>
      <c r="M32" s="42"/>
      <c r="N32" s="42"/>
      <c r="O32" s="42"/>
      <c r="P32" s="42"/>
      <c r="Q32" s="42"/>
      <c r="R32" s="42"/>
      <c r="S32" s="42"/>
      <c r="T32" s="42"/>
      <c r="U32" s="42"/>
      <c r="V32" s="42"/>
      <c r="W32" s="42"/>
      <c r="X32" s="42"/>
    </row>
    <row r="33" spans="1:24" x14ac:dyDescent="0.2">
      <c r="A33" s="79"/>
      <c r="B33" s="42">
        <f>B21-(C21+G21+H21+I21)</f>
        <v>0</v>
      </c>
      <c r="C33" s="61">
        <f t="shared" si="5"/>
        <v>0</v>
      </c>
      <c r="D33" s="79"/>
      <c r="E33" s="79"/>
      <c r="F33" s="79"/>
      <c r="G33" s="79"/>
      <c r="H33" s="79"/>
      <c r="I33" s="79"/>
      <c r="J33" s="79"/>
      <c r="K33" s="79"/>
      <c r="L33" s="79"/>
      <c r="M33" s="42"/>
      <c r="N33" s="42"/>
      <c r="O33" s="42"/>
      <c r="P33" s="42"/>
      <c r="Q33" s="42"/>
      <c r="R33" s="42"/>
      <c r="S33" s="42"/>
      <c r="T33" s="42"/>
      <c r="U33" s="42"/>
      <c r="V33" s="42"/>
      <c r="W33" s="42"/>
      <c r="X33" s="42"/>
    </row>
    <row r="34" spans="1:24" x14ac:dyDescent="0.2">
      <c r="A34" s="42"/>
      <c r="B34" s="42"/>
      <c r="C34" s="42"/>
      <c r="D34" s="42"/>
      <c r="E34" s="42"/>
      <c r="F34" s="42"/>
      <c r="G34" s="42"/>
      <c r="H34" s="42"/>
      <c r="I34" s="42"/>
      <c r="J34" s="42"/>
      <c r="K34" s="42"/>
      <c r="L34" s="42"/>
      <c r="M34" s="42"/>
      <c r="N34" s="42"/>
      <c r="O34" s="42"/>
      <c r="P34" s="42"/>
      <c r="Q34" s="42"/>
      <c r="R34" s="42"/>
      <c r="S34" s="42"/>
      <c r="T34" s="42"/>
      <c r="U34" s="42"/>
      <c r="V34" s="42"/>
      <c r="W34" s="42"/>
      <c r="X34" s="42"/>
    </row>
    <row r="35" spans="1:24" x14ac:dyDescent="0.2">
      <c r="A35" s="42"/>
      <c r="B35" s="42"/>
      <c r="C35" s="42"/>
      <c r="D35" s="42"/>
      <c r="E35" s="42"/>
      <c r="F35" s="42"/>
      <c r="G35" s="42"/>
      <c r="H35" s="42"/>
      <c r="I35" s="42"/>
      <c r="J35" s="42"/>
      <c r="K35" s="42"/>
      <c r="L35" s="42"/>
      <c r="M35" s="42"/>
      <c r="N35" s="42"/>
      <c r="O35" s="42"/>
      <c r="P35" s="42"/>
      <c r="Q35" s="42"/>
      <c r="R35" s="42"/>
      <c r="S35" s="42"/>
      <c r="T35" s="42"/>
      <c r="U35" s="42"/>
      <c r="V35" s="42"/>
      <c r="W35" s="42"/>
      <c r="X35" s="42"/>
    </row>
    <row r="36" spans="1:24" x14ac:dyDescent="0.2">
      <c r="A36" s="42"/>
      <c r="B36" s="42"/>
      <c r="C36" s="42"/>
      <c r="D36" s="42"/>
      <c r="E36" s="42"/>
      <c r="F36" s="42"/>
      <c r="G36" s="42"/>
      <c r="H36" s="42"/>
      <c r="I36" s="42"/>
      <c r="J36" s="42"/>
      <c r="K36" s="42"/>
      <c r="L36" s="42"/>
      <c r="M36" s="42"/>
      <c r="N36" s="42"/>
      <c r="O36" s="42"/>
      <c r="P36" s="42"/>
      <c r="Q36" s="42"/>
      <c r="R36" s="42"/>
      <c r="S36" s="42"/>
      <c r="T36" s="42"/>
      <c r="U36" s="42"/>
      <c r="V36" s="42"/>
      <c r="W36" s="42"/>
      <c r="X36" s="42"/>
    </row>
    <row r="37" spans="1:24" x14ac:dyDescent="0.2">
      <c r="A37" s="42"/>
      <c r="B37" s="42"/>
      <c r="C37" s="42"/>
      <c r="D37" s="42"/>
      <c r="E37" s="42"/>
      <c r="F37" s="42"/>
      <c r="G37" s="42"/>
      <c r="H37" s="42"/>
      <c r="I37" s="42"/>
      <c r="J37" s="42"/>
      <c r="K37" s="42"/>
      <c r="L37" s="42"/>
      <c r="M37" s="42"/>
      <c r="N37" s="42"/>
      <c r="O37" s="42"/>
      <c r="P37" s="42"/>
      <c r="Q37" s="42"/>
      <c r="R37" s="42"/>
      <c r="S37" s="42"/>
      <c r="T37" s="42"/>
      <c r="U37" s="42"/>
      <c r="V37" s="42"/>
      <c r="W37" s="42"/>
      <c r="X37" s="42"/>
    </row>
    <row r="38" spans="1:24" x14ac:dyDescent="0.2">
      <c r="A38" s="81"/>
      <c r="B38" s="81"/>
      <c r="C38" s="81"/>
      <c r="D38" s="81"/>
      <c r="E38" s="81"/>
      <c r="F38" s="42"/>
      <c r="G38" s="42"/>
      <c r="H38" s="42"/>
      <c r="I38" s="42"/>
      <c r="J38" s="42"/>
      <c r="K38" s="42"/>
      <c r="L38" s="42"/>
      <c r="M38" s="42"/>
      <c r="N38" s="42"/>
      <c r="O38" s="42"/>
      <c r="P38" s="42"/>
      <c r="Q38" s="42"/>
      <c r="R38" s="42"/>
      <c r="S38" s="42"/>
      <c r="T38" s="42"/>
      <c r="U38" s="42"/>
      <c r="V38" s="42"/>
      <c r="W38" s="42"/>
      <c r="X38" s="42"/>
    </row>
    <row r="39" spans="1:24" x14ac:dyDescent="0.2">
      <c r="A39" s="42"/>
      <c r="B39" s="42"/>
      <c r="C39" s="42"/>
      <c r="D39" s="42"/>
      <c r="E39" s="42"/>
      <c r="F39" s="42"/>
      <c r="G39" s="42"/>
      <c r="H39" s="42"/>
      <c r="I39" s="42"/>
      <c r="J39" s="42"/>
      <c r="K39" s="42"/>
      <c r="L39" s="42"/>
      <c r="M39" s="42"/>
      <c r="N39" s="42"/>
      <c r="O39" s="42"/>
      <c r="P39" s="42"/>
      <c r="Q39" s="42"/>
      <c r="R39" s="42"/>
      <c r="S39" s="42"/>
      <c r="T39" s="42"/>
      <c r="U39" s="42"/>
      <c r="V39" s="42"/>
      <c r="W39" s="42"/>
      <c r="X39" s="42"/>
    </row>
    <row r="40" spans="1:24" x14ac:dyDescent="0.2">
      <c r="A40" s="42"/>
      <c r="B40" s="42"/>
      <c r="C40" s="42"/>
      <c r="D40" s="42"/>
      <c r="E40" s="42"/>
      <c r="F40" s="42"/>
      <c r="G40" s="42"/>
      <c r="H40" s="42"/>
      <c r="I40" s="42"/>
      <c r="J40" s="42"/>
      <c r="K40" s="42"/>
      <c r="L40" s="42"/>
      <c r="M40" s="42"/>
      <c r="N40" s="42"/>
      <c r="O40" s="42"/>
      <c r="P40" s="42"/>
      <c r="Q40" s="42"/>
      <c r="R40" s="42"/>
      <c r="S40" s="42"/>
      <c r="T40" s="42"/>
      <c r="U40" s="42"/>
      <c r="V40" s="42"/>
      <c r="W40" s="42"/>
      <c r="X40" s="42"/>
    </row>
    <row r="41" spans="1:24" x14ac:dyDescent="0.2">
      <c r="A41" s="42"/>
      <c r="B41" s="42"/>
      <c r="C41" s="42"/>
      <c r="D41" s="42"/>
      <c r="E41" s="42"/>
      <c r="F41" s="42"/>
      <c r="G41" s="42"/>
      <c r="H41" s="42"/>
      <c r="I41" s="42"/>
      <c r="J41" s="42"/>
      <c r="K41" s="42"/>
      <c r="L41" s="42"/>
      <c r="M41" s="42"/>
      <c r="N41" s="42"/>
      <c r="O41" s="42"/>
      <c r="P41" s="42"/>
      <c r="Q41" s="42"/>
      <c r="R41" s="42"/>
      <c r="S41" s="42"/>
      <c r="T41" s="42"/>
      <c r="U41" s="42"/>
      <c r="V41" s="42"/>
      <c r="W41" s="42"/>
      <c r="X41" s="42"/>
    </row>
    <row r="42" spans="1:24" x14ac:dyDescent="0.2">
      <c r="A42" s="42"/>
      <c r="B42" s="42"/>
      <c r="C42" s="42"/>
      <c r="D42" s="42"/>
      <c r="E42" s="42"/>
      <c r="F42" s="42"/>
      <c r="G42" s="42"/>
      <c r="H42" s="42"/>
      <c r="I42" s="42"/>
      <c r="J42" s="42"/>
      <c r="K42" s="81"/>
      <c r="L42" s="81"/>
      <c r="M42" s="42"/>
      <c r="N42" s="42"/>
      <c r="O42" s="42"/>
      <c r="P42" s="42"/>
      <c r="Q42" s="42"/>
      <c r="R42" s="42"/>
      <c r="S42" s="42"/>
      <c r="T42" s="42"/>
      <c r="U42" s="42"/>
      <c r="V42" s="42"/>
      <c r="W42" s="42"/>
      <c r="X42" s="42"/>
    </row>
    <row r="43" spans="1:24" x14ac:dyDescent="0.2">
      <c r="A43" s="42"/>
      <c r="B43" s="81"/>
      <c r="C43" s="81"/>
      <c r="D43" s="81"/>
      <c r="E43" s="42"/>
      <c r="F43" s="42"/>
      <c r="G43" s="42"/>
      <c r="H43" s="42"/>
      <c r="I43" s="42"/>
      <c r="J43" s="42"/>
      <c r="K43" s="62"/>
      <c r="L43" s="62"/>
      <c r="M43" s="42"/>
      <c r="N43" s="42"/>
      <c r="O43" s="42"/>
      <c r="P43" s="42"/>
      <c r="Q43" s="42"/>
      <c r="R43" s="42"/>
      <c r="S43" s="42"/>
      <c r="T43" s="42"/>
      <c r="U43" s="42"/>
      <c r="V43" s="42"/>
      <c r="W43" s="42"/>
      <c r="X43" s="42"/>
    </row>
  </sheetData>
  <mergeCells count="3">
    <mergeCell ref="A1:L1"/>
    <mergeCell ref="A4:F4"/>
    <mergeCell ref="A6:F6"/>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42157-DE5F-4B8D-A440-1231241BC2E2}">
  <sheetPr codeName="Sheet11">
    <tabColor rgb="FFFF0000"/>
  </sheetPr>
  <dimension ref="A1:AK208"/>
  <sheetViews>
    <sheetView topLeftCell="L1" zoomScaleNormal="100" workbookViewId="0"/>
  </sheetViews>
  <sheetFormatPr defaultColWidth="10.7109375" defaultRowHeight="15" x14ac:dyDescent="0.2"/>
  <cols>
    <col min="1" max="1" width="47.28515625" style="15" bestFit="1" customWidth="1"/>
    <col min="2" max="3" width="29.42578125" style="15" bestFit="1" customWidth="1"/>
    <col min="4" max="4" width="27.28515625" style="15" bestFit="1" customWidth="1"/>
    <col min="5" max="6" width="15" style="15" bestFit="1" customWidth="1"/>
    <col min="7" max="7" width="13.5703125" style="15" bestFit="1" customWidth="1"/>
    <col min="8" max="8" width="11.5703125" style="15" bestFit="1" customWidth="1"/>
    <col min="9" max="9" width="4.42578125" style="15" customWidth="1"/>
    <col min="10" max="10" width="8.85546875" style="15" customWidth="1"/>
    <col min="11" max="11" width="17.42578125" style="15" bestFit="1" customWidth="1"/>
    <col min="12" max="19" width="10.7109375" style="15"/>
    <col min="20" max="20" width="16.42578125" style="15" bestFit="1" customWidth="1"/>
    <col min="21" max="27" width="10.7109375" style="15"/>
    <col min="28" max="28" width="3.85546875" style="15" customWidth="1"/>
    <col min="29" max="29" width="8.85546875" style="15" customWidth="1"/>
    <col min="30" max="30" width="17.42578125" style="15" bestFit="1" customWidth="1"/>
    <col min="31" max="37" width="10.7109375" style="15"/>
    <col min="38" max="38" width="5.5703125" style="15" customWidth="1"/>
    <col min="39" max="16384" width="10.7109375" style="15"/>
  </cols>
  <sheetData>
    <row r="1" spans="1:37" ht="15.75" x14ac:dyDescent="0.25">
      <c r="A1" s="64" t="s">
        <v>11</v>
      </c>
      <c r="B1" s="15" t="s">
        <v>167</v>
      </c>
    </row>
    <row r="3" spans="1:37" x14ac:dyDescent="0.2">
      <c r="B3" s="65" t="s">
        <v>173</v>
      </c>
    </row>
    <row r="4" spans="1:37" s="66" customFormat="1" ht="29.25" customHeight="1" x14ac:dyDescent="0.2">
      <c r="A4" s="15"/>
      <c r="B4" s="15" t="s">
        <v>22</v>
      </c>
      <c r="C4" s="15" t="s">
        <v>23</v>
      </c>
      <c r="D4" s="15" t="s">
        <v>21</v>
      </c>
      <c r="E4" s="15" t="s">
        <v>1</v>
      </c>
      <c r="F4" s="15" t="s">
        <v>2</v>
      </c>
      <c r="G4" s="15" t="s">
        <v>9</v>
      </c>
      <c r="H4" s="15" t="s">
        <v>174</v>
      </c>
      <c r="K4" s="66" t="s">
        <v>177</v>
      </c>
      <c r="L4" s="66" t="s">
        <v>82</v>
      </c>
      <c r="M4" s="66" t="s">
        <v>83</v>
      </c>
      <c r="N4" s="66" t="s">
        <v>81</v>
      </c>
      <c r="O4" s="66" t="s">
        <v>1</v>
      </c>
      <c r="P4" s="66" t="s">
        <v>2</v>
      </c>
      <c r="Q4" s="66" t="s">
        <v>9</v>
      </c>
      <c r="R4" s="66" t="s">
        <v>0</v>
      </c>
      <c r="T4" s="66" t="s">
        <v>178</v>
      </c>
      <c r="U4" s="66" t="s">
        <v>22</v>
      </c>
      <c r="V4" s="66" t="s">
        <v>23</v>
      </c>
      <c r="W4" s="66" t="s">
        <v>21</v>
      </c>
      <c r="X4" s="66" t="s">
        <v>1</v>
      </c>
      <c r="Y4" s="66" t="s">
        <v>2</v>
      </c>
      <c r="Z4" s="66" t="s">
        <v>9</v>
      </c>
      <c r="AA4" s="66" t="s">
        <v>174</v>
      </c>
      <c r="AD4" s="66" t="s">
        <v>177</v>
      </c>
      <c r="AE4" s="66" t="s">
        <v>85</v>
      </c>
      <c r="AF4" s="66" t="s">
        <v>86</v>
      </c>
      <c r="AG4" s="66" t="s">
        <v>84</v>
      </c>
      <c r="AH4" s="66" t="s">
        <v>1</v>
      </c>
      <c r="AI4" s="66" t="s">
        <v>2</v>
      </c>
      <c r="AJ4" s="66" t="s">
        <v>9</v>
      </c>
      <c r="AK4" s="66" t="s">
        <v>0</v>
      </c>
    </row>
    <row r="5" spans="1:37" x14ac:dyDescent="0.2">
      <c r="A5" s="15" t="s">
        <v>210</v>
      </c>
      <c r="B5" s="15">
        <v>1</v>
      </c>
      <c r="C5" s="15">
        <v>1</v>
      </c>
      <c r="D5" s="15">
        <v>17</v>
      </c>
      <c r="E5" s="15">
        <v>14</v>
      </c>
      <c r="F5" s="15">
        <v>0</v>
      </c>
      <c r="G5" s="15">
        <v>1</v>
      </c>
      <c r="H5" s="15">
        <v>34</v>
      </c>
      <c r="J5" s="15" t="s">
        <v>15</v>
      </c>
      <c r="K5" s="15" t="b">
        <f t="shared" ref="K5:R5" si="0">IF(T5=AD5,TRUE)</f>
        <v>0</v>
      </c>
      <c r="L5" s="15" t="b">
        <f t="shared" si="0"/>
        <v>0</v>
      </c>
      <c r="M5" s="15" t="b">
        <f t="shared" si="0"/>
        <v>0</v>
      </c>
      <c r="N5" s="15" t="b">
        <f t="shared" si="0"/>
        <v>0</v>
      </c>
      <c r="O5" s="15" t="b">
        <f t="shared" si="0"/>
        <v>0</v>
      </c>
      <c r="P5" s="15" t="b">
        <f t="shared" si="0"/>
        <v>1</v>
      </c>
      <c r="Q5" s="15" t="b">
        <f t="shared" si="0"/>
        <v>0</v>
      </c>
      <c r="R5" s="15" t="b">
        <f t="shared" si="0"/>
        <v>0</v>
      </c>
      <c r="T5" s="15">
        <f>SUM(U5:W5)</f>
        <v>19</v>
      </c>
      <c r="U5" s="15" cm="1">
        <f t="array" ref="U5:AA5">B5:H5</f>
        <v>1</v>
      </c>
      <c r="V5" s="15">
        <v>1</v>
      </c>
      <c r="W5" s="15">
        <v>17</v>
      </c>
      <c r="X5" s="15">
        <v>14</v>
      </c>
      <c r="Y5" s="15">
        <v>0</v>
      </c>
      <c r="Z5" s="15">
        <v>1</v>
      </c>
      <c r="AA5" s="15">
        <v>34</v>
      </c>
      <c r="AC5" s="15" t="s">
        <v>15</v>
      </c>
      <c r="AD5" s="15">
        <f>SUM(AE5:AG5)</f>
        <v>37</v>
      </c>
      <c r="AE5" s="15">
        <f>INDEX(FIRE0503b!$A$6:$I$18,MATCH(QA_FIRE0503b!$AC5,FIRE0503b!$A$6:$A$18,0),MATCH(AE$4,FIRE0503b!$A$6:$I$6,0))</f>
        <v>0</v>
      </c>
      <c r="AF5" s="15">
        <f>INDEX(FIRE0503b!$A$6:$I$18,MATCH(QA_FIRE0503b!$AC5,FIRE0503b!$A$6:$A$18,0),MATCH(AF$4,FIRE0503b!$A$6:$I$6,0))</f>
        <v>0</v>
      </c>
      <c r="AG5" s="15">
        <f>INDEX(FIRE0503b!$A$6:$I$18,MATCH(QA_FIRE0503b!$AC5,FIRE0503b!$A$6:$A$18,0),MATCH(AG$4,FIRE0503b!$A$6:$I$6,0))</f>
        <v>37</v>
      </c>
      <c r="AH5" s="15">
        <f>INDEX(FIRE0503b!$A$6:$I$18,MATCH(QA_FIRE0503b!$AC5,FIRE0503b!$A$6:$A$18,0),MATCH(AH$4,FIRE0503b!$A$6:$I$6,0))</f>
        <v>5</v>
      </c>
      <c r="AI5" s="15">
        <f>INDEX(FIRE0503b!$A$6:$I$18,MATCH(QA_FIRE0503b!$AC5,FIRE0503b!$A$6:$A$18,0),MATCH(AI$4,FIRE0503b!$A$6:$I$6,0))</f>
        <v>0</v>
      </c>
      <c r="AJ5" s="15">
        <f>INDEX(FIRE0503b!$A$6:$I$18,MATCH(QA_FIRE0503b!$AC5,FIRE0503b!$A$6:$A$18,0),MATCH(AJ$4,FIRE0503b!$A$6:$I$6,0))</f>
        <v>13</v>
      </c>
      <c r="AK5" s="15">
        <f>INDEX(FIRE0503b!$A$6:$I$18,MATCH(QA_FIRE0503b!$AC5,FIRE0503b!$A$6:$A$18,0),MATCH(AK$4,FIRE0503b!$A$6:$I$6,0))</f>
        <v>55</v>
      </c>
    </row>
    <row r="7" spans="1:37" x14ac:dyDescent="0.2">
      <c r="A7" s="65" t="s">
        <v>11</v>
      </c>
      <c r="B7" s="15" t="s">
        <v>167</v>
      </c>
    </row>
    <row r="9" spans="1:37" x14ac:dyDescent="0.2">
      <c r="B9" s="65" t="s">
        <v>173</v>
      </c>
    </row>
    <row r="10" spans="1:37" s="66" customFormat="1" ht="29.25" customHeight="1" x14ac:dyDescent="0.2">
      <c r="A10" s="15"/>
      <c r="B10" s="15" t="s">
        <v>22</v>
      </c>
      <c r="C10" s="15" t="s">
        <v>23</v>
      </c>
      <c r="D10" s="15" t="s">
        <v>21</v>
      </c>
      <c r="E10" s="15" t="s">
        <v>1</v>
      </c>
      <c r="F10" s="15" t="s">
        <v>2</v>
      </c>
      <c r="G10" s="15" t="s">
        <v>9</v>
      </c>
      <c r="H10" s="15" t="s">
        <v>174</v>
      </c>
      <c r="K10" s="66" t="s">
        <v>177</v>
      </c>
      <c r="L10" s="66" t="s">
        <v>82</v>
      </c>
      <c r="M10" s="66" t="s">
        <v>83</v>
      </c>
      <c r="N10" s="66" t="s">
        <v>81</v>
      </c>
      <c r="O10" s="66" t="s">
        <v>1</v>
      </c>
      <c r="P10" s="66" t="s">
        <v>2</v>
      </c>
      <c r="Q10" s="66" t="s">
        <v>9</v>
      </c>
      <c r="R10" s="66" t="s">
        <v>0</v>
      </c>
      <c r="T10" s="66" t="s">
        <v>178</v>
      </c>
      <c r="U10" s="66" t="s">
        <v>22</v>
      </c>
      <c r="V10" s="66" t="s">
        <v>23</v>
      </c>
      <c r="W10" s="66" t="s">
        <v>21</v>
      </c>
      <c r="X10" s="66" t="s">
        <v>1</v>
      </c>
      <c r="Y10" s="66" t="s">
        <v>2</v>
      </c>
      <c r="Z10" s="66" t="s">
        <v>9</v>
      </c>
      <c r="AA10" s="66" t="s">
        <v>174</v>
      </c>
      <c r="AD10" s="66" t="s">
        <v>177</v>
      </c>
      <c r="AE10" s="66" t="s">
        <v>82</v>
      </c>
      <c r="AF10" s="66" t="s">
        <v>83</v>
      </c>
      <c r="AG10" s="66" t="s">
        <v>81</v>
      </c>
      <c r="AH10" s="66" t="s">
        <v>1</v>
      </c>
      <c r="AI10" s="66" t="s">
        <v>2</v>
      </c>
      <c r="AJ10" s="66" t="s">
        <v>9</v>
      </c>
      <c r="AK10" s="66" t="s">
        <v>0</v>
      </c>
    </row>
    <row r="11" spans="1:37" x14ac:dyDescent="0.2">
      <c r="A11" s="15" t="s">
        <v>211</v>
      </c>
      <c r="B11" s="15">
        <v>1</v>
      </c>
      <c r="C11" s="15">
        <v>0</v>
      </c>
      <c r="D11" s="15">
        <v>67</v>
      </c>
      <c r="E11" s="15">
        <v>3</v>
      </c>
      <c r="F11" s="15">
        <v>1</v>
      </c>
      <c r="G11" s="15">
        <v>6</v>
      </c>
      <c r="H11" s="15">
        <v>78</v>
      </c>
      <c r="J11" s="15" t="s">
        <v>24</v>
      </c>
      <c r="K11" s="15" t="b">
        <f t="shared" ref="K11:R11" si="1">IF(T11=AD11,TRUE)</f>
        <v>0</v>
      </c>
      <c r="L11" s="15" t="b">
        <f t="shared" si="1"/>
        <v>0</v>
      </c>
      <c r="M11" s="15" t="b">
        <f t="shared" si="1"/>
        <v>0</v>
      </c>
      <c r="N11" s="15" t="b">
        <f t="shared" si="1"/>
        <v>0</v>
      </c>
      <c r="O11" s="15" t="b">
        <f t="shared" si="1"/>
        <v>1</v>
      </c>
      <c r="P11" s="15" t="b">
        <f t="shared" si="1"/>
        <v>0</v>
      </c>
      <c r="Q11" s="15" t="b">
        <f t="shared" si="1"/>
        <v>1</v>
      </c>
      <c r="R11" s="15" t="b">
        <f t="shared" si="1"/>
        <v>0</v>
      </c>
      <c r="T11" s="15">
        <f>SUM(U11:W11)</f>
        <v>68</v>
      </c>
      <c r="U11" s="15" cm="1">
        <f t="array" ref="U11:AA11">B11:H11</f>
        <v>1</v>
      </c>
      <c r="V11" s="15">
        <v>0</v>
      </c>
      <c r="W11" s="15">
        <v>67</v>
      </c>
      <c r="X11" s="15">
        <v>3</v>
      </c>
      <c r="Y11" s="15">
        <v>1</v>
      </c>
      <c r="Z11" s="15">
        <v>6</v>
      </c>
      <c r="AA11" s="15">
        <v>78</v>
      </c>
      <c r="AC11" s="15" t="s">
        <v>24</v>
      </c>
      <c r="AD11" s="15">
        <f>SUM(AE11:AG11)</f>
        <v>137</v>
      </c>
      <c r="AE11" s="15">
        <f>INDEX(FIRE0503b!$A$6:$I$18,MATCH(QA_FIRE0503b!$AC11,FIRE0503b!$A$6:$A$18,0),MATCH(AE$4,FIRE0503b!$A$6:$I$6,0))</f>
        <v>2</v>
      </c>
      <c r="AF11" s="15">
        <f>INDEX(FIRE0503b!$A$6:$I$18,MATCH(QA_FIRE0503b!$AC11,FIRE0503b!$A$6:$A$18,0),MATCH(AF$4,FIRE0503b!$A$6:$I$6,0))</f>
        <v>2</v>
      </c>
      <c r="AG11" s="15">
        <f>INDEX(FIRE0503b!$A$6:$I$18,MATCH(QA_FIRE0503b!$AC11,FIRE0503b!$A$6:$A$18,0),MATCH(AG$4,FIRE0503b!$A$6:$I$6,0))</f>
        <v>133</v>
      </c>
      <c r="AH11" s="15">
        <f>INDEX(FIRE0503b!$A$6:$I$18,MATCH(QA_FIRE0503b!$AC11,FIRE0503b!$A$6:$A$18,0),MATCH(AH$4,FIRE0503b!$A$6:$I$6,0))</f>
        <v>3</v>
      </c>
      <c r="AI11" s="15">
        <f>INDEX(FIRE0503b!$A$6:$I$18,MATCH(QA_FIRE0503b!$AC11,FIRE0503b!$A$6:$A$18,0),MATCH(AI$4,FIRE0503b!$A$6:$I$6,0))</f>
        <v>3</v>
      </c>
      <c r="AJ11" s="15">
        <f>INDEX(FIRE0503b!$A$6:$I$18,MATCH(QA_FIRE0503b!$AC11,FIRE0503b!$A$6:$A$18,0),MATCH(AJ$4,FIRE0503b!$A$6:$I$6,0))</f>
        <v>6</v>
      </c>
      <c r="AK11" s="15">
        <f>INDEX(FIRE0503b!$A$6:$I$18,MATCH(QA_FIRE0503b!$AC11,FIRE0503b!$A$6:$A$18,0),MATCH(AK$4,FIRE0503b!$A$6:$I$6,0))</f>
        <v>149</v>
      </c>
    </row>
    <row r="13" spans="1:37" x14ac:dyDescent="0.2">
      <c r="A13" s="65" t="s">
        <v>11</v>
      </c>
      <c r="B13" s="15" t="s">
        <v>167</v>
      </c>
    </row>
    <row r="15" spans="1:37" x14ac:dyDescent="0.2">
      <c r="B15" s="65" t="s">
        <v>173</v>
      </c>
    </row>
    <row r="16" spans="1:37" s="66" customFormat="1" ht="29.25" customHeight="1" x14ac:dyDescent="0.2">
      <c r="A16" s="15"/>
      <c r="B16" s="15" t="s">
        <v>22</v>
      </c>
      <c r="C16" s="15" t="s">
        <v>23</v>
      </c>
      <c r="D16" s="15" t="s">
        <v>21</v>
      </c>
      <c r="E16" s="15" t="s">
        <v>1</v>
      </c>
      <c r="F16" s="15" t="s">
        <v>2</v>
      </c>
      <c r="G16" s="15" t="s">
        <v>9</v>
      </c>
      <c r="H16" s="15" t="s">
        <v>174</v>
      </c>
      <c r="K16" s="66" t="s">
        <v>177</v>
      </c>
      <c r="L16" s="66" t="s">
        <v>82</v>
      </c>
      <c r="M16" s="66" t="s">
        <v>83</v>
      </c>
      <c r="N16" s="66" t="s">
        <v>81</v>
      </c>
      <c r="O16" s="66" t="s">
        <v>1</v>
      </c>
      <c r="P16" s="66" t="s">
        <v>2</v>
      </c>
      <c r="Q16" s="66" t="s">
        <v>9</v>
      </c>
      <c r="R16" s="66" t="s">
        <v>0</v>
      </c>
      <c r="T16" s="66" t="s">
        <v>178</v>
      </c>
      <c r="U16" s="66" t="s">
        <v>22</v>
      </c>
      <c r="V16" s="66" t="s">
        <v>23</v>
      </c>
      <c r="W16" s="66" t="s">
        <v>21</v>
      </c>
      <c r="X16" s="66" t="s">
        <v>1</v>
      </c>
      <c r="Y16" s="66" t="s">
        <v>2</v>
      </c>
      <c r="Z16" s="66" t="s">
        <v>9</v>
      </c>
      <c r="AA16" s="66" t="s">
        <v>174</v>
      </c>
      <c r="AD16" s="66" t="s">
        <v>177</v>
      </c>
      <c r="AE16" s="66" t="s">
        <v>82</v>
      </c>
      <c r="AF16" s="66" t="s">
        <v>83</v>
      </c>
      <c r="AG16" s="66" t="s">
        <v>81</v>
      </c>
      <c r="AH16" s="66" t="s">
        <v>1</v>
      </c>
      <c r="AI16" s="66" t="s">
        <v>2</v>
      </c>
      <c r="AJ16" s="66" t="s">
        <v>9</v>
      </c>
      <c r="AK16" s="66" t="s">
        <v>0</v>
      </c>
    </row>
    <row r="17" spans="1:37" x14ac:dyDescent="0.2">
      <c r="A17" s="15" t="s">
        <v>212</v>
      </c>
      <c r="B17" s="15">
        <v>1</v>
      </c>
      <c r="C17" s="15">
        <v>0</v>
      </c>
      <c r="D17" s="15">
        <v>51</v>
      </c>
      <c r="E17" s="15">
        <v>3</v>
      </c>
      <c r="F17" s="15">
        <v>2</v>
      </c>
      <c r="G17" s="15">
        <v>6</v>
      </c>
      <c r="H17" s="15">
        <v>63</v>
      </c>
      <c r="J17" s="15" t="s">
        <v>25</v>
      </c>
      <c r="K17" s="15" t="b">
        <f t="shared" ref="K17:R17" si="2">IF(T17=AD17,TRUE)</f>
        <v>0</v>
      </c>
      <c r="L17" s="15" t="b">
        <f t="shared" si="2"/>
        <v>0</v>
      </c>
      <c r="M17" s="15" t="b">
        <f t="shared" si="2"/>
        <v>0</v>
      </c>
      <c r="N17" s="15" t="b">
        <f t="shared" si="2"/>
        <v>0</v>
      </c>
      <c r="O17" s="15" t="b">
        <f t="shared" si="2"/>
        <v>0</v>
      </c>
      <c r="P17" s="15" t="b">
        <f t="shared" si="2"/>
        <v>0</v>
      </c>
      <c r="Q17" s="15" t="b">
        <f t="shared" si="2"/>
        <v>0</v>
      </c>
      <c r="R17" s="15" t="b">
        <f t="shared" si="2"/>
        <v>0</v>
      </c>
      <c r="T17" s="15">
        <f>SUM(U17:W17)</f>
        <v>52</v>
      </c>
      <c r="U17" s="15" cm="1">
        <f t="array" ref="U17:AA17">B17:H17</f>
        <v>1</v>
      </c>
      <c r="V17" s="15">
        <v>0</v>
      </c>
      <c r="W17" s="15">
        <v>51</v>
      </c>
      <c r="X17" s="15">
        <v>3</v>
      </c>
      <c r="Y17" s="15">
        <v>2</v>
      </c>
      <c r="Z17" s="15">
        <v>6</v>
      </c>
      <c r="AA17" s="15">
        <v>63</v>
      </c>
      <c r="AC17" s="15" t="s">
        <v>25</v>
      </c>
      <c r="AD17" s="15">
        <f>SUM(AE17:AG17)</f>
        <v>99</v>
      </c>
      <c r="AE17" s="15">
        <f>INDEX(FIRE0503b!$A$6:$I$18,MATCH(QA_FIRE0503b!$AC17,FIRE0503b!$A$6:$A$18,0),MATCH(AE$4,FIRE0503b!$A$6:$I$6,0))</f>
        <v>0</v>
      </c>
      <c r="AF17" s="15">
        <f>INDEX(FIRE0503b!$A$6:$I$18,MATCH(QA_FIRE0503b!$AC17,FIRE0503b!$A$6:$A$18,0),MATCH(AF$4,FIRE0503b!$A$6:$I$6,0))</f>
        <v>2</v>
      </c>
      <c r="AG17" s="15">
        <f>INDEX(FIRE0503b!$A$6:$I$18,MATCH(QA_FIRE0503b!$AC17,FIRE0503b!$A$6:$A$18,0),MATCH(AG$4,FIRE0503b!$A$6:$I$6,0))</f>
        <v>97</v>
      </c>
      <c r="AH17" s="15">
        <f>INDEX(FIRE0503b!$A$6:$I$18,MATCH(QA_FIRE0503b!$AC17,FIRE0503b!$A$6:$A$18,0),MATCH(AH$4,FIRE0503b!$A$6:$I$6,0))</f>
        <v>7</v>
      </c>
      <c r="AI17" s="15">
        <f>INDEX(FIRE0503b!$A$6:$I$18,MATCH(QA_FIRE0503b!$AC17,FIRE0503b!$A$6:$A$18,0),MATCH(AI$4,FIRE0503b!$A$6:$I$6,0))</f>
        <v>8</v>
      </c>
      <c r="AJ17" s="15">
        <f>INDEX(FIRE0503b!$A$6:$I$18,MATCH(QA_FIRE0503b!$AC17,FIRE0503b!$A$6:$A$18,0),MATCH(AJ$4,FIRE0503b!$A$6:$I$6,0))</f>
        <v>11</v>
      </c>
      <c r="AK17" s="15">
        <f>INDEX(FIRE0503b!$A$6:$I$18,MATCH(QA_FIRE0503b!$AC17,FIRE0503b!$A$6:$A$18,0),MATCH(AK$4,FIRE0503b!$A$6:$I$6,0))</f>
        <v>125</v>
      </c>
    </row>
    <row r="19" spans="1:37" x14ac:dyDescent="0.2">
      <c r="A19" s="65" t="s">
        <v>11</v>
      </c>
      <c r="B19" s="15" t="s">
        <v>167</v>
      </c>
    </row>
    <row r="21" spans="1:37" x14ac:dyDescent="0.2">
      <c r="B21" s="65" t="s">
        <v>173</v>
      </c>
    </row>
    <row r="22" spans="1:37" s="66" customFormat="1" ht="29.25" customHeight="1" x14ac:dyDescent="0.2">
      <c r="A22" s="15"/>
      <c r="B22" s="15" t="s">
        <v>22</v>
      </c>
      <c r="C22" s="15" t="s">
        <v>23</v>
      </c>
      <c r="D22" s="15" t="s">
        <v>21</v>
      </c>
      <c r="E22" s="15" t="s">
        <v>1</v>
      </c>
      <c r="F22" s="15" t="s">
        <v>2</v>
      </c>
      <c r="G22" s="15" t="s">
        <v>9</v>
      </c>
      <c r="H22" s="15" t="s">
        <v>174</v>
      </c>
      <c r="K22" s="66" t="s">
        <v>177</v>
      </c>
      <c r="L22" s="66" t="s">
        <v>82</v>
      </c>
      <c r="M22" s="66" t="s">
        <v>83</v>
      </c>
      <c r="N22" s="66" t="s">
        <v>81</v>
      </c>
      <c r="O22" s="66" t="s">
        <v>1</v>
      </c>
      <c r="P22" s="66" t="s">
        <v>2</v>
      </c>
      <c r="Q22" s="66" t="s">
        <v>9</v>
      </c>
      <c r="R22" s="66" t="s">
        <v>0</v>
      </c>
      <c r="T22" s="66" t="s">
        <v>178</v>
      </c>
      <c r="U22" s="66" t="s">
        <v>22</v>
      </c>
      <c r="V22" s="66" t="s">
        <v>23</v>
      </c>
      <c r="W22" s="66" t="s">
        <v>21</v>
      </c>
      <c r="X22" s="66" t="s">
        <v>1</v>
      </c>
      <c r="Y22" s="66" t="s">
        <v>2</v>
      </c>
      <c r="Z22" s="66" t="s">
        <v>9</v>
      </c>
      <c r="AA22" s="66" t="s">
        <v>174</v>
      </c>
      <c r="AD22" s="66" t="s">
        <v>177</v>
      </c>
      <c r="AE22" s="66" t="s">
        <v>82</v>
      </c>
      <c r="AF22" s="66" t="s">
        <v>83</v>
      </c>
      <c r="AG22" s="66" t="s">
        <v>81</v>
      </c>
      <c r="AH22" s="66" t="s">
        <v>1</v>
      </c>
      <c r="AI22" s="66" t="s">
        <v>2</v>
      </c>
      <c r="AJ22" s="66" t="s">
        <v>9</v>
      </c>
      <c r="AK22" s="66" t="s">
        <v>0</v>
      </c>
    </row>
    <row r="23" spans="1:37" x14ac:dyDescent="0.2">
      <c r="A23" s="15" t="s">
        <v>213</v>
      </c>
      <c r="B23" s="15">
        <v>1</v>
      </c>
      <c r="C23" s="15">
        <v>0</v>
      </c>
      <c r="D23" s="15">
        <v>85</v>
      </c>
      <c r="E23" s="15">
        <v>18</v>
      </c>
      <c r="F23" s="15">
        <v>8</v>
      </c>
      <c r="G23" s="15">
        <v>5</v>
      </c>
      <c r="H23" s="15">
        <v>117</v>
      </c>
      <c r="J23" s="15" t="s">
        <v>16</v>
      </c>
      <c r="K23" s="15" t="b">
        <f t="shared" ref="K23:R23" si="3">IF(T23=AD23,TRUE)</f>
        <v>0</v>
      </c>
      <c r="L23" s="15" t="b">
        <f t="shared" si="3"/>
        <v>0</v>
      </c>
      <c r="M23" s="15" t="b">
        <f t="shared" si="3"/>
        <v>0</v>
      </c>
      <c r="N23" s="15" t="b">
        <f t="shared" si="3"/>
        <v>0</v>
      </c>
      <c r="O23" s="15" t="b">
        <f t="shared" si="3"/>
        <v>0</v>
      </c>
      <c r="P23" s="15" t="b">
        <f t="shared" si="3"/>
        <v>0</v>
      </c>
      <c r="Q23" s="15" t="b">
        <f t="shared" si="3"/>
        <v>0</v>
      </c>
      <c r="R23" s="15" t="b">
        <f t="shared" si="3"/>
        <v>0</v>
      </c>
      <c r="T23" s="15">
        <f>SUM(U23:W23)</f>
        <v>86</v>
      </c>
      <c r="U23" s="15" cm="1">
        <f t="array" ref="U23:AA23">B23:H23</f>
        <v>1</v>
      </c>
      <c r="V23" s="15">
        <v>0</v>
      </c>
      <c r="W23" s="15">
        <v>85</v>
      </c>
      <c r="X23" s="15">
        <v>18</v>
      </c>
      <c r="Y23" s="15">
        <v>8</v>
      </c>
      <c r="Z23" s="15">
        <v>5</v>
      </c>
      <c r="AA23" s="15">
        <v>117</v>
      </c>
      <c r="AC23" s="15" t="s">
        <v>16</v>
      </c>
      <c r="AD23" s="15">
        <f>SUM(AE23:AG23)</f>
        <v>174</v>
      </c>
      <c r="AE23" s="15">
        <f>INDEX(FIRE0503b!$A$6:$I$18,MATCH(QA_FIRE0503b!$AC23,FIRE0503b!$A$6:$A$18,0),MATCH(AE$4,FIRE0503b!$A$6:$I$6,0))</f>
        <v>0</v>
      </c>
      <c r="AF23" s="15">
        <f>INDEX(FIRE0503b!$A$6:$I$18,MATCH(QA_FIRE0503b!$AC23,FIRE0503b!$A$6:$A$18,0),MATCH(AF$4,FIRE0503b!$A$6:$I$6,0))</f>
        <v>4</v>
      </c>
      <c r="AG23" s="15">
        <f>INDEX(FIRE0503b!$A$6:$I$18,MATCH(QA_FIRE0503b!$AC23,FIRE0503b!$A$6:$A$18,0),MATCH(AG$4,FIRE0503b!$A$6:$I$6,0))</f>
        <v>170</v>
      </c>
      <c r="AH23" s="15">
        <f>INDEX(FIRE0503b!$A$6:$I$18,MATCH(QA_FIRE0503b!$AC23,FIRE0503b!$A$6:$A$18,0),MATCH(AH$4,FIRE0503b!$A$6:$I$6,0))</f>
        <v>29</v>
      </c>
      <c r="AI23" s="15">
        <f>INDEX(FIRE0503b!$A$6:$I$18,MATCH(QA_FIRE0503b!$AC23,FIRE0503b!$A$6:$A$18,0),MATCH(AI$4,FIRE0503b!$A$6:$I$6,0))</f>
        <v>16</v>
      </c>
      <c r="AJ23" s="15">
        <f>INDEX(FIRE0503b!$A$6:$I$18,MATCH(QA_FIRE0503b!$AC23,FIRE0503b!$A$6:$A$18,0),MATCH(AJ$4,FIRE0503b!$A$6:$I$6,0))</f>
        <v>12</v>
      </c>
      <c r="AK23" s="15">
        <f>INDEX(FIRE0503b!$A$6:$I$18,MATCH(QA_FIRE0503b!$AC23,FIRE0503b!$A$6:$A$18,0),MATCH(AK$4,FIRE0503b!$A$6:$I$6,0))</f>
        <v>231</v>
      </c>
    </row>
    <row r="25" spans="1:37" x14ac:dyDescent="0.2">
      <c r="A25" s="65" t="s">
        <v>11</v>
      </c>
      <c r="B25" s="15" t="s">
        <v>167</v>
      </c>
    </row>
    <row r="27" spans="1:37" x14ac:dyDescent="0.2">
      <c r="B27" s="65" t="s">
        <v>173</v>
      </c>
    </row>
    <row r="28" spans="1:37" s="66" customFormat="1" ht="29.25" customHeight="1" x14ac:dyDescent="0.2">
      <c r="A28" s="15"/>
      <c r="B28" s="15" t="s">
        <v>22</v>
      </c>
      <c r="C28" s="15" t="s">
        <v>23</v>
      </c>
      <c r="D28" s="15" t="s">
        <v>21</v>
      </c>
      <c r="E28" s="15" t="s">
        <v>1</v>
      </c>
      <c r="F28" s="15" t="s">
        <v>2</v>
      </c>
      <c r="G28" s="15" t="s">
        <v>9</v>
      </c>
      <c r="H28" s="15" t="s">
        <v>174</v>
      </c>
      <c r="K28" s="66" t="s">
        <v>177</v>
      </c>
      <c r="L28" s="66" t="s">
        <v>82</v>
      </c>
      <c r="M28" s="66" t="s">
        <v>83</v>
      </c>
      <c r="N28" s="66" t="s">
        <v>81</v>
      </c>
      <c r="O28" s="66" t="s">
        <v>1</v>
      </c>
      <c r="P28" s="66" t="s">
        <v>2</v>
      </c>
      <c r="Q28" s="66" t="s">
        <v>9</v>
      </c>
      <c r="R28" s="66" t="s">
        <v>0</v>
      </c>
      <c r="T28" s="66" t="s">
        <v>178</v>
      </c>
      <c r="U28" s="66" t="s">
        <v>22</v>
      </c>
      <c r="V28" s="66" t="s">
        <v>23</v>
      </c>
      <c r="W28" s="66" t="s">
        <v>21</v>
      </c>
      <c r="X28" s="66" t="s">
        <v>1</v>
      </c>
      <c r="Y28" s="66" t="s">
        <v>2</v>
      </c>
      <c r="Z28" s="66" t="s">
        <v>9</v>
      </c>
      <c r="AA28" s="66" t="s">
        <v>174</v>
      </c>
      <c r="AD28" s="66" t="s">
        <v>177</v>
      </c>
      <c r="AE28" s="66" t="s">
        <v>82</v>
      </c>
      <c r="AF28" s="66" t="s">
        <v>83</v>
      </c>
      <c r="AG28" s="66" t="s">
        <v>81</v>
      </c>
      <c r="AH28" s="66" t="s">
        <v>1</v>
      </c>
      <c r="AI28" s="66" t="s">
        <v>2</v>
      </c>
      <c r="AJ28" s="66" t="s">
        <v>9</v>
      </c>
      <c r="AK28" s="66" t="s">
        <v>0</v>
      </c>
    </row>
    <row r="29" spans="1:37" x14ac:dyDescent="0.2">
      <c r="A29" s="15" t="s">
        <v>214</v>
      </c>
      <c r="B29" s="15">
        <v>15</v>
      </c>
      <c r="C29" s="15">
        <v>2</v>
      </c>
      <c r="D29" s="15">
        <v>176</v>
      </c>
      <c r="E29" s="15">
        <v>62</v>
      </c>
      <c r="F29" s="15">
        <v>22</v>
      </c>
      <c r="G29" s="15">
        <v>66</v>
      </c>
      <c r="H29" s="15">
        <v>343</v>
      </c>
      <c r="J29" s="15" t="s">
        <v>17</v>
      </c>
      <c r="K29" s="15" t="b">
        <f t="shared" ref="K29:R29" si="4">IF(T29=AD29,TRUE)</f>
        <v>0</v>
      </c>
      <c r="L29" s="15" t="b">
        <f t="shared" si="4"/>
        <v>0</v>
      </c>
      <c r="M29" s="15" t="b">
        <f t="shared" si="4"/>
        <v>0</v>
      </c>
      <c r="N29" s="15" t="b">
        <f t="shared" si="4"/>
        <v>0</v>
      </c>
      <c r="O29" s="15" t="b">
        <f t="shared" si="4"/>
        <v>0</v>
      </c>
      <c r="P29" s="15" t="b">
        <f t="shared" si="4"/>
        <v>1</v>
      </c>
      <c r="Q29" s="15" t="b">
        <f t="shared" si="4"/>
        <v>0</v>
      </c>
      <c r="R29" s="15" t="b">
        <f t="shared" si="4"/>
        <v>0</v>
      </c>
      <c r="T29" s="15">
        <f>SUM(U29:W29)</f>
        <v>193</v>
      </c>
      <c r="U29" s="15" cm="1">
        <f t="array" ref="U29:AA29">B29:H29</f>
        <v>15</v>
      </c>
      <c r="V29" s="15">
        <v>2</v>
      </c>
      <c r="W29" s="15">
        <v>176</v>
      </c>
      <c r="X29" s="15">
        <v>62</v>
      </c>
      <c r="Y29" s="15">
        <v>22</v>
      </c>
      <c r="Z29" s="15">
        <v>66</v>
      </c>
      <c r="AA29" s="15">
        <v>343</v>
      </c>
      <c r="AC29" s="15" t="s">
        <v>17</v>
      </c>
      <c r="AD29" s="15">
        <f>SUM(AE29:AG29)</f>
        <v>335</v>
      </c>
      <c r="AE29" s="15">
        <f>INDEX(FIRE0503b!$A$6:$I$18,MATCH(QA_FIRE0503b!$AC29,FIRE0503b!$A$6:$A$18,0),MATCH(AE$4,FIRE0503b!$A$6:$I$6,0))</f>
        <v>20</v>
      </c>
      <c r="AF29" s="15">
        <f>INDEX(FIRE0503b!$A$6:$I$18,MATCH(QA_FIRE0503b!$AC29,FIRE0503b!$A$6:$A$18,0),MATCH(AF$4,FIRE0503b!$A$6:$I$6,0))</f>
        <v>4</v>
      </c>
      <c r="AG29" s="15">
        <f>INDEX(FIRE0503b!$A$6:$I$18,MATCH(QA_FIRE0503b!$AC29,FIRE0503b!$A$6:$A$18,0),MATCH(AG$4,FIRE0503b!$A$6:$I$6,0))</f>
        <v>311</v>
      </c>
      <c r="AH29" s="15">
        <f>INDEX(FIRE0503b!$A$6:$I$18,MATCH(QA_FIRE0503b!$AC29,FIRE0503b!$A$6:$A$18,0),MATCH(AH$4,FIRE0503b!$A$6:$I$6,0))</f>
        <v>81</v>
      </c>
      <c r="AI29" s="15">
        <f>INDEX(FIRE0503b!$A$6:$I$18,MATCH(QA_FIRE0503b!$AC29,FIRE0503b!$A$6:$A$18,0),MATCH(AI$4,FIRE0503b!$A$6:$I$6,0))</f>
        <v>22</v>
      </c>
      <c r="AJ29" s="15">
        <f>INDEX(FIRE0503b!$A$6:$I$18,MATCH(QA_FIRE0503b!$AC29,FIRE0503b!$A$6:$A$18,0),MATCH(AJ$4,FIRE0503b!$A$6:$I$6,0))</f>
        <v>71</v>
      </c>
      <c r="AK29" s="15">
        <f>INDEX(FIRE0503b!$A$6:$I$18,MATCH(QA_FIRE0503b!$AC29,FIRE0503b!$A$6:$A$18,0),MATCH(AK$4,FIRE0503b!$A$6:$I$6,0))</f>
        <v>509</v>
      </c>
    </row>
    <row r="31" spans="1:37" x14ac:dyDescent="0.2">
      <c r="A31" s="65" t="s">
        <v>11</v>
      </c>
      <c r="B31" s="15" t="s">
        <v>167</v>
      </c>
    </row>
    <row r="33" spans="1:37" x14ac:dyDescent="0.2">
      <c r="B33" s="65" t="s">
        <v>173</v>
      </c>
    </row>
    <row r="34" spans="1:37" s="66" customFormat="1" ht="29.25" customHeight="1" x14ac:dyDescent="0.2">
      <c r="A34" s="15"/>
      <c r="B34" s="15" t="s">
        <v>22</v>
      </c>
      <c r="C34" s="15" t="s">
        <v>23</v>
      </c>
      <c r="D34" s="15" t="s">
        <v>21</v>
      </c>
      <c r="E34" s="15" t="s">
        <v>1</v>
      </c>
      <c r="F34" s="15" t="s">
        <v>2</v>
      </c>
      <c r="G34" s="15" t="s">
        <v>9</v>
      </c>
      <c r="H34" s="15" t="s">
        <v>174</v>
      </c>
      <c r="K34" s="66" t="s">
        <v>177</v>
      </c>
      <c r="L34" s="66" t="s">
        <v>82</v>
      </c>
      <c r="M34" s="66" t="s">
        <v>83</v>
      </c>
      <c r="N34" s="66" t="s">
        <v>81</v>
      </c>
      <c r="O34" s="66" t="s">
        <v>1</v>
      </c>
      <c r="P34" s="66" t="s">
        <v>2</v>
      </c>
      <c r="Q34" s="66" t="s">
        <v>9</v>
      </c>
      <c r="R34" s="66" t="s">
        <v>0</v>
      </c>
      <c r="T34" s="66" t="s">
        <v>178</v>
      </c>
      <c r="U34" s="66" t="s">
        <v>22</v>
      </c>
      <c r="V34" s="66" t="s">
        <v>23</v>
      </c>
      <c r="W34" s="66" t="s">
        <v>21</v>
      </c>
      <c r="X34" s="66" t="s">
        <v>1</v>
      </c>
      <c r="Y34" s="66" t="s">
        <v>2</v>
      </c>
      <c r="Z34" s="66" t="s">
        <v>9</v>
      </c>
      <c r="AA34" s="66" t="s">
        <v>174</v>
      </c>
      <c r="AD34" s="66" t="s">
        <v>177</v>
      </c>
      <c r="AE34" s="66" t="s">
        <v>82</v>
      </c>
      <c r="AF34" s="66" t="s">
        <v>83</v>
      </c>
      <c r="AG34" s="66" t="s">
        <v>81</v>
      </c>
      <c r="AH34" s="66" t="s">
        <v>1</v>
      </c>
      <c r="AI34" s="66" t="s">
        <v>2</v>
      </c>
      <c r="AJ34" s="66" t="s">
        <v>9</v>
      </c>
      <c r="AK34" s="66" t="s">
        <v>0</v>
      </c>
    </row>
    <row r="35" spans="1:37" x14ac:dyDescent="0.2">
      <c r="A35" s="15" t="s">
        <v>215</v>
      </c>
      <c r="B35" s="15">
        <v>48</v>
      </c>
      <c r="C35" s="15">
        <v>6</v>
      </c>
      <c r="D35" s="15">
        <v>425</v>
      </c>
      <c r="E35" s="15">
        <v>164</v>
      </c>
      <c r="F35" s="15">
        <v>52</v>
      </c>
      <c r="G35" s="15">
        <v>94</v>
      </c>
      <c r="H35" s="15">
        <v>789</v>
      </c>
      <c r="J35" s="15" t="s">
        <v>26</v>
      </c>
      <c r="K35" s="15" t="b">
        <f t="shared" ref="K35:R35" si="5">IF(T35=AD35,TRUE)</f>
        <v>0</v>
      </c>
      <c r="L35" s="15" t="b">
        <f t="shared" si="5"/>
        <v>0</v>
      </c>
      <c r="M35" s="15" t="b">
        <f t="shared" si="5"/>
        <v>0</v>
      </c>
      <c r="N35" s="15" t="b">
        <f t="shared" si="5"/>
        <v>0</v>
      </c>
      <c r="O35" s="15" t="b">
        <f t="shared" si="5"/>
        <v>0</v>
      </c>
      <c r="P35" s="15" t="b">
        <f t="shared" si="5"/>
        <v>0</v>
      </c>
      <c r="Q35" s="15" t="b">
        <f t="shared" si="5"/>
        <v>0</v>
      </c>
      <c r="R35" s="15" t="b">
        <f t="shared" si="5"/>
        <v>0</v>
      </c>
      <c r="T35" s="15">
        <f>SUM(U35:W35)</f>
        <v>479</v>
      </c>
      <c r="U35" s="15" cm="1">
        <f t="array" ref="U35:AA35">B35:H35</f>
        <v>48</v>
      </c>
      <c r="V35" s="15">
        <v>6</v>
      </c>
      <c r="W35" s="15">
        <v>425</v>
      </c>
      <c r="X35" s="15">
        <v>164</v>
      </c>
      <c r="Y35" s="15">
        <v>52</v>
      </c>
      <c r="Z35" s="15">
        <v>94</v>
      </c>
      <c r="AA35" s="15">
        <v>789</v>
      </c>
      <c r="AC35" s="15" t="s">
        <v>26</v>
      </c>
      <c r="AD35" s="15">
        <f>SUM(AE35:AG35)</f>
        <v>872</v>
      </c>
      <c r="AE35" s="15">
        <f>INDEX(FIRE0503b!$A$6:$I$18,MATCH(QA_FIRE0503b!$AC35,FIRE0503b!$A$6:$A$18,0),MATCH(AE$4,FIRE0503b!$A$6:$I$6,0))</f>
        <v>45</v>
      </c>
      <c r="AF35" s="15">
        <f>INDEX(FIRE0503b!$A$6:$I$18,MATCH(QA_FIRE0503b!$AC35,FIRE0503b!$A$6:$A$18,0),MATCH(AF$4,FIRE0503b!$A$6:$I$6,0))</f>
        <v>17</v>
      </c>
      <c r="AG35" s="15">
        <f>INDEX(FIRE0503b!$A$6:$I$18,MATCH(QA_FIRE0503b!$AC35,FIRE0503b!$A$6:$A$18,0),MATCH(AG$4,FIRE0503b!$A$6:$I$6,0))</f>
        <v>810</v>
      </c>
      <c r="AH35" s="15">
        <f>INDEX(FIRE0503b!$A$6:$I$18,MATCH(QA_FIRE0503b!$AC35,FIRE0503b!$A$6:$A$18,0),MATCH(AH$4,FIRE0503b!$A$6:$I$6,0))</f>
        <v>268</v>
      </c>
      <c r="AI35" s="15">
        <f>INDEX(FIRE0503b!$A$6:$I$18,MATCH(QA_FIRE0503b!$AC35,FIRE0503b!$A$6:$A$18,0),MATCH(AI$4,FIRE0503b!$A$6:$I$6,0))</f>
        <v>82</v>
      </c>
      <c r="AJ35" s="15">
        <f>INDEX(FIRE0503b!$A$6:$I$18,MATCH(QA_FIRE0503b!$AC35,FIRE0503b!$A$6:$A$18,0),MATCH(AJ$4,FIRE0503b!$A$6:$I$6,0))</f>
        <v>113</v>
      </c>
      <c r="AK35" s="15">
        <f>INDEX(FIRE0503b!$A$6:$I$18,MATCH(QA_FIRE0503b!$AC35,FIRE0503b!$A$6:$A$18,0),MATCH(AK$4,FIRE0503b!$A$6:$I$6,0))</f>
        <v>1335</v>
      </c>
    </row>
    <row r="37" spans="1:37" x14ac:dyDescent="0.2">
      <c r="A37" s="65" t="s">
        <v>11</v>
      </c>
      <c r="B37" s="15" t="s">
        <v>167</v>
      </c>
    </row>
    <row r="39" spans="1:37" x14ac:dyDescent="0.2">
      <c r="B39" s="65" t="s">
        <v>173</v>
      </c>
    </row>
    <row r="40" spans="1:37" s="66" customFormat="1" ht="29.25" customHeight="1" x14ac:dyDescent="0.2">
      <c r="A40" s="15"/>
      <c r="B40" s="15" t="s">
        <v>22</v>
      </c>
      <c r="C40" s="15" t="s">
        <v>23</v>
      </c>
      <c r="D40" s="15" t="s">
        <v>21</v>
      </c>
      <c r="E40" s="15" t="s">
        <v>1</v>
      </c>
      <c r="F40" s="15" t="s">
        <v>2</v>
      </c>
      <c r="G40" s="15" t="s">
        <v>9</v>
      </c>
      <c r="H40" s="15" t="s">
        <v>174</v>
      </c>
      <c r="K40" s="66" t="s">
        <v>177</v>
      </c>
      <c r="L40" s="66" t="s">
        <v>82</v>
      </c>
      <c r="M40" s="66" t="s">
        <v>83</v>
      </c>
      <c r="N40" s="66" t="s">
        <v>81</v>
      </c>
      <c r="O40" s="66" t="s">
        <v>1</v>
      </c>
      <c r="P40" s="66" t="s">
        <v>2</v>
      </c>
      <c r="Q40" s="66" t="s">
        <v>9</v>
      </c>
      <c r="R40" s="66" t="s">
        <v>0</v>
      </c>
      <c r="T40" s="66" t="s">
        <v>178</v>
      </c>
      <c r="U40" s="66" t="s">
        <v>22</v>
      </c>
      <c r="V40" s="66" t="s">
        <v>23</v>
      </c>
      <c r="W40" s="66" t="s">
        <v>21</v>
      </c>
      <c r="X40" s="66" t="s">
        <v>1</v>
      </c>
      <c r="Y40" s="66" t="s">
        <v>2</v>
      </c>
      <c r="Z40" s="66" t="s">
        <v>9</v>
      </c>
      <c r="AA40" s="66" t="s">
        <v>174</v>
      </c>
      <c r="AD40" s="66" t="s">
        <v>177</v>
      </c>
      <c r="AE40" s="66" t="s">
        <v>82</v>
      </c>
      <c r="AF40" s="66" t="s">
        <v>83</v>
      </c>
      <c r="AG40" s="66" t="s">
        <v>81</v>
      </c>
      <c r="AH40" s="66" t="s">
        <v>1</v>
      </c>
      <c r="AI40" s="66" t="s">
        <v>2</v>
      </c>
      <c r="AJ40" s="66" t="s">
        <v>9</v>
      </c>
      <c r="AK40" s="66" t="s">
        <v>0</v>
      </c>
    </row>
    <row r="41" spans="1:37" x14ac:dyDescent="0.2">
      <c r="A41" s="15" t="s">
        <v>216</v>
      </c>
      <c r="B41" s="15">
        <v>38</v>
      </c>
      <c r="C41" s="15">
        <v>11</v>
      </c>
      <c r="D41" s="15">
        <v>456</v>
      </c>
      <c r="E41" s="15">
        <v>130</v>
      </c>
      <c r="F41" s="15">
        <v>35</v>
      </c>
      <c r="G41" s="15">
        <v>80</v>
      </c>
      <c r="H41" s="15">
        <v>750</v>
      </c>
      <c r="J41" s="15" t="s">
        <v>27</v>
      </c>
      <c r="K41" s="15" t="b">
        <f t="shared" ref="K41:R41" si="6">IF(T41=AD41,TRUE)</f>
        <v>0</v>
      </c>
      <c r="L41" s="15" t="b">
        <f t="shared" si="6"/>
        <v>1</v>
      </c>
      <c r="M41" s="15" t="b">
        <f t="shared" si="6"/>
        <v>0</v>
      </c>
      <c r="N41" s="15" t="b">
        <f t="shared" si="6"/>
        <v>0</v>
      </c>
      <c r="O41" s="15" t="b">
        <f t="shared" si="6"/>
        <v>0</v>
      </c>
      <c r="P41" s="15" t="b">
        <f t="shared" si="6"/>
        <v>0</v>
      </c>
      <c r="Q41" s="15" t="b">
        <f t="shared" si="6"/>
        <v>0</v>
      </c>
      <c r="R41" s="15" t="b">
        <f t="shared" si="6"/>
        <v>0</v>
      </c>
      <c r="T41" s="15">
        <f>SUM(U41:W41)</f>
        <v>505</v>
      </c>
      <c r="U41" s="15" cm="1">
        <f t="array" ref="U41:AA41">B41:H41</f>
        <v>38</v>
      </c>
      <c r="V41" s="15">
        <v>11</v>
      </c>
      <c r="W41" s="15">
        <v>456</v>
      </c>
      <c r="X41" s="15">
        <v>130</v>
      </c>
      <c r="Y41" s="15">
        <v>35</v>
      </c>
      <c r="Z41" s="15">
        <v>80</v>
      </c>
      <c r="AA41" s="15">
        <v>750</v>
      </c>
      <c r="AC41" s="15" t="s">
        <v>27</v>
      </c>
      <c r="AD41" s="15">
        <f>SUM(AE41:AG41)</f>
        <v>846</v>
      </c>
      <c r="AE41" s="15">
        <f>INDEX(FIRE0503b!$A$6:$I$18,MATCH(QA_FIRE0503b!$AC41,FIRE0503b!$A$6:$A$18,0),MATCH(AE$4,FIRE0503b!$A$6:$I$6,0))</f>
        <v>38</v>
      </c>
      <c r="AF41" s="15">
        <f>INDEX(FIRE0503b!$A$6:$I$18,MATCH(QA_FIRE0503b!$AC41,FIRE0503b!$A$6:$A$18,0),MATCH(AF$4,FIRE0503b!$A$6:$I$6,0))</f>
        <v>8</v>
      </c>
      <c r="AG41" s="15">
        <f>INDEX(FIRE0503b!$A$6:$I$18,MATCH(QA_FIRE0503b!$AC41,FIRE0503b!$A$6:$A$18,0),MATCH(AG$4,FIRE0503b!$A$6:$I$6,0))</f>
        <v>800</v>
      </c>
      <c r="AH41" s="15">
        <f>INDEX(FIRE0503b!$A$6:$I$18,MATCH(QA_FIRE0503b!$AC41,FIRE0503b!$A$6:$A$18,0),MATCH(AH$4,FIRE0503b!$A$6:$I$6,0))</f>
        <v>135</v>
      </c>
      <c r="AI41" s="15">
        <f>INDEX(FIRE0503b!$A$6:$I$18,MATCH(QA_FIRE0503b!$AC41,FIRE0503b!$A$6:$A$18,0),MATCH(AI$4,FIRE0503b!$A$6:$I$6,0))</f>
        <v>79</v>
      </c>
      <c r="AJ41" s="15">
        <f>INDEX(FIRE0503b!$A$6:$I$18,MATCH(QA_FIRE0503b!$AC41,FIRE0503b!$A$6:$A$18,0),MATCH(AJ$4,FIRE0503b!$A$6:$I$6,0))</f>
        <v>93</v>
      </c>
      <c r="AK41" s="15">
        <f>INDEX(FIRE0503b!$A$6:$I$18,MATCH(QA_FIRE0503b!$AC41,FIRE0503b!$A$6:$A$18,0),MATCH(AK$4,FIRE0503b!$A$6:$I$6,0))</f>
        <v>1153</v>
      </c>
    </row>
    <row r="43" spans="1:37" x14ac:dyDescent="0.2">
      <c r="A43" s="65" t="s">
        <v>11</v>
      </c>
      <c r="B43" s="15" t="s">
        <v>167</v>
      </c>
    </row>
    <row r="45" spans="1:37" x14ac:dyDescent="0.2">
      <c r="B45" s="65" t="s">
        <v>173</v>
      </c>
    </row>
    <row r="46" spans="1:37" s="66" customFormat="1" ht="29.25" customHeight="1" x14ac:dyDescent="0.2">
      <c r="A46" s="15"/>
      <c r="B46" s="15" t="s">
        <v>22</v>
      </c>
      <c r="C46" s="15" t="s">
        <v>23</v>
      </c>
      <c r="D46" s="15" t="s">
        <v>21</v>
      </c>
      <c r="E46" s="15" t="s">
        <v>1</v>
      </c>
      <c r="F46" s="15" t="s">
        <v>2</v>
      </c>
      <c r="G46" s="15" t="s">
        <v>9</v>
      </c>
      <c r="H46" s="15" t="s">
        <v>174</v>
      </c>
      <c r="K46" s="66" t="s">
        <v>177</v>
      </c>
      <c r="L46" s="66" t="s">
        <v>82</v>
      </c>
      <c r="M46" s="66" t="s">
        <v>83</v>
      </c>
      <c r="N46" s="66" t="s">
        <v>81</v>
      </c>
      <c r="O46" s="66" t="s">
        <v>1</v>
      </c>
      <c r="P46" s="66" t="s">
        <v>2</v>
      </c>
      <c r="Q46" s="66" t="s">
        <v>9</v>
      </c>
      <c r="R46" s="66" t="s">
        <v>0</v>
      </c>
      <c r="T46" s="66" t="s">
        <v>178</v>
      </c>
      <c r="U46" s="66" t="s">
        <v>22</v>
      </c>
      <c r="V46" s="66" t="s">
        <v>23</v>
      </c>
      <c r="W46" s="66" t="s">
        <v>21</v>
      </c>
      <c r="X46" s="66" t="s">
        <v>1</v>
      </c>
      <c r="Y46" s="66" t="s">
        <v>2</v>
      </c>
      <c r="Z46" s="66" t="s">
        <v>9</v>
      </c>
      <c r="AA46" s="66" t="s">
        <v>174</v>
      </c>
      <c r="AD46" s="66" t="s">
        <v>177</v>
      </c>
      <c r="AE46" s="66" t="s">
        <v>82</v>
      </c>
      <c r="AF46" s="66" t="s">
        <v>83</v>
      </c>
      <c r="AG46" s="66" t="s">
        <v>81</v>
      </c>
      <c r="AH46" s="66" t="s">
        <v>1</v>
      </c>
      <c r="AI46" s="66" t="s">
        <v>2</v>
      </c>
      <c r="AJ46" s="66" t="s">
        <v>9</v>
      </c>
      <c r="AK46" s="66" t="s">
        <v>0</v>
      </c>
    </row>
    <row r="47" spans="1:37" x14ac:dyDescent="0.2">
      <c r="A47" s="15" t="s">
        <v>217</v>
      </c>
      <c r="B47" s="15">
        <v>13</v>
      </c>
      <c r="C47" s="15">
        <v>4</v>
      </c>
      <c r="D47" s="15">
        <v>289</v>
      </c>
      <c r="E47" s="15">
        <v>60</v>
      </c>
      <c r="F47" s="15">
        <v>20</v>
      </c>
      <c r="G47" s="15">
        <v>32</v>
      </c>
      <c r="H47" s="15">
        <v>418</v>
      </c>
      <c r="J47" s="15" t="s">
        <v>28</v>
      </c>
      <c r="K47" s="15" t="b">
        <f t="shared" ref="K47:R47" si="7">IF(T47=AD47,TRUE)</f>
        <v>0</v>
      </c>
      <c r="L47" s="15" t="b">
        <f t="shared" si="7"/>
        <v>0</v>
      </c>
      <c r="M47" s="15" t="b">
        <f t="shared" si="7"/>
        <v>0</v>
      </c>
      <c r="N47" s="15" t="b">
        <f t="shared" si="7"/>
        <v>0</v>
      </c>
      <c r="O47" s="15" t="b">
        <f t="shared" si="7"/>
        <v>0</v>
      </c>
      <c r="P47" s="15" t="b">
        <f t="shared" si="7"/>
        <v>0</v>
      </c>
      <c r="Q47" s="15" t="b">
        <f t="shared" si="7"/>
        <v>0</v>
      </c>
      <c r="R47" s="15" t="b">
        <f t="shared" si="7"/>
        <v>0</v>
      </c>
      <c r="T47" s="15">
        <f>SUM(U47:W47)</f>
        <v>306</v>
      </c>
      <c r="U47" s="15" cm="1">
        <f t="array" ref="U47:AA47">B47:H47</f>
        <v>13</v>
      </c>
      <c r="V47" s="15">
        <v>4</v>
      </c>
      <c r="W47" s="15">
        <v>289</v>
      </c>
      <c r="X47" s="15">
        <v>60</v>
      </c>
      <c r="Y47" s="15">
        <v>20</v>
      </c>
      <c r="Z47" s="15">
        <v>32</v>
      </c>
      <c r="AA47" s="15">
        <v>418</v>
      </c>
      <c r="AC47" s="15" t="s">
        <v>28</v>
      </c>
      <c r="AD47" s="15">
        <f>SUM(AE47:AG47)</f>
        <v>525</v>
      </c>
      <c r="AE47" s="15">
        <f>INDEX(FIRE0503b!$A$6:$I$18,MATCH(QA_FIRE0503b!$AC47,FIRE0503b!$A$6:$A$18,0),MATCH(AE$4,FIRE0503b!$A$6:$I$6,0))</f>
        <v>15</v>
      </c>
      <c r="AF47" s="15">
        <f>INDEX(FIRE0503b!$A$6:$I$18,MATCH(QA_FIRE0503b!$AC47,FIRE0503b!$A$6:$A$18,0),MATCH(AF$4,FIRE0503b!$A$6:$I$6,0))</f>
        <v>9</v>
      </c>
      <c r="AG47" s="15">
        <f>INDEX(FIRE0503b!$A$6:$I$18,MATCH(QA_FIRE0503b!$AC47,FIRE0503b!$A$6:$A$18,0),MATCH(AG$4,FIRE0503b!$A$6:$I$6,0))</f>
        <v>501</v>
      </c>
      <c r="AH47" s="15">
        <f>INDEX(FIRE0503b!$A$6:$I$18,MATCH(QA_FIRE0503b!$AC47,FIRE0503b!$A$6:$A$18,0),MATCH(AH$4,FIRE0503b!$A$6:$I$6,0))</f>
        <v>86</v>
      </c>
      <c r="AI47" s="15">
        <f>INDEX(FIRE0503b!$A$6:$I$18,MATCH(QA_FIRE0503b!$AC47,FIRE0503b!$A$6:$A$18,0),MATCH(AI$4,FIRE0503b!$A$6:$I$6,0))</f>
        <v>30</v>
      </c>
      <c r="AJ47" s="15">
        <f>INDEX(FIRE0503b!$A$6:$I$18,MATCH(QA_FIRE0503b!$AC47,FIRE0503b!$A$6:$A$18,0),MATCH(AJ$4,FIRE0503b!$A$6:$I$6,0))</f>
        <v>44</v>
      </c>
      <c r="AK47" s="15">
        <f>INDEX(FIRE0503b!$A$6:$I$18,MATCH(QA_FIRE0503b!$AC47,FIRE0503b!$A$6:$A$18,0),MATCH(AK$4,FIRE0503b!$A$6:$I$6,0))</f>
        <v>685</v>
      </c>
    </row>
    <row r="49" spans="1:37" x14ac:dyDescent="0.2">
      <c r="A49" s="65" t="s">
        <v>11</v>
      </c>
      <c r="B49" s="15" t="s">
        <v>167</v>
      </c>
    </row>
    <row r="51" spans="1:37" x14ac:dyDescent="0.2">
      <c r="B51" s="65" t="s">
        <v>173</v>
      </c>
    </row>
    <row r="52" spans="1:37" s="66" customFormat="1" ht="29.25" customHeight="1" x14ac:dyDescent="0.2">
      <c r="A52" s="15"/>
      <c r="B52" s="15" t="s">
        <v>22</v>
      </c>
      <c r="C52" s="15" t="s">
        <v>23</v>
      </c>
      <c r="D52" s="15" t="s">
        <v>21</v>
      </c>
      <c r="E52" s="15" t="s">
        <v>1</v>
      </c>
      <c r="F52" s="15" t="s">
        <v>2</v>
      </c>
      <c r="G52" s="15" t="s">
        <v>9</v>
      </c>
      <c r="H52" s="15" t="s">
        <v>174</v>
      </c>
      <c r="K52" s="66" t="s">
        <v>177</v>
      </c>
      <c r="L52" s="66" t="s">
        <v>82</v>
      </c>
      <c r="M52" s="66" t="s">
        <v>83</v>
      </c>
      <c r="N52" s="66" t="s">
        <v>81</v>
      </c>
      <c r="O52" s="66" t="s">
        <v>1</v>
      </c>
      <c r="P52" s="66" t="s">
        <v>2</v>
      </c>
      <c r="Q52" s="66" t="s">
        <v>9</v>
      </c>
      <c r="R52" s="66" t="s">
        <v>0</v>
      </c>
      <c r="T52" s="66" t="s">
        <v>178</v>
      </c>
      <c r="U52" s="66" t="s">
        <v>22</v>
      </c>
      <c r="V52" s="66" t="s">
        <v>23</v>
      </c>
      <c r="W52" s="66" t="s">
        <v>21</v>
      </c>
      <c r="X52" s="66" t="s">
        <v>1</v>
      </c>
      <c r="Y52" s="66" t="s">
        <v>2</v>
      </c>
      <c r="Z52" s="66" t="s">
        <v>9</v>
      </c>
      <c r="AA52" s="66" t="s">
        <v>174</v>
      </c>
      <c r="AD52" s="66" t="s">
        <v>177</v>
      </c>
      <c r="AE52" s="66" t="s">
        <v>82</v>
      </c>
      <c r="AF52" s="66" t="s">
        <v>83</v>
      </c>
      <c r="AG52" s="66" t="s">
        <v>81</v>
      </c>
      <c r="AH52" s="66" t="s">
        <v>1</v>
      </c>
      <c r="AI52" s="66" t="s">
        <v>2</v>
      </c>
      <c r="AJ52" s="66" t="s">
        <v>9</v>
      </c>
      <c r="AK52" s="66" t="s">
        <v>0</v>
      </c>
    </row>
    <row r="53" spans="1:37" x14ac:dyDescent="0.2">
      <c r="A53" s="15" t="s">
        <v>218</v>
      </c>
      <c r="B53" s="15">
        <v>3</v>
      </c>
      <c r="C53" s="15">
        <v>2</v>
      </c>
      <c r="D53" s="15">
        <v>288</v>
      </c>
      <c r="E53" s="15">
        <v>31</v>
      </c>
      <c r="F53" s="15">
        <v>19</v>
      </c>
      <c r="G53" s="15">
        <v>18</v>
      </c>
      <c r="H53" s="15">
        <v>361</v>
      </c>
      <c r="J53" s="15" t="s">
        <v>18</v>
      </c>
      <c r="K53" s="15" t="b">
        <f t="shared" ref="K53:R53" si="8">IF(T53=AD53,TRUE)</f>
        <v>0</v>
      </c>
      <c r="L53" s="15" t="b">
        <f t="shared" si="8"/>
        <v>0</v>
      </c>
      <c r="M53" s="15" t="b">
        <f t="shared" si="8"/>
        <v>1</v>
      </c>
      <c r="N53" s="15" t="b">
        <f t="shared" si="8"/>
        <v>0</v>
      </c>
      <c r="O53" s="15" t="b">
        <f t="shared" si="8"/>
        <v>0</v>
      </c>
      <c r="P53" s="15" t="b">
        <f t="shared" si="8"/>
        <v>0</v>
      </c>
      <c r="Q53" s="15" t="b">
        <f t="shared" si="8"/>
        <v>0</v>
      </c>
      <c r="R53" s="15" t="b">
        <f t="shared" si="8"/>
        <v>0</v>
      </c>
      <c r="T53" s="15">
        <f>SUM(U53:W53)</f>
        <v>293</v>
      </c>
      <c r="U53" s="15" cm="1">
        <f t="array" ref="U53:AA53">B53:H53</f>
        <v>3</v>
      </c>
      <c r="V53" s="15">
        <v>2</v>
      </c>
      <c r="W53" s="15">
        <v>288</v>
      </c>
      <c r="X53" s="15">
        <v>31</v>
      </c>
      <c r="Y53" s="15">
        <v>19</v>
      </c>
      <c r="Z53" s="15">
        <v>18</v>
      </c>
      <c r="AA53" s="15">
        <v>361</v>
      </c>
      <c r="AC53" s="15" t="s">
        <v>18</v>
      </c>
      <c r="AD53" s="15">
        <f>SUM(AE53:AG53)</f>
        <v>612</v>
      </c>
      <c r="AE53" s="15">
        <f>INDEX(FIRE0503b!$A$6:$I$18,MATCH(QA_FIRE0503b!$AC53,FIRE0503b!$A$6:$A$18,0),MATCH(AE$4,FIRE0503b!$A$6:$I$6,0))</f>
        <v>5</v>
      </c>
      <c r="AF53" s="15">
        <f>INDEX(FIRE0503b!$A$6:$I$18,MATCH(QA_FIRE0503b!$AC53,FIRE0503b!$A$6:$A$18,0),MATCH(AF$4,FIRE0503b!$A$6:$I$6,0))</f>
        <v>2</v>
      </c>
      <c r="AG53" s="15">
        <f>INDEX(FIRE0503b!$A$6:$I$18,MATCH(QA_FIRE0503b!$AC53,FIRE0503b!$A$6:$A$18,0),MATCH(AG$4,FIRE0503b!$A$6:$I$6,0))</f>
        <v>605</v>
      </c>
      <c r="AH53" s="15">
        <f>INDEX(FIRE0503b!$A$6:$I$18,MATCH(QA_FIRE0503b!$AC53,FIRE0503b!$A$6:$A$18,0),MATCH(AH$4,FIRE0503b!$A$6:$I$6,0))</f>
        <v>57</v>
      </c>
      <c r="AI53" s="15">
        <f>INDEX(FIRE0503b!$A$6:$I$18,MATCH(QA_FIRE0503b!$AC53,FIRE0503b!$A$6:$A$18,0),MATCH(AI$4,FIRE0503b!$A$6:$I$6,0))</f>
        <v>23</v>
      </c>
      <c r="AJ53" s="15">
        <f>INDEX(FIRE0503b!$A$6:$I$18,MATCH(QA_FIRE0503b!$AC53,FIRE0503b!$A$6:$A$18,0),MATCH(AJ$4,FIRE0503b!$A$6:$I$6,0))</f>
        <v>32</v>
      </c>
      <c r="AK53" s="15">
        <f>INDEX(FIRE0503b!$A$6:$I$18,MATCH(QA_FIRE0503b!$AC53,FIRE0503b!$A$6:$A$18,0),MATCH(AK$4,FIRE0503b!$A$6:$I$6,0))</f>
        <v>724</v>
      </c>
    </row>
    <row r="55" spans="1:37" x14ac:dyDescent="0.2">
      <c r="A55" s="65" t="s">
        <v>11</v>
      </c>
      <c r="B55" s="15" t="s">
        <v>167</v>
      </c>
    </row>
    <row r="57" spans="1:37" x14ac:dyDescent="0.2">
      <c r="B57" s="65" t="s">
        <v>173</v>
      </c>
    </row>
    <row r="58" spans="1:37" s="66" customFormat="1" ht="29.25" customHeight="1" x14ac:dyDescent="0.2">
      <c r="A58" s="15"/>
      <c r="B58" s="15" t="s">
        <v>22</v>
      </c>
      <c r="C58" s="15" t="s">
        <v>23</v>
      </c>
      <c r="D58" s="15" t="s">
        <v>21</v>
      </c>
      <c r="E58" s="15" t="s">
        <v>1</v>
      </c>
      <c r="F58" s="15" t="s">
        <v>2</v>
      </c>
      <c r="G58" s="15" t="s">
        <v>9</v>
      </c>
      <c r="H58" s="15" t="s">
        <v>174</v>
      </c>
      <c r="K58" s="66" t="s">
        <v>177</v>
      </c>
      <c r="L58" s="66" t="s">
        <v>82</v>
      </c>
      <c r="M58" s="66" t="s">
        <v>83</v>
      </c>
      <c r="N58" s="66" t="s">
        <v>81</v>
      </c>
      <c r="O58" s="66" t="s">
        <v>1</v>
      </c>
      <c r="P58" s="66" t="s">
        <v>2</v>
      </c>
      <c r="Q58" s="66" t="s">
        <v>9</v>
      </c>
      <c r="R58" s="66" t="s">
        <v>0</v>
      </c>
      <c r="T58" s="66" t="s">
        <v>178</v>
      </c>
      <c r="U58" s="66" t="s">
        <v>22</v>
      </c>
      <c r="V58" s="66" t="s">
        <v>23</v>
      </c>
      <c r="W58" s="66" t="s">
        <v>21</v>
      </c>
      <c r="X58" s="66" t="s">
        <v>1</v>
      </c>
      <c r="Y58" s="66" t="s">
        <v>2</v>
      </c>
      <c r="Z58" s="66" t="s">
        <v>9</v>
      </c>
      <c r="AA58" s="66" t="s">
        <v>174</v>
      </c>
      <c r="AD58" s="66" t="s">
        <v>177</v>
      </c>
      <c r="AE58" s="66" t="s">
        <v>82</v>
      </c>
      <c r="AF58" s="66" t="s">
        <v>83</v>
      </c>
      <c r="AG58" s="66" t="s">
        <v>81</v>
      </c>
      <c r="AH58" s="66" t="s">
        <v>1</v>
      </c>
      <c r="AI58" s="66" t="s">
        <v>2</v>
      </c>
      <c r="AJ58" s="66" t="s">
        <v>9</v>
      </c>
      <c r="AK58" s="66" t="s">
        <v>0</v>
      </c>
    </row>
    <row r="59" spans="1:37" x14ac:dyDescent="0.2">
      <c r="A59" s="15" t="s">
        <v>219</v>
      </c>
      <c r="B59" s="15">
        <v>1</v>
      </c>
      <c r="C59" s="15">
        <v>1</v>
      </c>
      <c r="D59" s="15">
        <v>197</v>
      </c>
      <c r="E59" s="15">
        <v>18</v>
      </c>
      <c r="F59" s="15">
        <v>6</v>
      </c>
      <c r="G59" s="15">
        <v>1</v>
      </c>
      <c r="H59" s="15">
        <v>224</v>
      </c>
      <c r="J59" s="15" t="s">
        <v>48</v>
      </c>
      <c r="K59" s="15" t="b">
        <f t="shared" ref="K59:R59" si="9">IF(T59=AD59,TRUE)</f>
        <v>0</v>
      </c>
      <c r="L59" s="15" t="b">
        <f t="shared" si="9"/>
        <v>0</v>
      </c>
      <c r="M59" s="15" t="b">
        <f t="shared" si="9"/>
        <v>0</v>
      </c>
      <c r="N59" s="15" t="b">
        <f t="shared" si="9"/>
        <v>0</v>
      </c>
      <c r="O59" s="15" t="b">
        <f t="shared" si="9"/>
        <v>0</v>
      </c>
      <c r="P59" s="15" t="b">
        <f t="shared" si="9"/>
        <v>0</v>
      </c>
      <c r="Q59" s="15" t="b">
        <f t="shared" si="9"/>
        <v>0</v>
      </c>
      <c r="R59" s="15" t="b">
        <f t="shared" si="9"/>
        <v>0</v>
      </c>
      <c r="T59" s="15">
        <f>SUM(U59:W59)</f>
        <v>199</v>
      </c>
      <c r="U59" s="15" cm="1">
        <f t="array" ref="U59:AA59">B59:H59</f>
        <v>1</v>
      </c>
      <c r="V59" s="15">
        <v>1</v>
      </c>
      <c r="W59" s="15">
        <v>197</v>
      </c>
      <c r="X59" s="15">
        <v>18</v>
      </c>
      <c r="Y59" s="15">
        <v>6</v>
      </c>
      <c r="Z59" s="15">
        <v>1</v>
      </c>
      <c r="AA59" s="15">
        <v>224</v>
      </c>
      <c r="AC59" s="15" t="s">
        <v>48</v>
      </c>
      <c r="AD59" s="15">
        <f>SUM(AE59:AG59)</f>
        <v>503</v>
      </c>
      <c r="AE59" s="15">
        <f>INDEX(FIRE0503b!$A$6:$I$18,MATCH(QA_FIRE0503b!$AC59,FIRE0503b!$A$6:$A$18,0),MATCH(AE$4,FIRE0503b!$A$6:$I$6,0))</f>
        <v>0</v>
      </c>
      <c r="AF59" s="15">
        <f>INDEX(FIRE0503b!$A$6:$I$18,MATCH(QA_FIRE0503b!$AC59,FIRE0503b!$A$6:$A$18,0),MATCH(AF$4,FIRE0503b!$A$6:$I$6,0))</f>
        <v>6</v>
      </c>
      <c r="AG59" s="15">
        <f>INDEX(FIRE0503b!$A$6:$I$18,MATCH(QA_FIRE0503b!$AC59,FIRE0503b!$A$6:$A$18,0),MATCH(AG$4,FIRE0503b!$A$6:$I$6,0))</f>
        <v>497</v>
      </c>
      <c r="AH59" s="15">
        <f>INDEX(FIRE0503b!$A$6:$I$18,MATCH(QA_FIRE0503b!$AC59,FIRE0503b!$A$6:$A$18,0),MATCH(AH$4,FIRE0503b!$A$6:$I$6,0))</f>
        <v>35</v>
      </c>
      <c r="AI59" s="15">
        <f>INDEX(FIRE0503b!$A$6:$I$18,MATCH(QA_FIRE0503b!$AC59,FIRE0503b!$A$6:$A$18,0),MATCH(AI$4,FIRE0503b!$A$6:$I$6,0))</f>
        <v>9</v>
      </c>
      <c r="AJ59" s="15">
        <f>INDEX(FIRE0503b!$A$6:$I$18,MATCH(QA_FIRE0503b!$AC59,FIRE0503b!$A$6:$A$18,0),MATCH(AJ$4,FIRE0503b!$A$6:$I$6,0))</f>
        <v>11</v>
      </c>
      <c r="AK59" s="15">
        <f>INDEX(FIRE0503b!$A$6:$I$18,MATCH(QA_FIRE0503b!$AC59,FIRE0503b!$A$6:$A$18,0),MATCH(AK$4,FIRE0503b!$A$6:$I$6,0))</f>
        <v>558</v>
      </c>
    </row>
    <row r="61" spans="1:37" x14ac:dyDescent="0.2">
      <c r="A61" s="65" t="s">
        <v>11</v>
      </c>
      <c r="B61" s="15" t="s">
        <v>167</v>
      </c>
    </row>
    <row r="63" spans="1:37" x14ac:dyDescent="0.2">
      <c r="B63" s="65" t="s">
        <v>173</v>
      </c>
    </row>
    <row r="64" spans="1:37" s="66" customFormat="1" ht="29.25" customHeight="1" x14ac:dyDescent="0.2">
      <c r="A64" s="15"/>
      <c r="B64" s="15" t="s">
        <v>22</v>
      </c>
      <c r="C64" s="15" t="s">
        <v>23</v>
      </c>
      <c r="D64" s="15" t="s">
        <v>21</v>
      </c>
      <c r="E64" s="15" t="s">
        <v>1</v>
      </c>
      <c r="F64" s="15" t="s">
        <v>2</v>
      </c>
      <c r="G64" s="15" t="s">
        <v>9</v>
      </c>
      <c r="H64" s="15" t="s">
        <v>174</v>
      </c>
      <c r="K64" s="66" t="s">
        <v>177</v>
      </c>
      <c r="L64" s="66" t="s">
        <v>82</v>
      </c>
      <c r="M64" s="66" t="s">
        <v>83</v>
      </c>
      <c r="N64" s="66" t="s">
        <v>81</v>
      </c>
      <c r="O64" s="66" t="s">
        <v>1</v>
      </c>
      <c r="P64" s="66" t="s">
        <v>2</v>
      </c>
      <c r="Q64" s="66" t="s">
        <v>9</v>
      </c>
      <c r="R64" s="66" t="s">
        <v>0</v>
      </c>
      <c r="AD64" s="66" t="s">
        <v>177</v>
      </c>
      <c r="AE64" s="66" t="s">
        <v>82</v>
      </c>
      <c r="AF64" s="66" t="s">
        <v>83</v>
      </c>
      <c r="AG64" s="66" t="s">
        <v>81</v>
      </c>
      <c r="AH64" s="66" t="s">
        <v>1</v>
      </c>
      <c r="AI64" s="66" t="s">
        <v>2</v>
      </c>
      <c r="AJ64" s="66" t="s">
        <v>9</v>
      </c>
      <c r="AK64" s="66" t="s">
        <v>0</v>
      </c>
    </row>
    <row r="65" spans="1:37" x14ac:dyDescent="0.2">
      <c r="A65" s="15" t="s">
        <v>220</v>
      </c>
      <c r="B65" s="15">
        <v>27</v>
      </c>
      <c r="C65" s="15">
        <v>7</v>
      </c>
      <c r="D65" s="15">
        <v>327</v>
      </c>
      <c r="E65" s="15">
        <v>117</v>
      </c>
      <c r="F65" s="15">
        <v>27</v>
      </c>
      <c r="G65" s="15">
        <v>80</v>
      </c>
      <c r="H65" s="15">
        <v>585</v>
      </c>
      <c r="J65" s="15" t="s">
        <v>19</v>
      </c>
      <c r="K65" s="15" t="b">
        <f t="shared" ref="K65:R65" si="10">IF(T65=AD65,TRUE)</f>
        <v>0</v>
      </c>
      <c r="L65" s="15" t="b">
        <f t="shared" si="10"/>
        <v>1</v>
      </c>
      <c r="M65" s="15" t="b">
        <f t="shared" si="10"/>
        <v>0</v>
      </c>
      <c r="N65" s="15" t="b">
        <f t="shared" si="10"/>
        <v>0</v>
      </c>
      <c r="O65" s="15" t="b">
        <f t="shared" si="10"/>
        <v>0</v>
      </c>
      <c r="P65" s="15" t="b">
        <f t="shared" si="10"/>
        <v>0</v>
      </c>
      <c r="Q65" s="15" t="b">
        <f t="shared" si="10"/>
        <v>0</v>
      </c>
      <c r="R65" s="15" t="b">
        <f t="shared" si="10"/>
        <v>0</v>
      </c>
      <c r="T65" s="15">
        <f>SUM(U65:W65)</f>
        <v>361</v>
      </c>
      <c r="U65" s="15" cm="1">
        <f t="array" ref="U65:AA65">B65:H65</f>
        <v>27</v>
      </c>
      <c r="V65" s="15">
        <v>7</v>
      </c>
      <c r="W65" s="15">
        <v>327</v>
      </c>
      <c r="X65" s="15">
        <v>117</v>
      </c>
      <c r="Y65" s="15">
        <v>27</v>
      </c>
      <c r="Z65" s="15">
        <v>80</v>
      </c>
      <c r="AA65" s="15">
        <v>585</v>
      </c>
      <c r="AC65" s="15" t="s">
        <v>19</v>
      </c>
      <c r="AD65" s="15">
        <f>SUM(AE65:AG65)</f>
        <v>536</v>
      </c>
      <c r="AE65" s="15">
        <f>INDEX(FIRE0503b!$A$6:$I$18,MATCH(QA_FIRE0503b!$AC65,FIRE0503b!$A$6:$A$18,0),MATCH(AE$4,FIRE0503b!$A$6:$I$6,0))</f>
        <v>27</v>
      </c>
      <c r="AF65" s="15">
        <f>INDEX(FIRE0503b!$A$6:$I$18,MATCH(QA_FIRE0503b!$AC65,FIRE0503b!$A$6:$A$18,0),MATCH(AF$4,FIRE0503b!$A$6:$I$6,0))</f>
        <v>6</v>
      </c>
      <c r="AG65" s="15">
        <f>INDEX(FIRE0503b!$A$6:$I$18,MATCH(QA_FIRE0503b!$AC65,FIRE0503b!$A$6:$A$18,0),MATCH(AG$4,FIRE0503b!$A$6:$I$6,0))</f>
        <v>503</v>
      </c>
      <c r="AH65" s="15">
        <f>INDEX(FIRE0503b!$A$6:$I$18,MATCH(QA_FIRE0503b!$AC65,FIRE0503b!$A$6:$A$18,0),MATCH(AH$4,FIRE0503b!$A$6:$I$6,0))</f>
        <v>213</v>
      </c>
      <c r="AI65" s="15">
        <f>INDEX(FIRE0503b!$A$6:$I$18,MATCH(QA_FIRE0503b!$AC65,FIRE0503b!$A$6:$A$18,0),MATCH(AI$4,FIRE0503b!$A$6:$I$6,0))</f>
        <v>48</v>
      </c>
      <c r="AJ65" s="15">
        <f>INDEX(FIRE0503b!$A$6:$I$18,MATCH(QA_FIRE0503b!$AC65,FIRE0503b!$A$6:$A$18,0),MATCH(AJ$4,FIRE0503b!$A$6:$I$6,0))</f>
        <v>89</v>
      </c>
      <c r="AK65" s="15">
        <f>INDEX(FIRE0503b!$A$6:$I$18,MATCH(QA_FIRE0503b!$AC65,FIRE0503b!$A$6:$A$18,0),MATCH(AK$4,FIRE0503b!$A$6:$I$6,0))</f>
        <v>886</v>
      </c>
    </row>
    <row r="67" spans="1:37" ht="20.25" customHeight="1" x14ac:dyDescent="0.2">
      <c r="J67" s="15" t="s">
        <v>208</v>
      </c>
      <c r="K67" s="66" t="s">
        <v>177</v>
      </c>
      <c r="L67" s="66" t="s">
        <v>82</v>
      </c>
      <c r="M67" s="66" t="s">
        <v>83</v>
      </c>
      <c r="N67" s="66" t="s">
        <v>81</v>
      </c>
      <c r="O67" s="66" t="s">
        <v>1</v>
      </c>
      <c r="P67" s="66" t="s">
        <v>2</v>
      </c>
      <c r="Q67" s="66" t="s">
        <v>9</v>
      </c>
      <c r="R67" s="66" t="s">
        <v>0</v>
      </c>
      <c r="S67" s="15" t="s">
        <v>208</v>
      </c>
      <c r="T67" s="66" t="s">
        <v>178</v>
      </c>
      <c r="U67" s="66" t="s">
        <v>22</v>
      </c>
      <c r="V67" s="66" t="s">
        <v>23</v>
      </c>
      <c r="W67" s="66" t="s">
        <v>21</v>
      </c>
      <c r="X67" s="66" t="s">
        <v>1</v>
      </c>
      <c r="Y67" s="66" t="s">
        <v>2</v>
      </c>
      <c r="Z67" s="66" t="s">
        <v>9</v>
      </c>
      <c r="AA67" s="66" t="s">
        <v>174</v>
      </c>
      <c r="AC67" s="15" t="s">
        <v>208</v>
      </c>
      <c r="AD67" s="66" t="s">
        <v>178</v>
      </c>
      <c r="AE67" s="66" t="s">
        <v>22</v>
      </c>
      <c r="AF67" s="66" t="s">
        <v>23</v>
      </c>
      <c r="AG67" s="66" t="s">
        <v>21</v>
      </c>
      <c r="AH67" s="66" t="s">
        <v>1</v>
      </c>
      <c r="AI67" s="66" t="s">
        <v>2</v>
      </c>
      <c r="AJ67" s="66" t="s">
        <v>9</v>
      </c>
      <c r="AK67" s="66" t="s">
        <v>174</v>
      </c>
    </row>
    <row r="68" spans="1:37" x14ac:dyDescent="0.2">
      <c r="J68" s="15" t="s">
        <v>209</v>
      </c>
      <c r="K68" s="15" t="b">
        <f t="shared" ref="K68:R68" si="11">IF(T68=AD68,TRUE)</f>
        <v>0</v>
      </c>
      <c r="L68" s="15" t="b">
        <f t="shared" si="11"/>
        <v>0</v>
      </c>
      <c r="M68" s="15" t="b">
        <f t="shared" si="11"/>
        <v>0</v>
      </c>
      <c r="N68" s="15" t="b">
        <f t="shared" si="11"/>
        <v>0</v>
      </c>
      <c r="O68" s="15" t="b">
        <f t="shared" si="11"/>
        <v>0</v>
      </c>
      <c r="P68" s="15" t="b">
        <f t="shared" si="11"/>
        <v>0</v>
      </c>
      <c r="Q68" s="15" t="b">
        <f t="shared" si="11"/>
        <v>0</v>
      </c>
      <c r="R68" s="15" t="b">
        <f t="shared" si="11"/>
        <v>0</v>
      </c>
      <c r="T68" s="15">
        <f>SUM(T65,T59,T53,T47,T41,T35,T29,T23,T17,T11,T5)</f>
        <v>2561</v>
      </c>
      <c r="U68" s="15">
        <f t="shared" ref="U68:AA68" si="12">SUM(U65,U59,U53,U47,U41,U35,U29,U23,U17,U11,U5)</f>
        <v>149</v>
      </c>
      <c r="V68" s="15">
        <f t="shared" si="12"/>
        <v>34</v>
      </c>
      <c r="W68" s="15">
        <f t="shared" si="12"/>
        <v>2378</v>
      </c>
      <c r="X68" s="15">
        <f t="shared" si="12"/>
        <v>620</v>
      </c>
      <c r="Y68" s="15">
        <f t="shared" si="12"/>
        <v>192</v>
      </c>
      <c r="Z68" s="15">
        <f t="shared" si="12"/>
        <v>389</v>
      </c>
      <c r="AA68" s="15">
        <f t="shared" si="12"/>
        <v>3762</v>
      </c>
      <c r="AC68" s="15" t="s">
        <v>209</v>
      </c>
      <c r="AD68" s="15">
        <f>SUM(AD65,AD59,AD53,AD47,AD41,AD35,AD29,AD23,AD17,AD11,AD5)</f>
        <v>4676</v>
      </c>
      <c r="AE68" s="15">
        <f t="shared" ref="AE68:AK68" si="13">SUM(AE65,AE59,AE53,AE47,AE41,AE35,AE29,AE23,AE17,AE11,AE5)</f>
        <v>152</v>
      </c>
      <c r="AF68" s="15">
        <f t="shared" si="13"/>
        <v>60</v>
      </c>
      <c r="AG68" s="15">
        <f t="shared" si="13"/>
        <v>4464</v>
      </c>
      <c r="AH68" s="15">
        <f t="shared" si="13"/>
        <v>919</v>
      </c>
      <c r="AI68" s="15">
        <f t="shared" si="13"/>
        <v>320</v>
      </c>
      <c r="AJ68" s="15">
        <f t="shared" si="13"/>
        <v>495</v>
      </c>
      <c r="AK68" s="15">
        <f t="shared" si="13"/>
        <v>6410</v>
      </c>
    </row>
    <row r="71" spans="1:37" x14ac:dyDescent="0.2">
      <c r="A71" s="65" t="s">
        <v>11</v>
      </c>
      <c r="B71" s="15" t="s">
        <v>167</v>
      </c>
    </row>
    <row r="73" spans="1:37" x14ac:dyDescent="0.2">
      <c r="B73" s="65" t="s">
        <v>173</v>
      </c>
    </row>
    <row r="74" spans="1:37" s="66" customFormat="1" ht="29.25" customHeight="1" x14ac:dyDescent="0.2">
      <c r="A74" s="15"/>
      <c r="B74" s="15" t="s">
        <v>22</v>
      </c>
      <c r="C74" s="15" t="s">
        <v>23</v>
      </c>
      <c r="D74" s="15" t="s">
        <v>21</v>
      </c>
      <c r="E74" s="15" t="s">
        <v>1</v>
      </c>
      <c r="F74" s="15" t="s">
        <v>2</v>
      </c>
      <c r="G74" s="15" t="s">
        <v>9</v>
      </c>
      <c r="H74" s="15" t="s">
        <v>174</v>
      </c>
      <c r="K74" s="66" t="s">
        <v>177</v>
      </c>
      <c r="L74" s="66" t="s">
        <v>82</v>
      </c>
      <c r="M74" s="66" t="s">
        <v>83</v>
      </c>
      <c r="N74" s="66" t="s">
        <v>81</v>
      </c>
      <c r="O74" s="66" t="s">
        <v>1</v>
      </c>
      <c r="P74" s="66" t="s">
        <v>2</v>
      </c>
      <c r="Q74" s="66" t="s">
        <v>9</v>
      </c>
      <c r="R74" s="66" t="s">
        <v>0</v>
      </c>
      <c r="T74" s="66" t="s">
        <v>178</v>
      </c>
      <c r="U74" s="66" t="s">
        <v>22</v>
      </c>
      <c r="V74" s="66" t="s">
        <v>23</v>
      </c>
      <c r="W74" s="66" t="s">
        <v>21</v>
      </c>
      <c r="X74" s="66" t="s">
        <v>1</v>
      </c>
      <c r="Y74" s="66" t="s">
        <v>2</v>
      </c>
      <c r="Z74" s="66" t="s">
        <v>9</v>
      </c>
      <c r="AA74" s="66" t="s">
        <v>174</v>
      </c>
      <c r="AD74" s="66" t="s">
        <v>177</v>
      </c>
      <c r="AE74" s="66" t="s">
        <v>82</v>
      </c>
      <c r="AF74" s="66" t="s">
        <v>83</v>
      </c>
      <c r="AG74" s="66" t="s">
        <v>81</v>
      </c>
      <c r="AH74" s="66" t="s">
        <v>1</v>
      </c>
      <c r="AI74" s="66" t="s">
        <v>2</v>
      </c>
      <c r="AJ74" s="66" t="s">
        <v>9</v>
      </c>
      <c r="AK74" s="66" t="s">
        <v>0</v>
      </c>
    </row>
    <row r="75" spans="1:37" x14ac:dyDescent="0.2">
      <c r="A75" s="15" t="s">
        <v>221</v>
      </c>
      <c r="B75" s="15">
        <v>0</v>
      </c>
      <c r="C75" s="15">
        <v>1</v>
      </c>
      <c r="D75" s="15">
        <v>22</v>
      </c>
      <c r="E75" s="15">
        <v>5</v>
      </c>
      <c r="F75" s="15">
        <v>0</v>
      </c>
      <c r="G75" s="15">
        <v>0</v>
      </c>
      <c r="H75" s="15">
        <v>28</v>
      </c>
      <c r="J75" s="15" t="s">
        <v>15</v>
      </c>
      <c r="K75" s="15" t="b">
        <f t="shared" ref="K75:R75" si="14">IF(T75=AD75,TRUE)</f>
        <v>0</v>
      </c>
      <c r="L75" s="15" t="b">
        <f t="shared" si="14"/>
        <v>1</v>
      </c>
      <c r="M75" s="15" t="b">
        <f t="shared" si="14"/>
        <v>0</v>
      </c>
      <c r="N75" s="15" t="b">
        <f t="shared" si="14"/>
        <v>0</v>
      </c>
      <c r="O75" s="15" t="b">
        <f t="shared" si="14"/>
        <v>1</v>
      </c>
      <c r="P75" s="15" t="b">
        <f t="shared" si="14"/>
        <v>1</v>
      </c>
      <c r="Q75" s="15" t="b">
        <f t="shared" si="14"/>
        <v>0</v>
      </c>
      <c r="R75" s="15" t="b">
        <f t="shared" si="14"/>
        <v>0</v>
      </c>
      <c r="T75" s="15">
        <f>SUM(U75:W75)</f>
        <v>23</v>
      </c>
      <c r="U75" s="15" cm="1">
        <f t="array" ref="U75:AA75">B75:H75</f>
        <v>0</v>
      </c>
      <c r="V75" s="15">
        <v>1</v>
      </c>
      <c r="W75" s="15">
        <v>22</v>
      </c>
      <c r="X75" s="15">
        <v>5</v>
      </c>
      <c r="Y75" s="15">
        <v>0</v>
      </c>
      <c r="Z75" s="15">
        <v>0</v>
      </c>
      <c r="AA75" s="15">
        <v>28</v>
      </c>
      <c r="AC75" s="15" t="s">
        <v>15</v>
      </c>
      <c r="AD75" s="15">
        <f>SUM(AE75:AG75)</f>
        <v>37</v>
      </c>
      <c r="AE75" s="15">
        <f>INDEX(FIRE0503b!$A$6:$I$18,MATCH(QA_FIRE0503b!$AC75,FIRE0503b!$A$6:$A$18,0),MATCH(AE$4,FIRE0503b!$A$6:$I$6,0))</f>
        <v>0</v>
      </c>
      <c r="AF75" s="15">
        <f>INDEX(FIRE0503b!$A$6:$I$18,MATCH(QA_FIRE0503b!$AC75,FIRE0503b!$A$6:$A$18,0),MATCH(AF$4,FIRE0503b!$A$6:$I$6,0))</f>
        <v>0</v>
      </c>
      <c r="AG75" s="15">
        <f>INDEX(FIRE0503b!$A$6:$I$18,MATCH(QA_FIRE0503b!$AC75,FIRE0503b!$A$6:$A$18,0),MATCH(AG$4,FIRE0503b!$A$6:$I$6,0))</f>
        <v>37</v>
      </c>
      <c r="AH75" s="15">
        <f>INDEX(FIRE0503b!$A$6:$I$18,MATCH(QA_FIRE0503b!$AC75,FIRE0503b!$A$6:$A$18,0),MATCH(AH$4,FIRE0503b!$A$6:$I$6,0))</f>
        <v>5</v>
      </c>
      <c r="AI75" s="15">
        <f>INDEX(FIRE0503b!$A$6:$I$18,MATCH(QA_FIRE0503b!$AC75,FIRE0503b!$A$6:$A$18,0),MATCH(AI$4,FIRE0503b!$A$6:$I$6,0))</f>
        <v>0</v>
      </c>
      <c r="AJ75" s="15">
        <f>INDEX(FIRE0503b!$A$6:$I$18,MATCH(QA_FIRE0503b!$AC75,FIRE0503b!$A$6:$A$18,0),MATCH(AJ$4,FIRE0503b!$A$6:$I$6,0))</f>
        <v>13</v>
      </c>
      <c r="AK75" s="15">
        <f>INDEX(FIRE0503b!$A$6:$I$18,MATCH(QA_FIRE0503b!$AC75,FIRE0503b!$A$6:$A$18,0),MATCH(AK$4,FIRE0503b!$A$6:$I$6,0))</f>
        <v>55</v>
      </c>
    </row>
    <row r="77" spans="1:37" x14ac:dyDescent="0.2">
      <c r="A77" s="65" t="s">
        <v>11</v>
      </c>
      <c r="B77" s="15" t="s">
        <v>167</v>
      </c>
    </row>
    <row r="79" spans="1:37" x14ac:dyDescent="0.2">
      <c r="B79" s="65" t="s">
        <v>173</v>
      </c>
    </row>
    <row r="80" spans="1:37" s="66" customFormat="1" ht="29.25" customHeight="1" x14ac:dyDescent="0.2">
      <c r="A80" s="15"/>
      <c r="B80" s="15" t="s">
        <v>22</v>
      </c>
      <c r="C80" s="15" t="s">
        <v>23</v>
      </c>
      <c r="D80" s="15" t="s">
        <v>21</v>
      </c>
      <c r="E80" s="15" t="s">
        <v>1</v>
      </c>
      <c r="F80" s="15" t="s">
        <v>2</v>
      </c>
      <c r="G80" s="15" t="s">
        <v>9</v>
      </c>
      <c r="H80" s="15" t="s">
        <v>174</v>
      </c>
      <c r="K80" s="66" t="s">
        <v>177</v>
      </c>
      <c r="L80" s="66" t="s">
        <v>82</v>
      </c>
      <c r="M80" s="66" t="s">
        <v>83</v>
      </c>
      <c r="N80" s="66" t="s">
        <v>81</v>
      </c>
      <c r="O80" s="66" t="s">
        <v>1</v>
      </c>
      <c r="P80" s="66" t="s">
        <v>2</v>
      </c>
      <c r="Q80" s="66" t="s">
        <v>9</v>
      </c>
      <c r="R80" s="66" t="s">
        <v>0</v>
      </c>
      <c r="T80" s="66" t="s">
        <v>178</v>
      </c>
      <c r="U80" s="66" t="s">
        <v>22</v>
      </c>
      <c r="V80" s="66" t="s">
        <v>23</v>
      </c>
      <c r="W80" s="66" t="s">
        <v>21</v>
      </c>
      <c r="X80" s="66" t="s">
        <v>1</v>
      </c>
      <c r="Y80" s="66" t="s">
        <v>2</v>
      </c>
      <c r="Z80" s="66" t="s">
        <v>9</v>
      </c>
      <c r="AA80" s="66" t="s">
        <v>174</v>
      </c>
      <c r="AD80" s="66" t="s">
        <v>177</v>
      </c>
      <c r="AE80" s="66" t="s">
        <v>82</v>
      </c>
      <c r="AF80" s="66" t="s">
        <v>83</v>
      </c>
      <c r="AG80" s="66" t="s">
        <v>81</v>
      </c>
      <c r="AH80" s="66" t="s">
        <v>1</v>
      </c>
      <c r="AI80" s="66" t="s">
        <v>2</v>
      </c>
      <c r="AJ80" s="66" t="s">
        <v>9</v>
      </c>
      <c r="AK80" s="66" t="s">
        <v>0</v>
      </c>
    </row>
    <row r="81" spans="1:37" x14ac:dyDescent="0.2">
      <c r="A81" s="15" t="s">
        <v>222</v>
      </c>
      <c r="B81" s="15">
        <v>0</v>
      </c>
      <c r="C81" s="15">
        <v>0</v>
      </c>
      <c r="D81" s="15">
        <v>74</v>
      </c>
      <c r="E81" s="15">
        <v>6</v>
      </c>
      <c r="F81" s="15">
        <v>1</v>
      </c>
      <c r="G81" s="15">
        <v>2</v>
      </c>
      <c r="H81" s="15">
        <v>83</v>
      </c>
      <c r="J81" s="15" t="s">
        <v>24</v>
      </c>
      <c r="K81" s="15" t="b">
        <f t="shared" ref="K81:R81" si="15">IF(T81=AD81,TRUE)</f>
        <v>0</v>
      </c>
      <c r="L81" s="15" t="b">
        <f t="shared" si="15"/>
        <v>0</v>
      </c>
      <c r="M81" s="15" t="b">
        <f t="shared" si="15"/>
        <v>0</v>
      </c>
      <c r="N81" s="15" t="b">
        <f t="shared" si="15"/>
        <v>0</v>
      </c>
      <c r="O81" s="15" t="b">
        <f t="shared" si="15"/>
        <v>0</v>
      </c>
      <c r="P81" s="15" t="b">
        <f t="shared" si="15"/>
        <v>0</v>
      </c>
      <c r="Q81" s="15" t="b">
        <f t="shared" si="15"/>
        <v>0</v>
      </c>
      <c r="R81" s="15" t="b">
        <f t="shared" si="15"/>
        <v>0</v>
      </c>
      <c r="T81" s="15">
        <f>SUM(U81:W81)</f>
        <v>74</v>
      </c>
      <c r="U81" s="15" cm="1">
        <f t="array" ref="U81:AA81">B81:H81</f>
        <v>0</v>
      </c>
      <c r="V81" s="15">
        <v>0</v>
      </c>
      <c r="W81" s="15">
        <v>74</v>
      </c>
      <c r="X81" s="15">
        <v>6</v>
      </c>
      <c r="Y81" s="15">
        <v>1</v>
      </c>
      <c r="Z81" s="15">
        <v>2</v>
      </c>
      <c r="AA81" s="15">
        <v>83</v>
      </c>
      <c r="AC81" s="15" t="s">
        <v>24</v>
      </c>
      <c r="AD81" s="15">
        <f>SUM(AE81:AG81)</f>
        <v>137</v>
      </c>
      <c r="AE81" s="15">
        <f>INDEX(FIRE0503b!$A$6:$I$18,MATCH(QA_FIRE0503b!$AC81,FIRE0503b!$A$6:$A$18,0),MATCH(AE$4,FIRE0503b!$A$6:$I$6,0))</f>
        <v>2</v>
      </c>
      <c r="AF81" s="15">
        <f>INDEX(FIRE0503b!$A$6:$I$18,MATCH(QA_FIRE0503b!$AC81,FIRE0503b!$A$6:$A$18,0),MATCH(AF$4,FIRE0503b!$A$6:$I$6,0))</f>
        <v>2</v>
      </c>
      <c r="AG81" s="15">
        <f>INDEX(FIRE0503b!$A$6:$I$18,MATCH(QA_FIRE0503b!$AC81,FIRE0503b!$A$6:$A$18,0),MATCH(AG$4,FIRE0503b!$A$6:$I$6,0))</f>
        <v>133</v>
      </c>
      <c r="AH81" s="15">
        <f>INDEX(FIRE0503b!$A$6:$I$18,MATCH(QA_FIRE0503b!$AC81,FIRE0503b!$A$6:$A$18,0),MATCH(AH$4,FIRE0503b!$A$6:$I$6,0))</f>
        <v>3</v>
      </c>
      <c r="AI81" s="15">
        <f>INDEX(FIRE0503b!$A$6:$I$18,MATCH(QA_FIRE0503b!$AC81,FIRE0503b!$A$6:$A$18,0),MATCH(AI$4,FIRE0503b!$A$6:$I$6,0))</f>
        <v>3</v>
      </c>
      <c r="AJ81" s="15">
        <f>INDEX(FIRE0503b!$A$6:$I$18,MATCH(QA_FIRE0503b!$AC81,FIRE0503b!$A$6:$A$18,0),MATCH(AJ$4,FIRE0503b!$A$6:$I$6,0))</f>
        <v>6</v>
      </c>
      <c r="AK81" s="15">
        <f>INDEX(FIRE0503b!$A$6:$I$18,MATCH(QA_FIRE0503b!$AC81,FIRE0503b!$A$6:$A$18,0),MATCH(AK$4,FIRE0503b!$A$6:$I$6,0))</f>
        <v>149</v>
      </c>
    </row>
    <row r="83" spans="1:37" x14ac:dyDescent="0.2">
      <c r="A83" s="65" t="s">
        <v>11</v>
      </c>
      <c r="B83" s="15" t="s">
        <v>167</v>
      </c>
    </row>
    <row r="85" spans="1:37" x14ac:dyDescent="0.2">
      <c r="B85" s="65" t="s">
        <v>173</v>
      </c>
    </row>
    <row r="86" spans="1:37" s="66" customFormat="1" ht="29.25" customHeight="1" x14ac:dyDescent="0.2">
      <c r="A86" s="15"/>
      <c r="B86" s="15" t="s">
        <v>22</v>
      </c>
      <c r="C86" s="15" t="s">
        <v>23</v>
      </c>
      <c r="D86" s="15" t="s">
        <v>21</v>
      </c>
      <c r="E86" s="15" t="s">
        <v>1</v>
      </c>
      <c r="F86" s="15" t="s">
        <v>2</v>
      </c>
      <c r="G86" s="15" t="s">
        <v>9</v>
      </c>
      <c r="H86" s="15" t="s">
        <v>174</v>
      </c>
      <c r="K86" s="66" t="s">
        <v>177</v>
      </c>
      <c r="L86" s="66" t="s">
        <v>82</v>
      </c>
      <c r="M86" s="66" t="s">
        <v>83</v>
      </c>
      <c r="N86" s="66" t="s">
        <v>81</v>
      </c>
      <c r="O86" s="66" t="s">
        <v>1</v>
      </c>
      <c r="P86" s="66" t="s">
        <v>2</v>
      </c>
      <c r="Q86" s="66" t="s">
        <v>9</v>
      </c>
      <c r="R86" s="66" t="s">
        <v>0</v>
      </c>
      <c r="T86" s="66" t="s">
        <v>178</v>
      </c>
      <c r="U86" s="66" t="s">
        <v>22</v>
      </c>
      <c r="V86" s="66" t="s">
        <v>23</v>
      </c>
      <c r="W86" s="66" t="s">
        <v>21</v>
      </c>
      <c r="X86" s="66" t="s">
        <v>1</v>
      </c>
      <c r="Y86" s="66" t="s">
        <v>2</v>
      </c>
      <c r="Z86" s="66" t="s">
        <v>9</v>
      </c>
      <c r="AA86" s="66" t="s">
        <v>174</v>
      </c>
      <c r="AD86" s="66" t="s">
        <v>177</v>
      </c>
      <c r="AE86" s="66" t="s">
        <v>82</v>
      </c>
      <c r="AF86" s="66" t="s">
        <v>83</v>
      </c>
      <c r="AG86" s="66" t="s">
        <v>81</v>
      </c>
      <c r="AH86" s="66" t="s">
        <v>1</v>
      </c>
      <c r="AI86" s="66" t="s">
        <v>2</v>
      </c>
      <c r="AJ86" s="66" t="s">
        <v>9</v>
      </c>
      <c r="AK86" s="66" t="s">
        <v>0</v>
      </c>
    </row>
    <row r="87" spans="1:37" x14ac:dyDescent="0.2">
      <c r="A87" s="15" t="s">
        <v>223</v>
      </c>
      <c r="B87" s="15">
        <v>1</v>
      </c>
      <c r="C87" s="15">
        <v>0</v>
      </c>
      <c r="D87" s="15">
        <v>44</v>
      </c>
      <c r="E87" s="15">
        <v>3</v>
      </c>
      <c r="F87" s="15">
        <v>0</v>
      </c>
      <c r="G87" s="15">
        <v>2</v>
      </c>
      <c r="H87" s="15">
        <v>50</v>
      </c>
      <c r="J87" s="15" t="s">
        <v>25</v>
      </c>
      <c r="K87" s="15" t="b">
        <f t="shared" ref="K87:R87" si="16">IF(T87=AD87,TRUE)</f>
        <v>0</v>
      </c>
      <c r="L87" s="15" t="b">
        <f t="shared" si="16"/>
        <v>0</v>
      </c>
      <c r="M87" s="15" t="b">
        <f t="shared" si="16"/>
        <v>0</v>
      </c>
      <c r="N87" s="15" t="b">
        <f t="shared" si="16"/>
        <v>0</v>
      </c>
      <c r="O87" s="15" t="b">
        <f t="shared" si="16"/>
        <v>0</v>
      </c>
      <c r="P87" s="15" t="b">
        <f t="shared" si="16"/>
        <v>0</v>
      </c>
      <c r="Q87" s="15" t="b">
        <f t="shared" si="16"/>
        <v>0</v>
      </c>
      <c r="R87" s="15" t="b">
        <f t="shared" si="16"/>
        <v>0</v>
      </c>
      <c r="T87" s="15">
        <f>SUM(U87:W87)</f>
        <v>45</v>
      </c>
      <c r="U87" s="15" cm="1">
        <f t="array" ref="U87:AA87">B87:H87</f>
        <v>1</v>
      </c>
      <c r="V87" s="15">
        <v>0</v>
      </c>
      <c r="W87" s="15">
        <v>44</v>
      </c>
      <c r="X87" s="15">
        <v>3</v>
      </c>
      <c r="Y87" s="15">
        <v>0</v>
      </c>
      <c r="Z87" s="15">
        <v>2</v>
      </c>
      <c r="AA87" s="15">
        <v>50</v>
      </c>
      <c r="AC87" s="15" t="s">
        <v>25</v>
      </c>
      <c r="AD87" s="15">
        <f>SUM(AE87:AG87)</f>
        <v>99</v>
      </c>
      <c r="AE87" s="15">
        <f>INDEX(FIRE0503b!$A$6:$I$18,MATCH(QA_FIRE0503b!$AC87,FIRE0503b!$A$6:$A$18,0),MATCH(AE$4,FIRE0503b!$A$6:$I$6,0))</f>
        <v>0</v>
      </c>
      <c r="AF87" s="15">
        <f>INDEX(FIRE0503b!$A$6:$I$18,MATCH(QA_FIRE0503b!$AC87,FIRE0503b!$A$6:$A$18,0),MATCH(AF$4,FIRE0503b!$A$6:$I$6,0))</f>
        <v>2</v>
      </c>
      <c r="AG87" s="15">
        <f>INDEX(FIRE0503b!$A$6:$I$18,MATCH(QA_FIRE0503b!$AC87,FIRE0503b!$A$6:$A$18,0),MATCH(AG$4,FIRE0503b!$A$6:$I$6,0))</f>
        <v>97</v>
      </c>
      <c r="AH87" s="15">
        <f>INDEX(FIRE0503b!$A$6:$I$18,MATCH(QA_FIRE0503b!$AC87,FIRE0503b!$A$6:$A$18,0),MATCH(AH$4,FIRE0503b!$A$6:$I$6,0))</f>
        <v>7</v>
      </c>
      <c r="AI87" s="15">
        <f>INDEX(FIRE0503b!$A$6:$I$18,MATCH(QA_FIRE0503b!$AC87,FIRE0503b!$A$6:$A$18,0),MATCH(AI$4,FIRE0503b!$A$6:$I$6,0))</f>
        <v>8</v>
      </c>
      <c r="AJ87" s="15">
        <f>INDEX(FIRE0503b!$A$6:$I$18,MATCH(QA_FIRE0503b!$AC87,FIRE0503b!$A$6:$A$18,0),MATCH(AJ$4,FIRE0503b!$A$6:$I$6,0))</f>
        <v>11</v>
      </c>
      <c r="AK87" s="15">
        <f>INDEX(FIRE0503b!$A$6:$I$18,MATCH(QA_FIRE0503b!$AC87,FIRE0503b!$A$6:$A$18,0),MATCH(AK$4,FIRE0503b!$A$6:$I$6,0))</f>
        <v>125</v>
      </c>
    </row>
    <row r="89" spans="1:37" x14ac:dyDescent="0.2">
      <c r="A89" s="65" t="s">
        <v>11</v>
      </c>
      <c r="B89" s="15" t="s">
        <v>167</v>
      </c>
    </row>
    <row r="91" spans="1:37" x14ac:dyDescent="0.2">
      <c r="B91" s="65" t="s">
        <v>173</v>
      </c>
    </row>
    <row r="92" spans="1:37" s="66" customFormat="1" ht="29.25" customHeight="1" x14ac:dyDescent="0.2">
      <c r="A92" s="15"/>
      <c r="B92" s="15" t="s">
        <v>22</v>
      </c>
      <c r="C92" s="15" t="s">
        <v>23</v>
      </c>
      <c r="D92" s="15" t="s">
        <v>21</v>
      </c>
      <c r="E92" s="15" t="s">
        <v>1</v>
      </c>
      <c r="F92" s="15" t="s">
        <v>2</v>
      </c>
      <c r="G92" s="15" t="s">
        <v>9</v>
      </c>
      <c r="H92" s="15" t="s">
        <v>174</v>
      </c>
      <c r="K92" s="66" t="s">
        <v>177</v>
      </c>
      <c r="L92" s="66" t="s">
        <v>82</v>
      </c>
      <c r="M92" s="66" t="s">
        <v>83</v>
      </c>
      <c r="N92" s="66" t="s">
        <v>81</v>
      </c>
      <c r="O92" s="66" t="s">
        <v>1</v>
      </c>
      <c r="P92" s="66" t="s">
        <v>2</v>
      </c>
      <c r="Q92" s="66" t="s">
        <v>9</v>
      </c>
      <c r="R92" s="66" t="s">
        <v>0</v>
      </c>
      <c r="T92" s="66" t="s">
        <v>178</v>
      </c>
      <c r="U92" s="66" t="s">
        <v>22</v>
      </c>
      <c r="V92" s="66" t="s">
        <v>23</v>
      </c>
      <c r="W92" s="66" t="s">
        <v>21</v>
      </c>
      <c r="X92" s="66" t="s">
        <v>1</v>
      </c>
      <c r="Y92" s="66" t="s">
        <v>2</v>
      </c>
      <c r="Z92" s="66" t="s">
        <v>9</v>
      </c>
      <c r="AA92" s="66" t="s">
        <v>174</v>
      </c>
      <c r="AD92" s="66" t="s">
        <v>177</v>
      </c>
      <c r="AE92" s="66" t="s">
        <v>82</v>
      </c>
      <c r="AF92" s="66" t="s">
        <v>83</v>
      </c>
      <c r="AG92" s="66" t="s">
        <v>81</v>
      </c>
      <c r="AH92" s="66" t="s">
        <v>1</v>
      </c>
      <c r="AI92" s="66" t="s">
        <v>2</v>
      </c>
      <c r="AJ92" s="66" t="s">
        <v>9</v>
      </c>
      <c r="AK92" s="66" t="s">
        <v>0</v>
      </c>
    </row>
    <row r="93" spans="1:37" x14ac:dyDescent="0.2">
      <c r="A93" s="15" t="s">
        <v>224</v>
      </c>
      <c r="B93" s="15">
        <v>0</v>
      </c>
      <c r="C93" s="15">
        <v>0</v>
      </c>
      <c r="D93" s="15">
        <v>66</v>
      </c>
      <c r="E93" s="15">
        <v>8</v>
      </c>
      <c r="F93" s="15">
        <v>6</v>
      </c>
      <c r="G93" s="15">
        <v>1</v>
      </c>
      <c r="H93" s="15">
        <v>81</v>
      </c>
      <c r="J93" s="15" t="s">
        <v>16</v>
      </c>
      <c r="K93" s="15" t="b">
        <f t="shared" ref="K93:R93" si="17">IF(T93=AD93,TRUE)</f>
        <v>0</v>
      </c>
      <c r="L93" s="15" t="b">
        <f t="shared" si="17"/>
        <v>1</v>
      </c>
      <c r="M93" s="15" t="b">
        <f t="shared" si="17"/>
        <v>0</v>
      </c>
      <c r="N93" s="15" t="b">
        <f t="shared" si="17"/>
        <v>0</v>
      </c>
      <c r="O93" s="15" t="b">
        <f t="shared" si="17"/>
        <v>0</v>
      </c>
      <c r="P93" s="15" t="b">
        <f t="shared" si="17"/>
        <v>0</v>
      </c>
      <c r="Q93" s="15" t="b">
        <f t="shared" si="17"/>
        <v>0</v>
      </c>
      <c r="R93" s="15" t="b">
        <f t="shared" si="17"/>
        <v>0</v>
      </c>
      <c r="T93" s="15">
        <f>SUM(U93:W93)</f>
        <v>66</v>
      </c>
      <c r="U93" s="15" cm="1">
        <f t="array" ref="U93:AA93">B93:H93</f>
        <v>0</v>
      </c>
      <c r="V93" s="15">
        <v>0</v>
      </c>
      <c r="W93" s="15">
        <v>66</v>
      </c>
      <c r="X93" s="15">
        <v>8</v>
      </c>
      <c r="Y93" s="15">
        <v>6</v>
      </c>
      <c r="Z93" s="15">
        <v>1</v>
      </c>
      <c r="AA93" s="15">
        <v>81</v>
      </c>
      <c r="AC93" s="15" t="s">
        <v>16</v>
      </c>
      <c r="AD93" s="15">
        <f>SUM(AE93:AG93)</f>
        <v>174</v>
      </c>
      <c r="AE93" s="15">
        <f>INDEX(FIRE0503b!$A$6:$I$18,MATCH(QA_FIRE0503b!$AC93,FIRE0503b!$A$6:$A$18,0),MATCH(AE$4,FIRE0503b!$A$6:$I$6,0))</f>
        <v>0</v>
      </c>
      <c r="AF93" s="15">
        <f>INDEX(FIRE0503b!$A$6:$I$18,MATCH(QA_FIRE0503b!$AC93,FIRE0503b!$A$6:$A$18,0),MATCH(AF$4,FIRE0503b!$A$6:$I$6,0))</f>
        <v>4</v>
      </c>
      <c r="AG93" s="15">
        <f>INDEX(FIRE0503b!$A$6:$I$18,MATCH(QA_FIRE0503b!$AC93,FIRE0503b!$A$6:$A$18,0),MATCH(AG$4,FIRE0503b!$A$6:$I$6,0))</f>
        <v>170</v>
      </c>
      <c r="AH93" s="15">
        <f>INDEX(FIRE0503b!$A$6:$I$18,MATCH(QA_FIRE0503b!$AC93,FIRE0503b!$A$6:$A$18,0),MATCH(AH$4,FIRE0503b!$A$6:$I$6,0))</f>
        <v>29</v>
      </c>
      <c r="AI93" s="15">
        <f>INDEX(FIRE0503b!$A$6:$I$18,MATCH(QA_FIRE0503b!$AC93,FIRE0503b!$A$6:$A$18,0),MATCH(AI$4,FIRE0503b!$A$6:$I$6,0))</f>
        <v>16</v>
      </c>
      <c r="AJ93" s="15">
        <f>INDEX(FIRE0503b!$A$6:$I$18,MATCH(QA_FIRE0503b!$AC93,FIRE0503b!$A$6:$A$18,0),MATCH(AJ$4,FIRE0503b!$A$6:$I$6,0))</f>
        <v>12</v>
      </c>
      <c r="AK93" s="15">
        <f>INDEX(FIRE0503b!$A$6:$I$18,MATCH(QA_FIRE0503b!$AC93,FIRE0503b!$A$6:$A$18,0),MATCH(AK$4,FIRE0503b!$A$6:$I$6,0))</f>
        <v>231</v>
      </c>
    </row>
    <row r="95" spans="1:37" x14ac:dyDescent="0.2">
      <c r="A95" s="65" t="s">
        <v>11</v>
      </c>
      <c r="B95" s="15" t="s">
        <v>167</v>
      </c>
    </row>
    <row r="97" spans="1:37" x14ac:dyDescent="0.2">
      <c r="B97" s="65" t="s">
        <v>173</v>
      </c>
    </row>
    <row r="98" spans="1:37" s="66" customFormat="1" ht="29.25" customHeight="1" x14ac:dyDescent="0.2">
      <c r="A98" s="15"/>
      <c r="B98" s="15" t="s">
        <v>22</v>
      </c>
      <c r="C98" s="15" t="s">
        <v>23</v>
      </c>
      <c r="D98" s="15" t="s">
        <v>21</v>
      </c>
      <c r="E98" s="15" t="s">
        <v>1</v>
      </c>
      <c r="F98" s="15" t="s">
        <v>2</v>
      </c>
      <c r="G98" s="15" t="s">
        <v>9</v>
      </c>
      <c r="H98" s="15" t="s">
        <v>174</v>
      </c>
      <c r="K98" s="66" t="s">
        <v>177</v>
      </c>
      <c r="L98" s="66" t="s">
        <v>82</v>
      </c>
      <c r="M98" s="66" t="s">
        <v>83</v>
      </c>
      <c r="N98" s="66" t="s">
        <v>81</v>
      </c>
      <c r="O98" s="66" t="s">
        <v>1</v>
      </c>
      <c r="P98" s="66" t="s">
        <v>2</v>
      </c>
      <c r="Q98" s="66" t="s">
        <v>9</v>
      </c>
      <c r="R98" s="66" t="s">
        <v>0</v>
      </c>
      <c r="T98" s="66" t="s">
        <v>178</v>
      </c>
      <c r="U98" s="66" t="s">
        <v>22</v>
      </c>
      <c r="V98" s="66" t="s">
        <v>23</v>
      </c>
      <c r="W98" s="66" t="s">
        <v>21</v>
      </c>
      <c r="X98" s="66" t="s">
        <v>1</v>
      </c>
      <c r="Y98" s="66" t="s">
        <v>2</v>
      </c>
      <c r="Z98" s="66" t="s">
        <v>9</v>
      </c>
      <c r="AA98" s="66" t="s">
        <v>174</v>
      </c>
      <c r="AD98" s="66" t="s">
        <v>177</v>
      </c>
      <c r="AE98" s="66" t="s">
        <v>82</v>
      </c>
      <c r="AF98" s="66" t="s">
        <v>83</v>
      </c>
      <c r="AG98" s="66" t="s">
        <v>81</v>
      </c>
      <c r="AH98" s="66" t="s">
        <v>1</v>
      </c>
      <c r="AI98" s="66" t="s">
        <v>2</v>
      </c>
      <c r="AJ98" s="66" t="s">
        <v>9</v>
      </c>
      <c r="AK98" s="66" t="s">
        <v>0</v>
      </c>
    </row>
    <row r="99" spans="1:37" x14ac:dyDescent="0.2">
      <c r="A99" s="15" t="s">
        <v>225</v>
      </c>
      <c r="B99" s="15">
        <v>7</v>
      </c>
      <c r="C99" s="15">
        <v>1</v>
      </c>
      <c r="D99" s="15">
        <v>148</v>
      </c>
      <c r="E99" s="15">
        <v>31</v>
      </c>
      <c r="F99" s="15">
        <v>2</v>
      </c>
      <c r="G99" s="15">
        <v>20</v>
      </c>
      <c r="H99" s="15">
        <v>209</v>
      </c>
      <c r="J99" s="15" t="s">
        <v>17</v>
      </c>
      <c r="K99" s="15" t="b">
        <f t="shared" ref="K99:R99" si="18">IF(T99=AD99,TRUE)</f>
        <v>0</v>
      </c>
      <c r="L99" s="15" t="b">
        <f t="shared" si="18"/>
        <v>0</v>
      </c>
      <c r="M99" s="15" t="b">
        <f t="shared" si="18"/>
        <v>0</v>
      </c>
      <c r="N99" s="15" t="b">
        <f t="shared" si="18"/>
        <v>0</v>
      </c>
      <c r="O99" s="15" t="b">
        <f t="shared" si="18"/>
        <v>0</v>
      </c>
      <c r="P99" s="15" t="b">
        <f t="shared" si="18"/>
        <v>0</v>
      </c>
      <c r="Q99" s="15" t="b">
        <f t="shared" si="18"/>
        <v>0</v>
      </c>
      <c r="R99" s="15" t="b">
        <f t="shared" si="18"/>
        <v>0</v>
      </c>
      <c r="T99" s="15">
        <f>SUM(U99:W99)</f>
        <v>156</v>
      </c>
      <c r="U99" s="15" cm="1">
        <f t="array" ref="U99:AA99">B99:H99</f>
        <v>7</v>
      </c>
      <c r="V99" s="15">
        <v>1</v>
      </c>
      <c r="W99" s="15">
        <v>148</v>
      </c>
      <c r="X99" s="15">
        <v>31</v>
      </c>
      <c r="Y99" s="15">
        <v>2</v>
      </c>
      <c r="Z99" s="15">
        <v>20</v>
      </c>
      <c r="AA99" s="15">
        <v>209</v>
      </c>
      <c r="AC99" s="15" t="s">
        <v>17</v>
      </c>
      <c r="AD99" s="15">
        <f>SUM(AE99:AG99)</f>
        <v>335</v>
      </c>
      <c r="AE99" s="15">
        <f>INDEX(FIRE0503b!$A$6:$I$18,MATCH(QA_FIRE0503b!$AC99,FIRE0503b!$A$6:$A$18,0),MATCH(AE$4,FIRE0503b!$A$6:$I$6,0))</f>
        <v>20</v>
      </c>
      <c r="AF99" s="15">
        <f>INDEX(FIRE0503b!$A$6:$I$18,MATCH(QA_FIRE0503b!$AC99,FIRE0503b!$A$6:$A$18,0),MATCH(AF$4,FIRE0503b!$A$6:$I$6,0))</f>
        <v>4</v>
      </c>
      <c r="AG99" s="15">
        <f>INDEX(FIRE0503b!$A$6:$I$18,MATCH(QA_FIRE0503b!$AC99,FIRE0503b!$A$6:$A$18,0),MATCH(AG$4,FIRE0503b!$A$6:$I$6,0))</f>
        <v>311</v>
      </c>
      <c r="AH99" s="15">
        <f>INDEX(FIRE0503b!$A$6:$I$18,MATCH(QA_FIRE0503b!$AC99,FIRE0503b!$A$6:$A$18,0),MATCH(AH$4,FIRE0503b!$A$6:$I$6,0))</f>
        <v>81</v>
      </c>
      <c r="AI99" s="15">
        <f>INDEX(FIRE0503b!$A$6:$I$18,MATCH(QA_FIRE0503b!$AC99,FIRE0503b!$A$6:$A$18,0),MATCH(AI$4,FIRE0503b!$A$6:$I$6,0))</f>
        <v>22</v>
      </c>
      <c r="AJ99" s="15">
        <f>INDEX(FIRE0503b!$A$6:$I$18,MATCH(QA_FIRE0503b!$AC99,FIRE0503b!$A$6:$A$18,0),MATCH(AJ$4,FIRE0503b!$A$6:$I$6,0))</f>
        <v>71</v>
      </c>
      <c r="AK99" s="15">
        <f>INDEX(FIRE0503b!$A$6:$I$18,MATCH(QA_FIRE0503b!$AC99,FIRE0503b!$A$6:$A$18,0),MATCH(AK$4,FIRE0503b!$A$6:$I$6,0))</f>
        <v>509</v>
      </c>
    </row>
    <row r="101" spans="1:37" x14ac:dyDescent="0.2">
      <c r="A101" s="65" t="s">
        <v>11</v>
      </c>
      <c r="B101" s="15" t="s">
        <v>167</v>
      </c>
    </row>
    <row r="103" spans="1:37" x14ac:dyDescent="0.2">
      <c r="B103" s="65" t="s">
        <v>173</v>
      </c>
    </row>
    <row r="104" spans="1:37" s="66" customFormat="1" ht="29.25" customHeight="1" x14ac:dyDescent="0.2">
      <c r="A104" s="15"/>
      <c r="B104" s="15" t="s">
        <v>22</v>
      </c>
      <c r="C104" s="15" t="s">
        <v>23</v>
      </c>
      <c r="D104" s="15" t="s">
        <v>21</v>
      </c>
      <c r="E104" s="15" t="s">
        <v>1</v>
      </c>
      <c r="F104" s="15" t="s">
        <v>2</v>
      </c>
      <c r="G104" s="15" t="s">
        <v>9</v>
      </c>
      <c r="H104" s="15" t="s">
        <v>174</v>
      </c>
      <c r="K104" s="66" t="s">
        <v>177</v>
      </c>
      <c r="L104" s="66" t="s">
        <v>82</v>
      </c>
      <c r="M104" s="66" t="s">
        <v>83</v>
      </c>
      <c r="N104" s="66" t="s">
        <v>81</v>
      </c>
      <c r="O104" s="66" t="s">
        <v>1</v>
      </c>
      <c r="P104" s="66" t="s">
        <v>2</v>
      </c>
      <c r="Q104" s="66" t="s">
        <v>9</v>
      </c>
      <c r="R104" s="66" t="s">
        <v>0</v>
      </c>
      <c r="T104" s="66" t="s">
        <v>178</v>
      </c>
      <c r="U104" s="66" t="s">
        <v>22</v>
      </c>
      <c r="V104" s="66" t="s">
        <v>23</v>
      </c>
      <c r="W104" s="66" t="s">
        <v>21</v>
      </c>
      <c r="X104" s="66" t="s">
        <v>1</v>
      </c>
      <c r="Y104" s="66" t="s">
        <v>2</v>
      </c>
      <c r="Z104" s="66" t="s">
        <v>9</v>
      </c>
      <c r="AA104" s="66" t="s">
        <v>174</v>
      </c>
      <c r="AD104" s="66" t="s">
        <v>177</v>
      </c>
      <c r="AE104" s="66" t="s">
        <v>82</v>
      </c>
      <c r="AF104" s="66" t="s">
        <v>83</v>
      </c>
      <c r="AG104" s="66" t="s">
        <v>81</v>
      </c>
      <c r="AH104" s="66" t="s">
        <v>1</v>
      </c>
      <c r="AI104" s="66" t="s">
        <v>2</v>
      </c>
      <c r="AJ104" s="66" t="s">
        <v>9</v>
      </c>
      <c r="AK104" s="66" t="s">
        <v>0</v>
      </c>
    </row>
    <row r="105" spans="1:37" x14ac:dyDescent="0.2">
      <c r="A105" s="15" t="s">
        <v>226</v>
      </c>
      <c r="B105" s="15">
        <v>28</v>
      </c>
      <c r="C105" s="15">
        <v>4</v>
      </c>
      <c r="D105" s="15">
        <v>395</v>
      </c>
      <c r="E105" s="15">
        <v>51</v>
      </c>
      <c r="F105" s="15">
        <v>16</v>
      </c>
      <c r="G105" s="15">
        <v>25</v>
      </c>
      <c r="H105" s="15">
        <v>519</v>
      </c>
      <c r="J105" s="15" t="s">
        <v>26</v>
      </c>
      <c r="K105" s="15" t="b">
        <f t="shared" ref="K105:R105" si="19">IF(T105=AD105,TRUE)</f>
        <v>0</v>
      </c>
      <c r="L105" s="15" t="b">
        <f t="shared" si="19"/>
        <v>0</v>
      </c>
      <c r="M105" s="15" t="b">
        <f t="shared" si="19"/>
        <v>0</v>
      </c>
      <c r="N105" s="15" t="b">
        <f t="shared" si="19"/>
        <v>0</v>
      </c>
      <c r="O105" s="15" t="b">
        <f t="shared" si="19"/>
        <v>0</v>
      </c>
      <c r="P105" s="15" t="b">
        <f t="shared" si="19"/>
        <v>0</v>
      </c>
      <c r="Q105" s="15" t="b">
        <f t="shared" si="19"/>
        <v>0</v>
      </c>
      <c r="R105" s="15" t="b">
        <f t="shared" si="19"/>
        <v>0</v>
      </c>
      <c r="T105" s="15">
        <f>SUM(U105:W105)</f>
        <v>427</v>
      </c>
      <c r="U105" s="15" cm="1">
        <f t="array" ref="U105:AA105">B105:H105</f>
        <v>28</v>
      </c>
      <c r="V105" s="15">
        <v>4</v>
      </c>
      <c r="W105" s="15">
        <v>395</v>
      </c>
      <c r="X105" s="15">
        <v>51</v>
      </c>
      <c r="Y105" s="15">
        <v>16</v>
      </c>
      <c r="Z105" s="15">
        <v>25</v>
      </c>
      <c r="AA105" s="15">
        <v>519</v>
      </c>
      <c r="AC105" s="15" t="s">
        <v>26</v>
      </c>
      <c r="AD105" s="15">
        <f>SUM(AE105:AG105)</f>
        <v>872</v>
      </c>
      <c r="AE105" s="15">
        <f>INDEX(FIRE0503b!$A$6:$I$18,MATCH(QA_FIRE0503b!$AC105,FIRE0503b!$A$6:$A$18,0),MATCH(AE$4,FIRE0503b!$A$6:$I$6,0))</f>
        <v>45</v>
      </c>
      <c r="AF105" s="15">
        <f>INDEX(FIRE0503b!$A$6:$I$18,MATCH(QA_FIRE0503b!$AC105,FIRE0503b!$A$6:$A$18,0),MATCH(AF$4,FIRE0503b!$A$6:$I$6,0))</f>
        <v>17</v>
      </c>
      <c r="AG105" s="15">
        <f>INDEX(FIRE0503b!$A$6:$I$18,MATCH(QA_FIRE0503b!$AC105,FIRE0503b!$A$6:$A$18,0),MATCH(AG$4,FIRE0503b!$A$6:$I$6,0))</f>
        <v>810</v>
      </c>
      <c r="AH105" s="15">
        <f>INDEX(FIRE0503b!$A$6:$I$18,MATCH(QA_FIRE0503b!$AC105,FIRE0503b!$A$6:$A$18,0),MATCH(AH$4,FIRE0503b!$A$6:$I$6,0))</f>
        <v>268</v>
      </c>
      <c r="AI105" s="15">
        <f>INDEX(FIRE0503b!$A$6:$I$18,MATCH(QA_FIRE0503b!$AC105,FIRE0503b!$A$6:$A$18,0),MATCH(AI$4,FIRE0503b!$A$6:$I$6,0))</f>
        <v>82</v>
      </c>
      <c r="AJ105" s="15">
        <f>INDEX(FIRE0503b!$A$6:$I$18,MATCH(QA_FIRE0503b!$AC105,FIRE0503b!$A$6:$A$18,0),MATCH(AJ$4,FIRE0503b!$A$6:$I$6,0))</f>
        <v>113</v>
      </c>
      <c r="AK105" s="15">
        <f>INDEX(FIRE0503b!$A$6:$I$18,MATCH(QA_FIRE0503b!$AC105,FIRE0503b!$A$6:$A$18,0),MATCH(AK$4,FIRE0503b!$A$6:$I$6,0))</f>
        <v>1335</v>
      </c>
    </row>
    <row r="107" spans="1:37" x14ac:dyDescent="0.2">
      <c r="A107" s="65" t="s">
        <v>11</v>
      </c>
      <c r="B107" s="15" t="s">
        <v>167</v>
      </c>
    </row>
    <row r="109" spans="1:37" x14ac:dyDescent="0.2">
      <c r="B109" s="65" t="s">
        <v>173</v>
      </c>
    </row>
    <row r="110" spans="1:37" s="66" customFormat="1" ht="29.25" customHeight="1" x14ac:dyDescent="0.2">
      <c r="A110" s="15"/>
      <c r="B110" s="15" t="s">
        <v>22</v>
      </c>
      <c r="C110" s="15" t="s">
        <v>23</v>
      </c>
      <c r="D110" s="15" t="s">
        <v>21</v>
      </c>
      <c r="E110" s="15" t="s">
        <v>1</v>
      </c>
      <c r="F110" s="15" t="s">
        <v>2</v>
      </c>
      <c r="G110" s="15" t="s">
        <v>9</v>
      </c>
      <c r="H110" s="15" t="s">
        <v>174</v>
      </c>
      <c r="K110" s="66" t="s">
        <v>177</v>
      </c>
      <c r="L110" s="66" t="s">
        <v>82</v>
      </c>
      <c r="M110" s="66" t="s">
        <v>83</v>
      </c>
      <c r="N110" s="66" t="s">
        <v>81</v>
      </c>
      <c r="O110" s="66" t="s">
        <v>1</v>
      </c>
      <c r="P110" s="66" t="s">
        <v>2</v>
      </c>
      <c r="Q110" s="66" t="s">
        <v>9</v>
      </c>
      <c r="R110" s="66" t="s">
        <v>0</v>
      </c>
      <c r="T110" s="66" t="s">
        <v>178</v>
      </c>
      <c r="U110" s="66" t="s">
        <v>22</v>
      </c>
      <c r="V110" s="66" t="s">
        <v>23</v>
      </c>
      <c r="W110" s="66" t="s">
        <v>21</v>
      </c>
      <c r="X110" s="66" t="s">
        <v>1</v>
      </c>
      <c r="Y110" s="66" t="s">
        <v>2</v>
      </c>
      <c r="Z110" s="66" t="s">
        <v>9</v>
      </c>
      <c r="AA110" s="66" t="s">
        <v>174</v>
      </c>
      <c r="AD110" s="66" t="s">
        <v>177</v>
      </c>
      <c r="AE110" s="66" t="s">
        <v>82</v>
      </c>
      <c r="AF110" s="66" t="s">
        <v>83</v>
      </c>
      <c r="AG110" s="66" t="s">
        <v>81</v>
      </c>
      <c r="AH110" s="66" t="s">
        <v>1</v>
      </c>
      <c r="AI110" s="66" t="s">
        <v>2</v>
      </c>
      <c r="AJ110" s="66" t="s">
        <v>9</v>
      </c>
      <c r="AK110" s="66" t="s">
        <v>0</v>
      </c>
    </row>
    <row r="111" spans="1:37" x14ac:dyDescent="0.2">
      <c r="A111" s="15" t="s">
        <v>227</v>
      </c>
      <c r="B111" s="15">
        <v>8</v>
      </c>
      <c r="C111" s="15">
        <v>2</v>
      </c>
      <c r="D111" s="15">
        <v>328</v>
      </c>
      <c r="E111" s="15">
        <v>45</v>
      </c>
      <c r="F111" s="15">
        <v>17</v>
      </c>
      <c r="G111" s="15">
        <v>21</v>
      </c>
      <c r="H111" s="15">
        <v>421</v>
      </c>
      <c r="J111" s="15" t="s">
        <v>27</v>
      </c>
      <c r="K111" s="15" t="b">
        <f t="shared" ref="K111:R111" si="20">IF(T111=AD111,TRUE)</f>
        <v>0</v>
      </c>
      <c r="L111" s="15" t="b">
        <f t="shared" si="20"/>
        <v>0</v>
      </c>
      <c r="M111" s="15" t="b">
        <f t="shared" si="20"/>
        <v>0</v>
      </c>
      <c r="N111" s="15" t="b">
        <f t="shared" si="20"/>
        <v>0</v>
      </c>
      <c r="O111" s="15" t="b">
        <f t="shared" si="20"/>
        <v>0</v>
      </c>
      <c r="P111" s="15" t="b">
        <f t="shared" si="20"/>
        <v>0</v>
      </c>
      <c r="Q111" s="15" t="b">
        <f t="shared" si="20"/>
        <v>0</v>
      </c>
      <c r="R111" s="15" t="b">
        <f t="shared" si="20"/>
        <v>0</v>
      </c>
      <c r="T111" s="15">
        <f>SUM(U111:W111)</f>
        <v>338</v>
      </c>
      <c r="U111" s="15" cm="1">
        <f t="array" ref="U111:AA111">B111:H111</f>
        <v>8</v>
      </c>
      <c r="V111" s="15">
        <v>2</v>
      </c>
      <c r="W111" s="15">
        <v>328</v>
      </c>
      <c r="X111" s="15">
        <v>45</v>
      </c>
      <c r="Y111" s="15">
        <v>17</v>
      </c>
      <c r="Z111" s="15">
        <v>21</v>
      </c>
      <c r="AA111" s="15">
        <v>421</v>
      </c>
      <c r="AC111" s="15" t="s">
        <v>27</v>
      </c>
      <c r="AD111" s="15">
        <f>SUM(AE111:AG111)</f>
        <v>846</v>
      </c>
      <c r="AE111" s="15">
        <f>INDEX(FIRE0503b!$A$6:$I$18,MATCH(QA_FIRE0503b!$AC111,FIRE0503b!$A$6:$A$18,0),MATCH(AE$4,FIRE0503b!$A$6:$I$6,0))</f>
        <v>38</v>
      </c>
      <c r="AF111" s="15">
        <f>INDEX(FIRE0503b!$A$6:$I$18,MATCH(QA_FIRE0503b!$AC111,FIRE0503b!$A$6:$A$18,0),MATCH(AF$4,FIRE0503b!$A$6:$I$6,0))</f>
        <v>8</v>
      </c>
      <c r="AG111" s="15">
        <f>INDEX(FIRE0503b!$A$6:$I$18,MATCH(QA_FIRE0503b!$AC111,FIRE0503b!$A$6:$A$18,0),MATCH(AG$4,FIRE0503b!$A$6:$I$6,0))</f>
        <v>800</v>
      </c>
      <c r="AH111" s="15">
        <f>INDEX(FIRE0503b!$A$6:$I$18,MATCH(QA_FIRE0503b!$AC111,FIRE0503b!$A$6:$A$18,0),MATCH(AH$4,FIRE0503b!$A$6:$I$6,0))</f>
        <v>135</v>
      </c>
      <c r="AI111" s="15">
        <f>INDEX(FIRE0503b!$A$6:$I$18,MATCH(QA_FIRE0503b!$AC111,FIRE0503b!$A$6:$A$18,0),MATCH(AI$4,FIRE0503b!$A$6:$I$6,0))</f>
        <v>79</v>
      </c>
      <c r="AJ111" s="15">
        <f>INDEX(FIRE0503b!$A$6:$I$18,MATCH(QA_FIRE0503b!$AC111,FIRE0503b!$A$6:$A$18,0),MATCH(AJ$4,FIRE0503b!$A$6:$I$6,0))</f>
        <v>93</v>
      </c>
      <c r="AK111" s="15">
        <f>INDEX(FIRE0503b!$A$6:$I$18,MATCH(QA_FIRE0503b!$AC111,FIRE0503b!$A$6:$A$18,0),MATCH(AK$4,FIRE0503b!$A$6:$I$6,0))</f>
        <v>1153</v>
      </c>
    </row>
    <row r="113" spans="1:37" x14ac:dyDescent="0.2">
      <c r="A113" s="65" t="s">
        <v>11</v>
      </c>
      <c r="B113" s="15" t="s">
        <v>167</v>
      </c>
    </row>
    <row r="115" spans="1:37" x14ac:dyDescent="0.2">
      <c r="B115" s="65" t="s">
        <v>173</v>
      </c>
    </row>
    <row r="116" spans="1:37" s="66" customFormat="1" ht="29.25" customHeight="1" x14ac:dyDescent="0.2">
      <c r="A116" s="15"/>
      <c r="B116" s="15" t="s">
        <v>22</v>
      </c>
      <c r="C116" s="15" t="s">
        <v>23</v>
      </c>
      <c r="D116" s="15" t="s">
        <v>21</v>
      </c>
      <c r="E116" s="15" t="s">
        <v>1</v>
      </c>
      <c r="F116" s="15" t="s">
        <v>2</v>
      </c>
      <c r="G116" s="15" t="s">
        <v>9</v>
      </c>
      <c r="H116" s="15" t="s">
        <v>174</v>
      </c>
      <c r="K116" s="66" t="s">
        <v>177</v>
      </c>
      <c r="L116" s="66" t="s">
        <v>82</v>
      </c>
      <c r="M116" s="66" t="s">
        <v>83</v>
      </c>
      <c r="N116" s="66" t="s">
        <v>81</v>
      </c>
      <c r="O116" s="66" t="s">
        <v>1</v>
      </c>
      <c r="P116" s="66" t="s">
        <v>2</v>
      </c>
      <c r="Q116" s="66" t="s">
        <v>9</v>
      </c>
      <c r="R116" s="66" t="s">
        <v>0</v>
      </c>
      <c r="T116" s="66" t="s">
        <v>178</v>
      </c>
      <c r="U116" s="66" t="s">
        <v>22</v>
      </c>
      <c r="V116" s="66" t="s">
        <v>23</v>
      </c>
      <c r="W116" s="66" t="s">
        <v>21</v>
      </c>
      <c r="X116" s="66" t="s">
        <v>1</v>
      </c>
      <c r="Y116" s="66" t="s">
        <v>2</v>
      </c>
      <c r="Z116" s="66" t="s">
        <v>9</v>
      </c>
      <c r="AA116" s="66" t="s">
        <v>174</v>
      </c>
      <c r="AD116" s="66" t="s">
        <v>177</v>
      </c>
      <c r="AE116" s="66" t="s">
        <v>82</v>
      </c>
      <c r="AF116" s="66" t="s">
        <v>83</v>
      </c>
      <c r="AG116" s="66" t="s">
        <v>81</v>
      </c>
      <c r="AH116" s="66" t="s">
        <v>1</v>
      </c>
      <c r="AI116" s="66" t="s">
        <v>2</v>
      </c>
      <c r="AJ116" s="66" t="s">
        <v>9</v>
      </c>
      <c r="AK116" s="66" t="s">
        <v>0</v>
      </c>
    </row>
    <row r="117" spans="1:37" x14ac:dyDescent="0.2">
      <c r="A117" s="15" t="s">
        <v>228</v>
      </c>
      <c r="B117" s="15">
        <v>3</v>
      </c>
      <c r="C117" s="15">
        <v>2</v>
      </c>
      <c r="D117" s="15">
        <v>195</v>
      </c>
      <c r="E117" s="15">
        <v>13</v>
      </c>
      <c r="F117" s="15">
        <v>5</v>
      </c>
      <c r="G117" s="15">
        <v>9</v>
      </c>
      <c r="H117" s="15">
        <v>227</v>
      </c>
      <c r="J117" s="15" t="s">
        <v>28</v>
      </c>
      <c r="K117" s="15" t="b">
        <f t="shared" ref="K117:R117" si="21">IF(T117=AD117,TRUE)</f>
        <v>0</v>
      </c>
      <c r="L117" s="15" t="b">
        <f t="shared" si="21"/>
        <v>0</v>
      </c>
      <c r="M117" s="15" t="b">
        <f t="shared" si="21"/>
        <v>0</v>
      </c>
      <c r="N117" s="15" t="b">
        <f t="shared" si="21"/>
        <v>0</v>
      </c>
      <c r="O117" s="15" t="b">
        <f t="shared" si="21"/>
        <v>0</v>
      </c>
      <c r="P117" s="15" t="b">
        <f t="shared" si="21"/>
        <v>0</v>
      </c>
      <c r="Q117" s="15" t="b">
        <f t="shared" si="21"/>
        <v>0</v>
      </c>
      <c r="R117" s="15" t="b">
        <f t="shared" si="21"/>
        <v>0</v>
      </c>
      <c r="T117" s="15">
        <f>SUM(U117:W117)</f>
        <v>200</v>
      </c>
      <c r="U117" s="15" cm="1">
        <f t="array" ref="U117:AA117">B117:H117</f>
        <v>3</v>
      </c>
      <c r="V117" s="15">
        <v>2</v>
      </c>
      <c r="W117" s="15">
        <v>195</v>
      </c>
      <c r="X117" s="15">
        <v>13</v>
      </c>
      <c r="Y117" s="15">
        <v>5</v>
      </c>
      <c r="Z117" s="15">
        <v>9</v>
      </c>
      <c r="AA117" s="15">
        <v>227</v>
      </c>
      <c r="AC117" s="15" t="s">
        <v>28</v>
      </c>
      <c r="AD117" s="15">
        <f>SUM(AE117:AG117)</f>
        <v>525</v>
      </c>
      <c r="AE117" s="15">
        <f>INDEX(FIRE0503b!$A$6:$I$18,MATCH(QA_FIRE0503b!$AC117,FIRE0503b!$A$6:$A$18,0),MATCH(AE$4,FIRE0503b!$A$6:$I$6,0))</f>
        <v>15</v>
      </c>
      <c r="AF117" s="15">
        <f>INDEX(FIRE0503b!$A$6:$I$18,MATCH(QA_FIRE0503b!$AC117,FIRE0503b!$A$6:$A$18,0),MATCH(AF$4,FIRE0503b!$A$6:$I$6,0))</f>
        <v>9</v>
      </c>
      <c r="AG117" s="15">
        <f>INDEX(FIRE0503b!$A$6:$I$18,MATCH(QA_FIRE0503b!$AC117,FIRE0503b!$A$6:$A$18,0),MATCH(AG$4,FIRE0503b!$A$6:$I$6,0))</f>
        <v>501</v>
      </c>
      <c r="AH117" s="15">
        <f>INDEX(FIRE0503b!$A$6:$I$18,MATCH(QA_FIRE0503b!$AC117,FIRE0503b!$A$6:$A$18,0),MATCH(AH$4,FIRE0503b!$A$6:$I$6,0))</f>
        <v>86</v>
      </c>
      <c r="AI117" s="15">
        <f>INDEX(FIRE0503b!$A$6:$I$18,MATCH(QA_FIRE0503b!$AC117,FIRE0503b!$A$6:$A$18,0),MATCH(AI$4,FIRE0503b!$A$6:$I$6,0))</f>
        <v>30</v>
      </c>
      <c r="AJ117" s="15">
        <f>INDEX(FIRE0503b!$A$6:$I$18,MATCH(QA_FIRE0503b!$AC117,FIRE0503b!$A$6:$A$18,0),MATCH(AJ$4,FIRE0503b!$A$6:$I$6,0))</f>
        <v>44</v>
      </c>
      <c r="AK117" s="15">
        <f>INDEX(FIRE0503b!$A$6:$I$18,MATCH(QA_FIRE0503b!$AC117,FIRE0503b!$A$6:$A$18,0),MATCH(AK$4,FIRE0503b!$A$6:$I$6,0))</f>
        <v>685</v>
      </c>
    </row>
    <row r="119" spans="1:37" x14ac:dyDescent="0.2">
      <c r="A119" s="65" t="s">
        <v>11</v>
      </c>
      <c r="B119" s="15" t="s">
        <v>167</v>
      </c>
    </row>
    <row r="121" spans="1:37" x14ac:dyDescent="0.2">
      <c r="B121" s="65" t="s">
        <v>173</v>
      </c>
    </row>
    <row r="122" spans="1:37" s="66" customFormat="1" ht="29.25" customHeight="1" x14ac:dyDescent="0.2">
      <c r="A122" s="15"/>
      <c r="B122" s="15" t="s">
        <v>22</v>
      </c>
      <c r="C122" s="15" t="s">
        <v>23</v>
      </c>
      <c r="D122" s="15" t="s">
        <v>21</v>
      </c>
      <c r="E122" s="15" t="s">
        <v>1</v>
      </c>
      <c r="F122" s="15" t="s">
        <v>2</v>
      </c>
      <c r="G122" s="15" t="s">
        <v>9</v>
      </c>
      <c r="H122" s="15" t="s">
        <v>174</v>
      </c>
      <c r="K122" s="66" t="s">
        <v>177</v>
      </c>
      <c r="L122" s="66" t="s">
        <v>82</v>
      </c>
      <c r="M122" s="66" t="s">
        <v>83</v>
      </c>
      <c r="N122" s="66" t="s">
        <v>81</v>
      </c>
      <c r="O122" s="66" t="s">
        <v>1</v>
      </c>
      <c r="P122" s="66" t="s">
        <v>2</v>
      </c>
      <c r="Q122" s="66" t="s">
        <v>9</v>
      </c>
      <c r="R122" s="66" t="s">
        <v>0</v>
      </c>
      <c r="T122" s="66" t="s">
        <v>178</v>
      </c>
      <c r="U122" s="66" t="s">
        <v>22</v>
      </c>
      <c r="V122" s="66" t="s">
        <v>23</v>
      </c>
      <c r="W122" s="66" t="s">
        <v>21</v>
      </c>
      <c r="X122" s="66" t="s">
        <v>1</v>
      </c>
      <c r="Y122" s="66" t="s">
        <v>2</v>
      </c>
      <c r="Z122" s="66" t="s">
        <v>9</v>
      </c>
      <c r="AA122" s="66" t="s">
        <v>174</v>
      </c>
      <c r="AD122" s="66" t="s">
        <v>177</v>
      </c>
      <c r="AE122" s="66" t="s">
        <v>82</v>
      </c>
      <c r="AF122" s="66" t="s">
        <v>83</v>
      </c>
      <c r="AG122" s="66" t="s">
        <v>81</v>
      </c>
      <c r="AH122" s="66" t="s">
        <v>1</v>
      </c>
      <c r="AI122" s="66" t="s">
        <v>2</v>
      </c>
      <c r="AJ122" s="66" t="s">
        <v>9</v>
      </c>
      <c r="AK122" s="66" t="s">
        <v>0</v>
      </c>
    </row>
    <row r="123" spans="1:37" x14ac:dyDescent="0.2">
      <c r="A123" s="15" t="s">
        <v>229</v>
      </c>
      <c r="B123" s="15">
        <v>0</v>
      </c>
      <c r="C123" s="15">
        <v>0</v>
      </c>
      <c r="D123" s="15">
        <v>259</v>
      </c>
      <c r="E123" s="15">
        <v>8</v>
      </c>
      <c r="F123" s="15">
        <v>4</v>
      </c>
      <c r="G123" s="15">
        <v>12</v>
      </c>
      <c r="H123" s="15">
        <v>283</v>
      </c>
      <c r="J123" s="15" t="s">
        <v>18</v>
      </c>
      <c r="K123" s="15" t="b">
        <f t="shared" ref="K123:R123" si="22">IF(T123=AD123,TRUE)</f>
        <v>0</v>
      </c>
      <c r="L123" s="15" t="b">
        <f t="shared" si="22"/>
        <v>0</v>
      </c>
      <c r="M123" s="15" t="b">
        <f t="shared" si="22"/>
        <v>0</v>
      </c>
      <c r="N123" s="15" t="b">
        <f t="shared" si="22"/>
        <v>0</v>
      </c>
      <c r="O123" s="15" t="b">
        <f t="shared" si="22"/>
        <v>0</v>
      </c>
      <c r="P123" s="15" t="b">
        <f t="shared" si="22"/>
        <v>0</v>
      </c>
      <c r="Q123" s="15" t="b">
        <f t="shared" si="22"/>
        <v>0</v>
      </c>
      <c r="R123" s="15" t="b">
        <f t="shared" si="22"/>
        <v>0</v>
      </c>
      <c r="T123" s="15">
        <f>SUM(U123:W123)</f>
        <v>259</v>
      </c>
      <c r="U123" s="15" cm="1">
        <f t="array" ref="U123:AA123">B123:H123</f>
        <v>0</v>
      </c>
      <c r="V123" s="15">
        <v>0</v>
      </c>
      <c r="W123" s="15">
        <v>259</v>
      </c>
      <c r="X123" s="15">
        <v>8</v>
      </c>
      <c r="Y123" s="15">
        <v>4</v>
      </c>
      <c r="Z123" s="15">
        <v>12</v>
      </c>
      <c r="AA123" s="15">
        <v>283</v>
      </c>
      <c r="AC123" s="15" t="s">
        <v>18</v>
      </c>
      <c r="AD123" s="15">
        <f>SUM(AE123:AG123)</f>
        <v>612</v>
      </c>
      <c r="AE123" s="15">
        <f>INDEX(FIRE0503b!$A$6:$I$18,MATCH(QA_FIRE0503b!$AC123,FIRE0503b!$A$6:$A$18,0),MATCH(AE$4,FIRE0503b!$A$6:$I$6,0))</f>
        <v>5</v>
      </c>
      <c r="AF123" s="15">
        <f>INDEX(FIRE0503b!$A$6:$I$18,MATCH(QA_FIRE0503b!$AC123,FIRE0503b!$A$6:$A$18,0),MATCH(AF$4,FIRE0503b!$A$6:$I$6,0))</f>
        <v>2</v>
      </c>
      <c r="AG123" s="15">
        <f>INDEX(FIRE0503b!$A$6:$I$18,MATCH(QA_FIRE0503b!$AC123,FIRE0503b!$A$6:$A$18,0),MATCH(AG$4,FIRE0503b!$A$6:$I$6,0))</f>
        <v>605</v>
      </c>
      <c r="AH123" s="15">
        <f>INDEX(FIRE0503b!$A$6:$I$18,MATCH(QA_FIRE0503b!$AC123,FIRE0503b!$A$6:$A$18,0),MATCH(AH$4,FIRE0503b!$A$6:$I$6,0))</f>
        <v>57</v>
      </c>
      <c r="AI123" s="15">
        <f>INDEX(FIRE0503b!$A$6:$I$18,MATCH(QA_FIRE0503b!$AC123,FIRE0503b!$A$6:$A$18,0),MATCH(AI$4,FIRE0503b!$A$6:$I$6,0))</f>
        <v>23</v>
      </c>
      <c r="AJ123" s="15">
        <f>INDEX(FIRE0503b!$A$6:$I$18,MATCH(QA_FIRE0503b!$AC123,FIRE0503b!$A$6:$A$18,0),MATCH(AJ$4,FIRE0503b!$A$6:$I$6,0))</f>
        <v>32</v>
      </c>
      <c r="AK123" s="15">
        <f>INDEX(FIRE0503b!$A$6:$I$18,MATCH(QA_FIRE0503b!$AC123,FIRE0503b!$A$6:$A$18,0),MATCH(AK$4,FIRE0503b!$A$6:$I$6,0))</f>
        <v>724</v>
      </c>
    </row>
    <row r="125" spans="1:37" x14ac:dyDescent="0.2">
      <c r="A125" s="65" t="s">
        <v>11</v>
      </c>
      <c r="B125" s="15" t="s">
        <v>167</v>
      </c>
    </row>
    <row r="127" spans="1:37" x14ac:dyDescent="0.2">
      <c r="B127" s="65" t="s">
        <v>173</v>
      </c>
    </row>
    <row r="128" spans="1:37" s="66" customFormat="1" ht="29.25" customHeight="1" x14ac:dyDescent="0.2">
      <c r="A128" s="15"/>
      <c r="B128" s="15" t="s">
        <v>22</v>
      </c>
      <c r="C128" s="15" t="s">
        <v>23</v>
      </c>
      <c r="D128" s="15" t="s">
        <v>21</v>
      </c>
      <c r="E128" s="15" t="s">
        <v>1</v>
      </c>
      <c r="F128" s="15" t="s">
        <v>2</v>
      </c>
      <c r="G128" s="15" t="s">
        <v>9</v>
      </c>
      <c r="H128" s="15" t="s">
        <v>174</v>
      </c>
      <c r="K128" s="66" t="s">
        <v>177</v>
      </c>
      <c r="L128" s="66" t="s">
        <v>82</v>
      </c>
      <c r="M128" s="66" t="s">
        <v>83</v>
      </c>
      <c r="N128" s="66" t="s">
        <v>81</v>
      </c>
      <c r="O128" s="66" t="s">
        <v>1</v>
      </c>
      <c r="P128" s="66" t="s">
        <v>2</v>
      </c>
      <c r="Q128" s="66" t="s">
        <v>9</v>
      </c>
      <c r="R128" s="66" t="s">
        <v>0</v>
      </c>
      <c r="T128" s="66" t="s">
        <v>178</v>
      </c>
      <c r="U128" s="66" t="s">
        <v>22</v>
      </c>
      <c r="V128" s="66" t="s">
        <v>23</v>
      </c>
      <c r="W128" s="66" t="s">
        <v>21</v>
      </c>
      <c r="X128" s="66" t="s">
        <v>1</v>
      </c>
      <c r="Y128" s="66" t="s">
        <v>2</v>
      </c>
      <c r="Z128" s="66" t="s">
        <v>9</v>
      </c>
      <c r="AA128" s="66" t="s">
        <v>174</v>
      </c>
      <c r="AD128" s="66" t="s">
        <v>177</v>
      </c>
      <c r="AE128" s="66" t="s">
        <v>82</v>
      </c>
      <c r="AF128" s="66" t="s">
        <v>83</v>
      </c>
      <c r="AG128" s="66" t="s">
        <v>81</v>
      </c>
      <c r="AH128" s="66" t="s">
        <v>1</v>
      </c>
      <c r="AI128" s="66" t="s">
        <v>2</v>
      </c>
      <c r="AJ128" s="66" t="s">
        <v>9</v>
      </c>
      <c r="AK128" s="66" t="s">
        <v>0</v>
      </c>
    </row>
    <row r="129" spans="1:37" x14ac:dyDescent="0.2">
      <c r="A129" s="15" t="s">
        <v>230</v>
      </c>
      <c r="B129" s="15">
        <v>1</v>
      </c>
      <c r="C129" s="15">
        <v>0</v>
      </c>
      <c r="D129" s="15">
        <v>244</v>
      </c>
      <c r="E129" s="15">
        <v>16</v>
      </c>
      <c r="F129" s="15">
        <v>1</v>
      </c>
      <c r="G129" s="15">
        <v>1</v>
      </c>
      <c r="H129" s="15">
        <v>263</v>
      </c>
      <c r="J129" s="15" t="s">
        <v>48</v>
      </c>
      <c r="K129" s="15" t="b">
        <f t="shared" ref="K129:R129" si="23">IF(T129=AD129,TRUE)</f>
        <v>0</v>
      </c>
      <c r="L129" s="15" t="b">
        <f t="shared" si="23"/>
        <v>0</v>
      </c>
      <c r="M129" s="15" t="b">
        <f t="shared" si="23"/>
        <v>0</v>
      </c>
      <c r="N129" s="15" t="b">
        <f t="shared" si="23"/>
        <v>0</v>
      </c>
      <c r="O129" s="15" t="b">
        <f t="shared" si="23"/>
        <v>0</v>
      </c>
      <c r="P129" s="15" t="b">
        <f t="shared" si="23"/>
        <v>0</v>
      </c>
      <c r="Q129" s="15" t="b">
        <f t="shared" si="23"/>
        <v>0</v>
      </c>
      <c r="R129" s="15" t="b">
        <f t="shared" si="23"/>
        <v>0</v>
      </c>
      <c r="T129" s="15">
        <f>SUM(U129:W129)</f>
        <v>245</v>
      </c>
      <c r="U129" s="15" cm="1">
        <f t="array" ref="U129:AA129">B129:H129</f>
        <v>1</v>
      </c>
      <c r="V129" s="15">
        <v>0</v>
      </c>
      <c r="W129" s="15">
        <v>244</v>
      </c>
      <c r="X129" s="15">
        <v>16</v>
      </c>
      <c r="Y129" s="15">
        <v>1</v>
      </c>
      <c r="Z129" s="15">
        <v>1</v>
      </c>
      <c r="AA129" s="15">
        <v>263</v>
      </c>
      <c r="AC129" s="15" t="s">
        <v>48</v>
      </c>
      <c r="AD129" s="15">
        <f>SUM(AE129:AG129)</f>
        <v>503</v>
      </c>
      <c r="AE129" s="15">
        <f>INDEX(FIRE0503b!$A$6:$I$18,MATCH(QA_FIRE0503b!$AC129,FIRE0503b!$A$6:$A$18,0),MATCH(AE$4,FIRE0503b!$A$6:$I$6,0))</f>
        <v>0</v>
      </c>
      <c r="AF129" s="15">
        <f>INDEX(FIRE0503b!$A$6:$I$18,MATCH(QA_FIRE0503b!$AC129,FIRE0503b!$A$6:$A$18,0),MATCH(AF$4,FIRE0503b!$A$6:$I$6,0))</f>
        <v>6</v>
      </c>
      <c r="AG129" s="15">
        <f>INDEX(FIRE0503b!$A$6:$I$18,MATCH(QA_FIRE0503b!$AC129,FIRE0503b!$A$6:$A$18,0),MATCH(AG$4,FIRE0503b!$A$6:$I$6,0))</f>
        <v>497</v>
      </c>
      <c r="AH129" s="15">
        <f>INDEX(FIRE0503b!$A$6:$I$18,MATCH(QA_FIRE0503b!$AC129,FIRE0503b!$A$6:$A$18,0),MATCH(AH$4,FIRE0503b!$A$6:$I$6,0))</f>
        <v>35</v>
      </c>
      <c r="AI129" s="15">
        <f>INDEX(FIRE0503b!$A$6:$I$18,MATCH(QA_FIRE0503b!$AC129,FIRE0503b!$A$6:$A$18,0),MATCH(AI$4,FIRE0503b!$A$6:$I$6,0))</f>
        <v>9</v>
      </c>
      <c r="AJ129" s="15">
        <f>INDEX(FIRE0503b!$A$6:$I$18,MATCH(QA_FIRE0503b!$AC129,FIRE0503b!$A$6:$A$18,0),MATCH(AJ$4,FIRE0503b!$A$6:$I$6,0))</f>
        <v>11</v>
      </c>
      <c r="AK129" s="15">
        <f>INDEX(FIRE0503b!$A$6:$I$18,MATCH(QA_FIRE0503b!$AC129,FIRE0503b!$A$6:$A$18,0),MATCH(AK$4,FIRE0503b!$A$6:$I$6,0))</f>
        <v>558</v>
      </c>
    </row>
    <row r="131" spans="1:37" x14ac:dyDescent="0.2">
      <c r="A131" s="65" t="s">
        <v>11</v>
      </c>
      <c r="B131" s="15" t="s">
        <v>167</v>
      </c>
    </row>
    <row r="133" spans="1:37" x14ac:dyDescent="0.2">
      <c r="B133" s="65" t="s">
        <v>173</v>
      </c>
    </row>
    <row r="134" spans="1:37" s="66" customFormat="1" ht="29.25" customHeight="1" x14ac:dyDescent="0.2">
      <c r="A134" s="15"/>
      <c r="B134" s="15" t="s">
        <v>22</v>
      </c>
      <c r="C134" s="15" t="s">
        <v>23</v>
      </c>
      <c r="D134" s="15" t="s">
        <v>21</v>
      </c>
      <c r="E134" s="15" t="s">
        <v>1</v>
      </c>
      <c r="F134" s="15" t="s">
        <v>2</v>
      </c>
      <c r="G134" s="15" t="s">
        <v>9</v>
      </c>
      <c r="H134" s="15" t="s">
        <v>174</v>
      </c>
      <c r="K134" s="66" t="s">
        <v>177</v>
      </c>
      <c r="L134" s="66" t="s">
        <v>82</v>
      </c>
      <c r="M134" s="66" t="s">
        <v>83</v>
      </c>
      <c r="N134" s="66" t="s">
        <v>81</v>
      </c>
      <c r="O134" s="66" t="s">
        <v>1</v>
      </c>
      <c r="P134" s="66" t="s">
        <v>2</v>
      </c>
      <c r="Q134" s="66" t="s">
        <v>9</v>
      </c>
      <c r="R134" s="66" t="s">
        <v>0</v>
      </c>
      <c r="T134" s="66" t="s">
        <v>178</v>
      </c>
      <c r="U134" s="66" t="s">
        <v>22</v>
      </c>
      <c r="V134" s="66" t="s">
        <v>23</v>
      </c>
      <c r="W134" s="66" t="s">
        <v>21</v>
      </c>
      <c r="X134" s="66" t="s">
        <v>1</v>
      </c>
      <c r="Y134" s="66" t="s">
        <v>2</v>
      </c>
      <c r="Z134" s="66" t="s">
        <v>9</v>
      </c>
      <c r="AA134" s="66" t="s">
        <v>174</v>
      </c>
      <c r="AD134" s="66" t="s">
        <v>177</v>
      </c>
      <c r="AE134" s="66" t="s">
        <v>82</v>
      </c>
      <c r="AF134" s="66" t="s">
        <v>83</v>
      </c>
      <c r="AG134" s="66" t="s">
        <v>81</v>
      </c>
      <c r="AH134" s="66" t="s">
        <v>1</v>
      </c>
      <c r="AI134" s="66" t="s">
        <v>2</v>
      </c>
      <c r="AJ134" s="66" t="s">
        <v>9</v>
      </c>
      <c r="AK134" s="66" t="s">
        <v>0</v>
      </c>
    </row>
    <row r="135" spans="1:37" x14ac:dyDescent="0.2">
      <c r="A135" s="15" t="s">
        <v>231</v>
      </c>
      <c r="B135" s="15">
        <v>6</v>
      </c>
      <c r="C135" s="15">
        <v>1</v>
      </c>
      <c r="D135" s="15">
        <v>211</v>
      </c>
      <c r="E135" s="15">
        <v>27</v>
      </c>
      <c r="F135" s="15">
        <v>3</v>
      </c>
      <c r="G135" s="15">
        <v>19</v>
      </c>
      <c r="H135" s="15">
        <v>267</v>
      </c>
      <c r="J135" s="15" t="s">
        <v>19</v>
      </c>
      <c r="K135" s="15" t="b">
        <f t="shared" ref="K135:R135" si="24">IF(T135=AD135,TRUE)</f>
        <v>0</v>
      </c>
      <c r="L135" s="15" t="b">
        <f t="shared" si="24"/>
        <v>0</v>
      </c>
      <c r="M135" s="15" t="b">
        <f t="shared" si="24"/>
        <v>0</v>
      </c>
      <c r="N135" s="15" t="b">
        <f t="shared" si="24"/>
        <v>0</v>
      </c>
      <c r="O135" s="15" t="b">
        <f t="shared" si="24"/>
        <v>0</v>
      </c>
      <c r="P135" s="15" t="b">
        <f t="shared" si="24"/>
        <v>0</v>
      </c>
      <c r="Q135" s="15" t="b">
        <f t="shared" si="24"/>
        <v>0</v>
      </c>
      <c r="R135" s="15" t="b">
        <f t="shared" si="24"/>
        <v>0</v>
      </c>
      <c r="T135" s="15">
        <f>SUM(U135:W135)</f>
        <v>218</v>
      </c>
      <c r="U135" s="15" cm="1">
        <f t="array" ref="U135:AA135">B135:H135</f>
        <v>6</v>
      </c>
      <c r="V135" s="15">
        <v>1</v>
      </c>
      <c r="W135" s="15">
        <v>211</v>
      </c>
      <c r="X135" s="15">
        <v>27</v>
      </c>
      <c r="Y135" s="15">
        <v>3</v>
      </c>
      <c r="Z135" s="15">
        <v>19</v>
      </c>
      <c r="AA135" s="15">
        <v>267</v>
      </c>
      <c r="AC135" s="15" t="s">
        <v>19</v>
      </c>
      <c r="AD135" s="15">
        <f>SUM(AE135:AG135)</f>
        <v>536</v>
      </c>
      <c r="AE135" s="15">
        <f>INDEX(FIRE0503b!$A$6:$I$18,MATCH(QA_FIRE0503b!$AC135,FIRE0503b!$A$6:$A$18,0),MATCH(AE$4,FIRE0503b!$A$6:$I$6,0))</f>
        <v>27</v>
      </c>
      <c r="AF135" s="15">
        <f>INDEX(FIRE0503b!$A$6:$I$18,MATCH(QA_FIRE0503b!$AC135,FIRE0503b!$A$6:$A$18,0),MATCH(AF$4,FIRE0503b!$A$6:$I$6,0))</f>
        <v>6</v>
      </c>
      <c r="AG135" s="15">
        <f>INDEX(FIRE0503b!$A$6:$I$18,MATCH(QA_FIRE0503b!$AC135,FIRE0503b!$A$6:$A$18,0),MATCH(AG$4,FIRE0503b!$A$6:$I$6,0))</f>
        <v>503</v>
      </c>
      <c r="AH135" s="15">
        <f>INDEX(FIRE0503b!$A$6:$I$18,MATCH(QA_FIRE0503b!$AC135,FIRE0503b!$A$6:$A$18,0),MATCH(AH$4,FIRE0503b!$A$6:$I$6,0))</f>
        <v>213</v>
      </c>
      <c r="AI135" s="15">
        <f>INDEX(FIRE0503b!$A$6:$I$18,MATCH(QA_FIRE0503b!$AC135,FIRE0503b!$A$6:$A$18,0),MATCH(AI$4,FIRE0503b!$A$6:$I$6,0))</f>
        <v>48</v>
      </c>
      <c r="AJ135" s="15">
        <f>INDEX(FIRE0503b!$A$6:$I$18,MATCH(QA_FIRE0503b!$AC135,FIRE0503b!$A$6:$A$18,0),MATCH(AJ$4,FIRE0503b!$A$6:$I$6,0))</f>
        <v>89</v>
      </c>
      <c r="AK135" s="15">
        <f>INDEX(FIRE0503b!$A$6:$I$18,MATCH(QA_FIRE0503b!$AC135,FIRE0503b!$A$6:$A$18,0),MATCH(AK$4,FIRE0503b!$A$6:$I$6,0))</f>
        <v>886</v>
      </c>
    </row>
    <row r="137" spans="1:37" ht="20.25" customHeight="1" x14ac:dyDescent="0.2">
      <c r="J137" s="15" t="s">
        <v>208</v>
      </c>
      <c r="K137" s="66" t="s">
        <v>177</v>
      </c>
      <c r="L137" s="66" t="s">
        <v>82</v>
      </c>
      <c r="M137" s="66" t="s">
        <v>83</v>
      </c>
      <c r="N137" s="66" t="s">
        <v>81</v>
      </c>
      <c r="O137" s="66" t="s">
        <v>1</v>
      </c>
      <c r="P137" s="66" t="s">
        <v>2</v>
      </c>
      <c r="Q137" s="66" t="s">
        <v>9</v>
      </c>
      <c r="R137" s="66" t="s">
        <v>0</v>
      </c>
      <c r="S137" s="15" t="s">
        <v>208</v>
      </c>
      <c r="T137" s="66" t="s">
        <v>178</v>
      </c>
      <c r="U137" s="66" t="s">
        <v>22</v>
      </c>
      <c r="V137" s="66" t="s">
        <v>23</v>
      </c>
      <c r="W137" s="66" t="s">
        <v>21</v>
      </c>
      <c r="X137" s="66" t="s">
        <v>1</v>
      </c>
      <c r="Y137" s="66" t="s">
        <v>2</v>
      </c>
      <c r="Z137" s="66" t="s">
        <v>9</v>
      </c>
      <c r="AA137" s="66" t="s">
        <v>174</v>
      </c>
      <c r="AC137" s="15" t="s">
        <v>208</v>
      </c>
      <c r="AD137" s="66" t="s">
        <v>178</v>
      </c>
      <c r="AE137" s="66" t="s">
        <v>22</v>
      </c>
      <c r="AF137" s="66" t="s">
        <v>23</v>
      </c>
      <c r="AG137" s="66" t="s">
        <v>21</v>
      </c>
      <c r="AH137" s="66" t="s">
        <v>1</v>
      </c>
      <c r="AI137" s="66" t="s">
        <v>2</v>
      </c>
      <c r="AJ137" s="66" t="s">
        <v>9</v>
      </c>
      <c r="AK137" s="66" t="s">
        <v>174</v>
      </c>
    </row>
    <row r="138" spans="1:37" x14ac:dyDescent="0.2">
      <c r="J138" s="15" t="s">
        <v>209</v>
      </c>
      <c r="K138" s="15" t="b">
        <f t="shared" ref="K138:R138" si="25">IF(T138=AD138,TRUE)</f>
        <v>0</v>
      </c>
      <c r="L138" s="15" t="b">
        <f t="shared" si="25"/>
        <v>0</v>
      </c>
      <c r="M138" s="15" t="b">
        <f t="shared" si="25"/>
        <v>0</v>
      </c>
      <c r="N138" s="15" t="b">
        <f t="shared" si="25"/>
        <v>0</v>
      </c>
      <c r="O138" s="15" t="b">
        <f t="shared" si="25"/>
        <v>0</v>
      </c>
      <c r="P138" s="15" t="b">
        <f t="shared" si="25"/>
        <v>0</v>
      </c>
      <c r="Q138" s="15" t="b">
        <f t="shared" si="25"/>
        <v>0</v>
      </c>
      <c r="R138" s="15" t="b">
        <f t="shared" si="25"/>
        <v>0</v>
      </c>
      <c r="T138" s="15">
        <f>SUM(T135,T129,T123,T117,T111,T105,T99,T93,T87,T81,T75)</f>
        <v>2051</v>
      </c>
      <c r="U138" s="15">
        <f t="shared" ref="U138:AA138" si="26">SUM(U135,U129,U123,U117,U111,U105,U99,U93,U87,U81,U75)</f>
        <v>54</v>
      </c>
      <c r="V138" s="15">
        <f t="shared" si="26"/>
        <v>11</v>
      </c>
      <c r="W138" s="15">
        <f t="shared" si="26"/>
        <v>1986</v>
      </c>
      <c r="X138" s="15">
        <f t="shared" si="26"/>
        <v>213</v>
      </c>
      <c r="Y138" s="15">
        <f t="shared" si="26"/>
        <v>55</v>
      </c>
      <c r="Z138" s="15">
        <f t="shared" si="26"/>
        <v>112</v>
      </c>
      <c r="AA138" s="15">
        <f t="shared" si="26"/>
        <v>2431</v>
      </c>
      <c r="AC138" s="15" t="s">
        <v>209</v>
      </c>
      <c r="AD138" s="15">
        <f>SUM(AD135,AD129,AD123,AD117,AD111,AD105,AD99,AD93,AD87,AD81,AD75)</f>
        <v>4676</v>
      </c>
      <c r="AE138" s="15">
        <f t="shared" ref="AE138:AK138" si="27">SUM(AE135,AE129,AE123,AE117,AE111,AE105,AE99,AE93,AE87,AE81,AE75)</f>
        <v>152</v>
      </c>
      <c r="AF138" s="15">
        <f t="shared" si="27"/>
        <v>60</v>
      </c>
      <c r="AG138" s="15">
        <f t="shared" si="27"/>
        <v>4464</v>
      </c>
      <c r="AH138" s="15">
        <f t="shared" si="27"/>
        <v>919</v>
      </c>
      <c r="AI138" s="15">
        <f t="shared" si="27"/>
        <v>320</v>
      </c>
      <c r="AJ138" s="15">
        <f t="shared" si="27"/>
        <v>495</v>
      </c>
      <c r="AK138" s="15">
        <f t="shared" si="27"/>
        <v>6410</v>
      </c>
    </row>
    <row r="141" spans="1:37" x14ac:dyDescent="0.2">
      <c r="A141" s="65" t="s">
        <v>11</v>
      </c>
      <c r="B141" s="15" t="s">
        <v>167</v>
      </c>
    </row>
    <row r="143" spans="1:37" x14ac:dyDescent="0.2">
      <c r="B143" s="65" t="s">
        <v>173</v>
      </c>
    </row>
    <row r="144" spans="1:37" s="66" customFormat="1" ht="29.25" customHeight="1" x14ac:dyDescent="0.2">
      <c r="A144" s="15"/>
      <c r="B144" s="15" t="s">
        <v>22</v>
      </c>
      <c r="C144" s="15" t="s">
        <v>23</v>
      </c>
      <c r="D144" s="15" t="s">
        <v>21</v>
      </c>
      <c r="E144" s="15" t="s">
        <v>1</v>
      </c>
      <c r="F144" s="15" t="s">
        <v>2</v>
      </c>
      <c r="G144" s="15" t="s">
        <v>9</v>
      </c>
      <c r="H144" s="15" t="s">
        <v>174</v>
      </c>
      <c r="K144" s="66" t="s">
        <v>177</v>
      </c>
      <c r="L144" s="66" t="s">
        <v>82</v>
      </c>
      <c r="M144" s="66" t="s">
        <v>83</v>
      </c>
      <c r="N144" s="66" t="s">
        <v>81</v>
      </c>
      <c r="O144" s="66" t="s">
        <v>1</v>
      </c>
      <c r="P144" s="66" t="s">
        <v>2</v>
      </c>
      <c r="Q144" s="66" t="s">
        <v>9</v>
      </c>
      <c r="R144" s="66" t="s">
        <v>0</v>
      </c>
      <c r="T144" s="66" t="s">
        <v>178</v>
      </c>
      <c r="U144" s="66" t="s">
        <v>22</v>
      </c>
      <c r="V144" s="66" t="s">
        <v>23</v>
      </c>
      <c r="W144" s="66" t="s">
        <v>21</v>
      </c>
      <c r="X144" s="66" t="s">
        <v>1</v>
      </c>
      <c r="Y144" s="66" t="s">
        <v>2</v>
      </c>
      <c r="Z144" s="66" t="s">
        <v>9</v>
      </c>
      <c r="AA144" s="66" t="s">
        <v>174</v>
      </c>
      <c r="AD144" s="66" t="s">
        <v>177</v>
      </c>
      <c r="AE144" s="66" t="s">
        <v>82</v>
      </c>
      <c r="AF144" s="66" t="s">
        <v>83</v>
      </c>
      <c r="AG144" s="66" t="s">
        <v>81</v>
      </c>
      <c r="AH144" s="66" t="s">
        <v>1</v>
      </c>
      <c r="AI144" s="66" t="s">
        <v>2</v>
      </c>
      <c r="AJ144" s="66" t="s">
        <v>9</v>
      </c>
      <c r="AK144" s="66" t="s">
        <v>0</v>
      </c>
    </row>
    <row r="145" spans="1:37" x14ac:dyDescent="0.2">
      <c r="A145" s="15" t="s">
        <v>232</v>
      </c>
      <c r="B145" s="15">
        <v>0</v>
      </c>
      <c r="C145" s="15">
        <v>0</v>
      </c>
      <c r="D145" s="15">
        <v>6</v>
      </c>
      <c r="E145" s="15">
        <v>1</v>
      </c>
      <c r="F145" s="15">
        <v>0</v>
      </c>
      <c r="G145" s="15">
        <v>0</v>
      </c>
      <c r="H145" s="15">
        <v>7</v>
      </c>
      <c r="J145" s="15" t="s">
        <v>15</v>
      </c>
      <c r="K145" s="15" t="b">
        <f t="shared" ref="K145:R145" si="28">IF(T145=AD145,TRUE)</f>
        <v>0</v>
      </c>
      <c r="L145" s="15" t="b">
        <f t="shared" si="28"/>
        <v>1</v>
      </c>
      <c r="M145" s="15" t="b">
        <f t="shared" si="28"/>
        <v>1</v>
      </c>
      <c r="N145" s="15" t="b">
        <f t="shared" si="28"/>
        <v>0</v>
      </c>
      <c r="O145" s="15" t="b">
        <f t="shared" si="28"/>
        <v>0</v>
      </c>
      <c r="P145" s="15" t="b">
        <f t="shared" si="28"/>
        <v>1</v>
      </c>
      <c r="Q145" s="15" t="b">
        <f t="shared" si="28"/>
        <v>0</v>
      </c>
      <c r="R145" s="15" t="b">
        <f t="shared" si="28"/>
        <v>0</v>
      </c>
      <c r="T145" s="15">
        <f>SUM(U145:W145)</f>
        <v>6</v>
      </c>
      <c r="U145" s="15" cm="1">
        <f t="array" ref="U145:AA145">B145:H145</f>
        <v>0</v>
      </c>
      <c r="V145" s="15">
        <v>0</v>
      </c>
      <c r="W145" s="15">
        <v>6</v>
      </c>
      <c r="X145" s="15">
        <v>1</v>
      </c>
      <c r="Y145" s="15">
        <v>0</v>
      </c>
      <c r="Z145" s="15">
        <v>0</v>
      </c>
      <c r="AA145" s="15">
        <v>7</v>
      </c>
      <c r="AC145" s="15" t="s">
        <v>15</v>
      </c>
      <c r="AD145" s="15">
        <f>SUM(AE145:AG145)</f>
        <v>37</v>
      </c>
      <c r="AE145" s="15">
        <f>INDEX(FIRE0503b!$A$6:$I$18,MATCH(QA_FIRE0503b!$AC145,FIRE0503b!$A$6:$A$18,0),MATCH(AE$4,FIRE0503b!$A$6:$I$6,0))</f>
        <v>0</v>
      </c>
      <c r="AF145" s="15">
        <f>INDEX(FIRE0503b!$A$6:$I$18,MATCH(QA_FIRE0503b!$AC145,FIRE0503b!$A$6:$A$18,0),MATCH(AF$4,FIRE0503b!$A$6:$I$6,0))</f>
        <v>0</v>
      </c>
      <c r="AG145" s="15">
        <f>INDEX(FIRE0503b!$A$6:$I$18,MATCH(QA_FIRE0503b!$AC145,FIRE0503b!$A$6:$A$18,0),MATCH(AG$4,FIRE0503b!$A$6:$I$6,0))</f>
        <v>37</v>
      </c>
      <c r="AH145" s="15">
        <f>INDEX(FIRE0503b!$A$6:$I$18,MATCH(QA_FIRE0503b!$AC145,FIRE0503b!$A$6:$A$18,0),MATCH(AH$4,FIRE0503b!$A$6:$I$6,0))</f>
        <v>5</v>
      </c>
      <c r="AI145" s="15">
        <f>INDEX(FIRE0503b!$A$6:$I$18,MATCH(QA_FIRE0503b!$AC145,FIRE0503b!$A$6:$A$18,0),MATCH(AI$4,FIRE0503b!$A$6:$I$6,0))</f>
        <v>0</v>
      </c>
      <c r="AJ145" s="15">
        <f>INDEX(FIRE0503b!$A$6:$I$18,MATCH(QA_FIRE0503b!$AC145,FIRE0503b!$A$6:$A$18,0),MATCH(AJ$4,FIRE0503b!$A$6:$I$6,0))</f>
        <v>13</v>
      </c>
      <c r="AK145" s="15">
        <f>INDEX(FIRE0503b!$A$6:$I$18,MATCH(QA_FIRE0503b!$AC145,FIRE0503b!$A$6:$A$18,0),MATCH(AK$4,FIRE0503b!$A$6:$I$6,0))</f>
        <v>55</v>
      </c>
    </row>
    <row r="147" spans="1:37" x14ac:dyDescent="0.2">
      <c r="A147" s="65" t="s">
        <v>11</v>
      </c>
      <c r="B147" s="15" t="s">
        <v>167</v>
      </c>
    </row>
    <row r="149" spans="1:37" x14ac:dyDescent="0.2">
      <c r="B149" s="65" t="s">
        <v>173</v>
      </c>
    </row>
    <row r="150" spans="1:37" s="66" customFormat="1" ht="29.25" customHeight="1" x14ac:dyDescent="0.2">
      <c r="A150" s="15"/>
      <c r="B150" s="15" t="s">
        <v>22</v>
      </c>
      <c r="C150" s="15" t="s">
        <v>23</v>
      </c>
      <c r="D150" s="15" t="s">
        <v>21</v>
      </c>
      <c r="E150" s="15" t="s">
        <v>1</v>
      </c>
      <c r="F150" s="15" t="s">
        <v>2</v>
      </c>
      <c r="G150" s="15" t="s">
        <v>9</v>
      </c>
      <c r="H150" s="15" t="s">
        <v>174</v>
      </c>
      <c r="K150" s="66" t="s">
        <v>177</v>
      </c>
      <c r="L150" s="66" t="s">
        <v>82</v>
      </c>
      <c r="M150" s="66" t="s">
        <v>83</v>
      </c>
      <c r="N150" s="66" t="s">
        <v>81</v>
      </c>
      <c r="O150" s="66" t="s">
        <v>1</v>
      </c>
      <c r="P150" s="66" t="s">
        <v>2</v>
      </c>
      <c r="Q150" s="66" t="s">
        <v>9</v>
      </c>
      <c r="R150" s="66" t="s">
        <v>0</v>
      </c>
      <c r="T150" s="66" t="s">
        <v>178</v>
      </c>
      <c r="U150" s="66" t="s">
        <v>22</v>
      </c>
      <c r="V150" s="66" t="s">
        <v>23</v>
      </c>
      <c r="W150" s="66" t="s">
        <v>21</v>
      </c>
      <c r="X150" s="66" t="s">
        <v>1</v>
      </c>
      <c r="Y150" s="66" t="s">
        <v>2</v>
      </c>
      <c r="Z150" s="66" t="s">
        <v>9</v>
      </c>
      <c r="AA150" s="66" t="s">
        <v>174</v>
      </c>
      <c r="AD150" s="66" t="s">
        <v>177</v>
      </c>
      <c r="AE150" s="66" t="s">
        <v>82</v>
      </c>
      <c r="AF150" s="66" t="s">
        <v>83</v>
      </c>
      <c r="AG150" s="66" t="s">
        <v>81</v>
      </c>
      <c r="AH150" s="66" t="s">
        <v>1</v>
      </c>
      <c r="AI150" s="66" t="s">
        <v>2</v>
      </c>
      <c r="AJ150" s="66" t="s">
        <v>9</v>
      </c>
      <c r="AK150" s="66" t="s">
        <v>0</v>
      </c>
    </row>
    <row r="151" spans="1:37" x14ac:dyDescent="0.2">
      <c r="A151" s="15" t="s">
        <v>233</v>
      </c>
      <c r="B151" s="15">
        <v>0</v>
      </c>
      <c r="C151" s="15">
        <v>0</v>
      </c>
      <c r="D151" s="15">
        <v>6</v>
      </c>
      <c r="E151" s="15">
        <v>0</v>
      </c>
      <c r="F151" s="15">
        <v>0</v>
      </c>
      <c r="G151" s="15">
        <v>1</v>
      </c>
      <c r="H151" s="15">
        <v>7</v>
      </c>
      <c r="J151" s="15" t="s">
        <v>24</v>
      </c>
      <c r="K151" s="15" t="b">
        <f t="shared" ref="K151:R151" si="29">IF(T151=AD151,TRUE)</f>
        <v>0</v>
      </c>
      <c r="L151" s="15" t="b">
        <f t="shared" si="29"/>
        <v>0</v>
      </c>
      <c r="M151" s="15" t="b">
        <f t="shared" si="29"/>
        <v>0</v>
      </c>
      <c r="N151" s="15" t="b">
        <f t="shared" si="29"/>
        <v>0</v>
      </c>
      <c r="O151" s="15" t="b">
        <f t="shared" si="29"/>
        <v>0</v>
      </c>
      <c r="P151" s="15" t="b">
        <f t="shared" si="29"/>
        <v>0</v>
      </c>
      <c r="Q151" s="15" t="b">
        <f t="shared" si="29"/>
        <v>0</v>
      </c>
      <c r="R151" s="15" t="b">
        <f t="shared" si="29"/>
        <v>0</v>
      </c>
      <c r="T151" s="15">
        <f>SUM(U151:W151)</f>
        <v>6</v>
      </c>
      <c r="U151" s="15" cm="1">
        <f t="array" ref="U151:AA151">B151:H151</f>
        <v>0</v>
      </c>
      <c r="V151" s="15">
        <v>0</v>
      </c>
      <c r="W151" s="15">
        <v>6</v>
      </c>
      <c r="X151" s="15">
        <v>0</v>
      </c>
      <c r="Y151" s="15">
        <v>0</v>
      </c>
      <c r="Z151" s="15">
        <v>1</v>
      </c>
      <c r="AA151" s="15">
        <v>7</v>
      </c>
      <c r="AC151" s="15" t="s">
        <v>24</v>
      </c>
      <c r="AD151" s="15">
        <f>SUM(AE151:AG151)</f>
        <v>137</v>
      </c>
      <c r="AE151" s="15">
        <f>INDEX(FIRE0503b!$A$6:$I$18,MATCH(QA_FIRE0503b!$AC151,FIRE0503b!$A$6:$A$18,0),MATCH(AE$4,FIRE0503b!$A$6:$I$6,0))</f>
        <v>2</v>
      </c>
      <c r="AF151" s="15">
        <f>INDEX(FIRE0503b!$A$6:$I$18,MATCH(QA_FIRE0503b!$AC151,FIRE0503b!$A$6:$A$18,0),MATCH(AF$4,FIRE0503b!$A$6:$I$6,0))</f>
        <v>2</v>
      </c>
      <c r="AG151" s="15">
        <f>INDEX(FIRE0503b!$A$6:$I$18,MATCH(QA_FIRE0503b!$AC151,FIRE0503b!$A$6:$A$18,0),MATCH(AG$4,FIRE0503b!$A$6:$I$6,0))</f>
        <v>133</v>
      </c>
      <c r="AH151" s="15">
        <f>INDEX(FIRE0503b!$A$6:$I$18,MATCH(QA_FIRE0503b!$AC151,FIRE0503b!$A$6:$A$18,0),MATCH(AH$4,FIRE0503b!$A$6:$I$6,0))</f>
        <v>3</v>
      </c>
      <c r="AI151" s="15">
        <f>INDEX(FIRE0503b!$A$6:$I$18,MATCH(QA_FIRE0503b!$AC151,FIRE0503b!$A$6:$A$18,0),MATCH(AI$4,FIRE0503b!$A$6:$I$6,0))</f>
        <v>3</v>
      </c>
      <c r="AJ151" s="15">
        <f>INDEX(FIRE0503b!$A$6:$I$18,MATCH(QA_FIRE0503b!$AC151,FIRE0503b!$A$6:$A$18,0),MATCH(AJ$4,FIRE0503b!$A$6:$I$6,0))</f>
        <v>6</v>
      </c>
      <c r="AK151" s="15">
        <f>INDEX(FIRE0503b!$A$6:$I$18,MATCH(QA_FIRE0503b!$AC151,FIRE0503b!$A$6:$A$18,0),MATCH(AK$4,FIRE0503b!$A$6:$I$6,0))</f>
        <v>149</v>
      </c>
    </row>
    <row r="153" spans="1:37" x14ac:dyDescent="0.2">
      <c r="A153" s="65" t="s">
        <v>11</v>
      </c>
      <c r="B153" s="15" t="s">
        <v>167</v>
      </c>
    </row>
    <row r="155" spans="1:37" x14ac:dyDescent="0.2">
      <c r="B155" s="65" t="s">
        <v>173</v>
      </c>
    </row>
    <row r="156" spans="1:37" s="66" customFormat="1" ht="29.25" customHeight="1" x14ac:dyDescent="0.2">
      <c r="A156" s="15"/>
      <c r="B156" s="15" t="s">
        <v>22</v>
      </c>
      <c r="C156" s="15" t="s">
        <v>23</v>
      </c>
      <c r="D156" s="15" t="s">
        <v>21</v>
      </c>
      <c r="E156" s="15" t="s">
        <v>1</v>
      </c>
      <c r="F156" s="15" t="s">
        <v>2</v>
      </c>
      <c r="G156" s="15" t="s">
        <v>9</v>
      </c>
      <c r="H156" s="15" t="s">
        <v>174</v>
      </c>
      <c r="K156" s="66" t="s">
        <v>177</v>
      </c>
      <c r="L156" s="66" t="s">
        <v>82</v>
      </c>
      <c r="M156" s="66" t="s">
        <v>83</v>
      </c>
      <c r="N156" s="66" t="s">
        <v>81</v>
      </c>
      <c r="O156" s="66" t="s">
        <v>1</v>
      </c>
      <c r="P156" s="66" t="s">
        <v>2</v>
      </c>
      <c r="Q156" s="66" t="s">
        <v>9</v>
      </c>
      <c r="R156" s="66" t="s">
        <v>0</v>
      </c>
      <c r="T156" s="66" t="s">
        <v>178</v>
      </c>
      <c r="U156" s="66" t="s">
        <v>22</v>
      </c>
      <c r="V156" s="66" t="s">
        <v>23</v>
      </c>
      <c r="W156" s="66" t="s">
        <v>21</v>
      </c>
      <c r="X156" s="66" t="s">
        <v>1</v>
      </c>
      <c r="Y156" s="66" t="s">
        <v>2</v>
      </c>
      <c r="Z156" s="66" t="s">
        <v>9</v>
      </c>
      <c r="AA156" s="66" t="s">
        <v>174</v>
      </c>
      <c r="AD156" s="66" t="s">
        <v>177</v>
      </c>
      <c r="AE156" s="66" t="s">
        <v>82</v>
      </c>
      <c r="AF156" s="66" t="s">
        <v>83</v>
      </c>
      <c r="AG156" s="66" t="s">
        <v>81</v>
      </c>
      <c r="AH156" s="66" t="s">
        <v>1</v>
      </c>
      <c r="AI156" s="66" t="s">
        <v>2</v>
      </c>
      <c r="AJ156" s="66" t="s">
        <v>9</v>
      </c>
      <c r="AK156" s="66" t="s">
        <v>0</v>
      </c>
    </row>
    <row r="157" spans="1:37" x14ac:dyDescent="0.2">
      <c r="A157" s="15" t="s">
        <v>234</v>
      </c>
      <c r="B157" s="15">
        <v>0</v>
      </c>
      <c r="C157" s="15">
        <v>0</v>
      </c>
      <c r="D157" s="15">
        <v>7</v>
      </c>
      <c r="E157" s="15">
        <v>0</v>
      </c>
      <c r="F157" s="15">
        <v>0</v>
      </c>
      <c r="G157" s="15">
        <v>1</v>
      </c>
      <c r="H157" s="15">
        <v>8</v>
      </c>
      <c r="J157" s="15" t="s">
        <v>25</v>
      </c>
      <c r="K157" s="15" t="b">
        <f t="shared" ref="K157:R157" si="30">IF(T157=AD157,TRUE)</f>
        <v>0</v>
      </c>
      <c r="L157" s="15" t="b">
        <f t="shared" si="30"/>
        <v>1</v>
      </c>
      <c r="M157" s="15" t="b">
        <f t="shared" si="30"/>
        <v>0</v>
      </c>
      <c r="N157" s="15" t="b">
        <f t="shared" si="30"/>
        <v>0</v>
      </c>
      <c r="O157" s="15" t="b">
        <f t="shared" si="30"/>
        <v>0</v>
      </c>
      <c r="P157" s="15" t="b">
        <f t="shared" si="30"/>
        <v>0</v>
      </c>
      <c r="Q157" s="15" t="b">
        <f t="shared" si="30"/>
        <v>0</v>
      </c>
      <c r="R157" s="15" t="b">
        <f t="shared" si="30"/>
        <v>0</v>
      </c>
      <c r="T157" s="15">
        <f>SUM(U157:W157)</f>
        <v>7</v>
      </c>
      <c r="U157" s="15" cm="1">
        <f t="array" ref="U157:AA157">B157:H157</f>
        <v>0</v>
      </c>
      <c r="V157" s="15">
        <v>0</v>
      </c>
      <c r="W157" s="15">
        <v>7</v>
      </c>
      <c r="X157" s="15">
        <v>0</v>
      </c>
      <c r="Y157" s="15">
        <v>0</v>
      </c>
      <c r="Z157" s="15">
        <v>1</v>
      </c>
      <c r="AA157" s="15">
        <v>8</v>
      </c>
      <c r="AC157" s="15" t="s">
        <v>25</v>
      </c>
      <c r="AD157" s="15">
        <f>SUM(AE157:AG157)</f>
        <v>99</v>
      </c>
      <c r="AE157" s="15">
        <f>INDEX(FIRE0503b!$A$6:$I$18,MATCH(QA_FIRE0503b!$AC157,FIRE0503b!$A$6:$A$18,0),MATCH(AE$4,FIRE0503b!$A$6:$I$6,0))</f>
        <v>0</v>
      </c>
      <c r="AF157" s="15">
        <f>INDEX(FIRE0503b!$A$6:$I$18,MATCH(QA_FIRE0503b!$AC157,FIRE0503b!$A$6:$A$18,0),MATCH(AF$4,FIRE0503b!$A$6:$I$6,0))</f>
        <v>2</v>
      </c>
      <c r="AG157" s="15">
        <f>INDEX(FIRE0503b!$A$6:$I$18,MATCH(QA_FIRE0503b!$AC157,FIRE0503b!$A$6:$A$18,0),MATCH(AG$4,FIRE0503b!$A$6:$I$6,0))</f>
        <v>97</v>
      </c>
      <c r="AH157" s="15">
        <f>INDEX(FIRE0503b!$A$6:$I$18,MATCH(QA_FIRE0503b!$AC157,FIRE0503b!$A$6:$A$18,0),MATCH(AH$4,FIRE0503b!$A$6:$I$6,0))</f>
        <v>7</v>
      </c>
      <c r="AI157" s="15">
        <f>INDEX(FIRE0503b!$A$6:$I$18,MATCH(QA_FIRE0503b!$AC157,FIRE0503b!$A$6:$A$18,0),MATCH(AI$4,FIRE0503b!$A$6:$I$6,0))</f>
        <v>8</v>
      </c>
      <c r="AJ157" s="15">
        <f>INDEX(FIRE0503b!$A$6:$I$18,MATCH(QA_FIRE0503b!$AC157,FIRE0503b!$A$6:$A$18,0),MATCH(AJ$4,FIRE0503b!$A$6:$I$6,0))</f>
        <v>11</v>
      </c>
      <c r="AK157" s="15">
        <f>INDEX(FIRE0503b!$A$6:$I$18,MATCH(QA_FIRE0503b!$AC157,FIRE0503b!$A$6:$A$18,0),MATCH(AK$4,FIRE0503b!$A$6:$I$6,0))</f>
        <v>125</v>
      </c>
    </row>
    <row r="159" spans="1:37" x14ac:dyDescent="0.2">
      <c r="A159" s="65" t="s">
        <v>11</v>
      </c>
      <c r="B159" s="15" t="s">
        <v>167</v>
      </c>
    </row>
    <row r="161" spans="1:37" x14ac:dyDescent="0.2">
      <c r="B161" s="65" t="s">
        <v>173</v>
      </c>
    </row>
    <row r="162" spans="1:37" s="66" customFormat="1" ht="29.25" customHeight="1" x14ac:dyDescent="0.2">
      <c r="A162" s="15"/>
      <c r="B162" s="15" t="s">
        <v>22</v>
      </c>
      <c r="C162" s="15" t="s">
        <v>23</v>
      </c>
      <c r="D162" s="15" t="s">
        <v>21</v>
      </c>
      <c r="E162" s="15" t="s">
        <v>1</v>
      </c>
      <c r="F162" s="15" t="s">
        <v>2</v>
      </c>
      <c r="G162" s="15" t="s">
        <v>9</v>
      </c>
      <c r="H162" s="15" t="s">
        <v>174</v>
      </c>
      <c r="K162" s="66" t="s">
        <v>177</v>
      </c>
      <c r="L162" s="66" t="s">
        <v>82</v>
      </c>
      <c r="M162" s="66" t="s">
        <v>83</v>
      </c>
      <c r="N162" s="66" t="s">
        <v>81</v>
      </c>
      <c r="O162" s="66" t="s">
        <v>1</v>
      </c>
      <c r="P162" s="66" t="s">
        <v>2</v>
      </c>
      <c r="Q162" s="66" t="s">
        <v>9</v>
      </c>
      <c r="R162" s="66" t="s">
        <v>0</v>
      </c>
      <c r="T162" s="66" t="s">
        <v>178</v>
      </c>
      <c r="U162" s="66" t="s">
        <v>22</v>
      </c>
      <c r="V162" s="66" t="s">
        <v>23</v>
      </c>
      <c r="W162" s="66" t="s">
        <v>21</v>
      </c>
      <c r="X162" s="66" t="s">
        <v>1</v>
      </c>
      <c r="Y162" s="66" t="s">
        <v>2</v>
      </c>
      <c r="Z162" s="66" t="s">
        <v>9</v>
      </c>
      <c r="AA162" s="66" t="s">
        <v>174</v>
      </c>
      <c r="AD162" s="66" t="s">
        <v>177</v>
      </c>
      <c r="AE162" s="66" t="s">
        <v>82</v>
      </c>
      <c r="AF162" s="66" t="s">
        <v>83</v>
      </c>
      <c r="AG162" s="66" t="s">
        <v>81</v>
      </c>
      <c r="AH162" s="66" t="s">
        <v>1</v>
      </c>
      <c r="AI162" s="66" t="s">
        <v>2</v>
      </c>
      <c r="AJ162" s="66" t="s">
        <v>9</v>
      </c>
      <c r="AK162" s="66" t="s">
        <v>0</v>
      </c>
    </row>
    <row r="163" spans="1:37" x14ac:dyDescent="0.2">
      <c r="A163" s="15" t="s">
        <v>235</v>
      </c>
      <c r="B163" s="15">
        <v>0</v>
      </c>
      <c r="C163" s="15">
        <v>0</v>
      </c>
      <c r="D163" s="15">
        <v>2</v>
      </c>
      <c r="E163" s="15">
        <v>0</v>
      </c>
      <c r="F163" s="15">
        <v>0</v>
      </c>
      <c r="G163" s="15">
        <v>0</v>
      </c>
      <c r="H163" s="15">
        <v>2</v>
      </c>
      <c r="J163" s="15" t="s">
        <v>16</v>
      </c>
      <c r="K163" s="15" t="b">
        <f t="shared" ref="K163:R163" si="31">IF(T163=AD163,TRUE)</f>
        <v>0</v>
      </c>
      <c r="L163" s="15" t="b">
        <f t="shared" si="31"/>
        <v>1</v>
      </c>
      <c r="M163" s="15" t="b">
        <f t="shared" si="31"/>
        <v>0</v>
      </c>
      <c r="N163" s="15" t="b">
        <f t="shared" si="31"/>
        <v>0</v>
      </c>
      <c r="O163" s="15" t="b">
        <f t="shared" si="31"/>
        <v>0</v>
      </c>
      <c r="P163" s="15" t="b">
        <f t="shared" si="31"/>
        <v>0</v>
      </c>
      <c r="Q163" s="15" t="b">
        <f t="shared" si="31"/>
        <v>0</v>
      </c>
      <c r="R163" s="15" t="b">
        <f t="shared" si="31"/>
        <v>0</v>
      </c>
      <c r="T163" s="15">
        <f>SUM(U163:W163)</f>
        <v>2</v>
      </c>
      <c r="U163" s="15" cm="1">
        <f t="array" ref="U163:AA163">B163:H163</f>
        <v>0</v>
      </c>
      <c r="V163" s="15">
        <v>0</v>
      </c>
      <c r="W163" s="15">
        <v>2</v>
      </c>
      <c r="X163" s="15">
        <v>0</v>
      </c>
      <c r="Y163" s="15">
        <v>0</v>
      </c>
      <c r="Z163" s="15">
        <v>0</v>
      </c>
      <c r="AA163" s="15">
        <v>2</v>
      </c>
      <c r="AC163" s="15" t="s">
        <v>16</v>
      </c>
      <c r="AD163" s="15">
        <f>SUM(AE163:AG163)</f>
        <v>174</v>
      </c>
      <c r="AE163" s="15">
        <f>INDEX(FIRE0503b!$A$6:$I$18,MATCH(QA_FIRE0503b!$AC163,FIRE0503b!$A$6:$A$18,0),MATCH(AE$4,FIRE0503b!$A$6:$I$6,0))</f>
        <v>0</v>
      </c>
      <c r="AF163" s="15">
        <f>INDEX(FIRE0503b!$A$6:$I$18,MATCH(QA_FIRE0503b!$AC163,FIRE0503b!$A$6:$A$18,0),MATCH(AF$4,FIRE0503b!$A$6:$I$6,0))</f>
        <v>4</v>
      </c>
      <c r="AG163" s="15">
        <f>INDEX(FIRE0503b!$A$6:$I$18,MATCH(QA_FIRE0503b!$AC163,FIRE0503b!$A$6:$A$18,0),MATCH(AG$4,FIRE0503b!$A$6:$I$6,0))</f>
        <v>170</v>
      </c>
      <c r="AH163" s="15">
        <f>INDEX(FIRE0503b!$A$6:$I$18,MATCH(QA_FIRE0503b!$AC163,FIRE0503b!$A$6:$A$18,0),MATCH(AH$4,FIRE0503b!$A$6:$I$6,0))</f>
        <v>29</v>
      </c>
      <c r="AI163" s="15">
        <f>INDEX(FIRE0503b!$A$6:$I$18,MATCH(QA_FIRE0503b!$AC163,FIRE0503b!$A$6:$A$18,0),MATCH(AI$4,FIRE0503b!$A$6:$I$6,0))</f>
        <v>16</v>
      </c>
      <c r="AJ163" s="15">
        <f>INDEX(FIRE0503b!$A$6:$I$18,MATCH(QA_FIRE0503b!$AC163,FIRE0503b!$A$6:$A$18,0),MATCH(AJ$4,FIRE0503b!$A$6:$I$6,0))</f>
        <v>12</v>
      </c>
      <c r="AK163" s="15">
        <f>INDEX(FIRE0503b!$A$6:$I$18,MATCH(QA_FIRE0503b!$AC163,FIRE0503b!$A$6:$A$18,0),MATCH(AK$4,FIRE0503b!$A$6:$I$6,0))</f>
        <v>231</v>
      </c>
    </row>
    <row r="165" spans="1:37" x14ac:dyDescent="0.2">
      <c r="A165" s="65" t="s">
        <v>11</v>
      </c>
      <c r="B165" s="15" t="s">
        <v>167</v>
      </c>
    </row>
    <row r="167" spans="1:37" x14ac:dyDescent="0.2">
      <c r="B167" s="65" t="s">
        <v>173</v>
      </c>
    </row>
    <row r="168" spans="1:37" s="66" customFormat="1" ht="29.25" customHeight="1" x14ac:dyDescent="0.2">
      <c r="A168" s="15"/>
      <c r="B168" s="15" t="s">
        <v>22</v>
      </c>
      <c r="C168" s="15" t="s">
        <v>23</v>
      </c>
      <c r="D168" s="15" t="s">
        <v>21</v>
      </c>
      <c r="E168" s="15" t="s">
        <v>1</v>
      </c>
      <c r="F168" s="15" t="s">
        <v>2</v>
      </c>
      <c r="G168" s="15" t="s">
        <v>9</v>
      </c>
      <c r="H168" s="15" t="s">
        <v>174</v>
      </c>
      <c r="K168" s="66" t="s">
        <v>177</v>
      </c>
      <c r="L168" s="66" t="s">
        <v>82</v>
      </c>
      <c r="M168" s="66" t="s">
        <v>83</v>
      </c>
      <c r="N168" s="66" t="s">
        <v>81</v>
      </c>
      <c r="O168" s="66" t="s">
        <v>1</v>
      </c>
      <c r="P168" s="66" t="s">
        <v>2</v>
      </c>
      <c r="Q168" s="66" t="s">
        <v>9</v>
      </c>
      <c r="R168" s="66" t="s">
        <v>0</v>
      </c>
      <c r="T168" s="66" t="s">
        <v>178</v>
      </c>
      <c r="U168" s="66" t="s">
        <v>22</v>
      </c>
      <c r="V168" s="66" t="s">
        <v>23</v>
      </c>
      <c r="W168" s="66" t="s">
        <v>21</v>
      </c>
      <c r="X168" s="66" t="s">
        <v>1</v>
      </c>
      <c r="Y168" s="66" t="s">
        <v>2</v>
      </c>
      <c r="Z168" s="66" t="s">
        <v>9</v>
      </c>
      <c r="AA168" s="66" t="s">
        <v>174</v>
      </c>
      <c r="AD168" s="66" t="s">
        <v>177</v>
      </c>
      <c r="AE168" s="66" t="s">
        <v>82</v>
      </c>
      <c r="AF168" s="66" t="s">
        <v>83</v>
      </c>
      <c r="AG168" s="66" t="s">
        <v>81</v>
      </c>
      <c r="AH168" s="66" t="s">
        <v>1</v>
      </c>
      <c r="AI168" s="66" t="s">
        <v>2</v>
      </c>
      <c r="AJ168" s="66" t="s">
        <v>9</v>
      </c>
      <c r="AK168" s="66" t="s">
        <v>0</v>
      </c>
    </row>
    <row r="169" spans="1:37" x14ac:dyDescent="0.2">
      <c r="A169" s="15" t="s">
        <v>236</v>
      </c>
      <c r="B169" s="15">
        <v>0</v>
      </c>
      <c r="C169" s="15">
        <v>0</v>
      </c>
      <c r="D169" s="15">
        <v>1</v>
      </c>
      <c r="E169" s="15">
        <v>2</v>
      </c>
      <c r="F169" s="15">
        <v>3</v>
      </c>
      <c r="G169" s="15">
        <v>0</v>
      </c>
      <c r="H169" s="15">
        <v>6</v>
      </c>
      <c r="J169" s="15" t="s">
        <v>17</v>
      </c>
      <c r="K169" s="15" t="b">
        <f t="shared" ref="K169:R169" si="32">IF(T169=AD169,TRUE)</f>
        <v>0</v>
      </c>
      <c r="L169" s="15" t="b">
        <f t="shared" si="32"/>
        <v>0</v>
      </c>
      <c r="M169" s="15" t="b">
        <f t="shared" si="32"/>
        <v>0</v>
      </c>
      <c r="N169" s="15" t="b">
        <f t="shared" si="32"/>
        <v>0</v>
      </c>
      <c r="O169" s="15" t="b">
        <f t="shared" si="32"/>
        <v>0</v>
      </c>
      <c r="P169" s="15" t="b">
        <f t="shared" si="32"/>
        <v>0</v>
      </c>
      <c r="Q169" s="15" t="b">
        <f t="shared" si="32"/>
        <v>0</v>
      </c>
      <c r="R169" s="15" t="b">
        <f t="shared" si="32"/>
        <v>0</v>
      </c>
      <c r="T169" s="15">
        <f>SUM(U169:W169)</f>
        <v>1</v>
      </c>
      <c r="U169" s="15" cm="1">
        <f t="array" ref="U169:AA169">B169:H169</f>
        <v>0</v>
      </c>
      <c r="V169" s="15">
        <v>0</v>
      </c>
      <c r="W169" s="15">
        <v>1</v>
      </c>
      <c r="X169" s="15">
        <v>2</v>
      </c>
      <c r="Y169" s="15">
        <v>3</v>
      </c>
      <c r="Z169" s="15">
        <v>0</v>
      </c>
      <c r="AA169" s="15">
        <v>6</v>
      </c>
      <c r="AC169" s="15" t="s">
        <v>17</v>
      </c>
      <c r="AD169" s="15">
        <f>SUM(AE169:AG169)</f>
        <v>335</v>
      </c>
      <c r="AE169" s="15">
        <f>INDEX(FIRE0503b!$A$6:$I$18,MATCH(QA_FIRE0503b!$AC169,FIRE0503b!$A$6:$A$18,0),MATCH(AE$4,FIRE0503b!$A$6:$I$6,0))</f>
        <v>20</v>
      </c>
      <c r="AF169" s="15">
        <f>INDEX(FIRE0503b!$A$6:$I$18,MATCH(QA_FIRE0503b!$AC169,FIRE0503b!$A$6:$A$18,0),MATCH(AF$4,FIRE0503b!$A$6:$I$6,0))</f>
        <v>4</v>
      </c>
      <c r="AG169" s="15">
        <f>INDEX(FIRE0503b!$A$6:$I$18,MATCH(QA_FIRE0503b!$AC169,FIRE0503b!$A$6:$A$18,0),MATCH(AG$4,FIRE0503b!$A$6:$I$6,0))</f>
        <v>311</v>
      </c>
      <c r="AH169" s="15">
        <f>INDEX(FIRE0503b!$A$6:$I$18,MATCH(QA_FIRE0503b!$AC169,FIRE0503b!$A$6:$A$18,0),MATCH(AH$4,FIRE0503b!$A$6:$I$6,0))</f>
        <v>81</v>
      </c>
      <c r="AI169" s="15">
        <f>INDEX(FIRE0503b!$A$6:$I$18,MATCH(QA_FIRE0503b!$AC169,FIRE0503b!$A$6:$A$18,0),MATCH(AI$4,FIRE0503b!$A$6:$I$6,0))</f>
        <v>22</v>
      </c>
      <c r="AJ169" s="15">
        <f>INDEX(FIRE0503b!$A$6:$I$18,MATCH(QA_FIRE0503b!$AC169,FIRE0503b!$A$6:$A$18,0),MATCH(AJ$4,FIRE0503b!$A$6:$I$6,0))</f>
        <v>71</v>
      </c>
      <c r="AK169" s="15">
        <f>INDEX(FIRE0503b!$A$6:$I$18,MATCH(QA_FIRE0503b!$AC169,FIRE0503b!$A$6:$A$18,0),MATCH(AK$4,FIRE0503b!$A$6:$I$6,0))</f>
        <v>509</v>
      </c>
    </row>
    <row r="171" spans="1:37" x14ac:dyDescent="0.2">
      <c r="A171" s="65" t="s">
        <v>11</v>
      </c>
      <c r="B171" s="15" t="s">
        <v>167</v>
      </c>
    </row>
    <row r="173" spans="1:37" x14ac:dyDescent="0.2">
      <c r="A173" s="65"/>
      <c r="B173" s="65" t="s">
        <v>173</v>
      </c>
    </row>
    <row r="174" spans="1:37" s="66" customFormat="1" ht="29.25" customHeight="1" x14ac:dyDescent="0.2">
      <c r="A174" s="15"/>
      <c r="B174" s="15" t="s">
        <v>22</v>
      </c>
      <c r="C174" s="15" t="s">
        <v>23</v>
      </c>
      <c r="D174" s="15" t="s">
        <v>21</v>
      </c>
      <c r="E174" s="15" t="s">
        <v>1</v>
      </c>
      <c r="F174" s="15" t="s">
        <v>2</v>
      </c>
      <c r="G174" s="15" t="s">
        <v>9</v>
      </c>
      <c r="H174" s="15" t="s">
        <v>174</v>
      </c>
      <c r="K174" s="66" t="s">
        <v>177</v>
      </c>
      <c r="L174" s="66" t="s">
        <v>82</v>
      </c>
      <c r="M174" s="66" t="s">
        <v>83</v>
      </c>
      <c r="N174" s="66" t="s">
        <v>81</v>
      </c>
      <c r="O174" s="66" t="s">
        <v>1</v>
      </c>
      <c r="P174" s="66" t="s">
        <v>2</v>
      </c>
      <c r="Q174" s="66" t="s">
        <v>9</v>
      </c>
      <c r="R174" s="66" t="s">
        <v>0</v>
      </c>
      <c r="T174" s="66" t="s">
        <v>178</v>
      </c>
      <c r="U174" s="66" t="s">
        <v>22</v>
      </c>
      <c r="V174" s="66" t="s">
        <v>23</v>
      </c>
      <c r="W174" s="66" t="s">
        <v>21</v>
      </c>
      <c r="X174" s="66" t="s">
        <v>1</v>
      </c>
      <c r="Y174" s="66" t="s">
        <v>2</v>
      </c>
      <c r="Z174" s="66" t="s">
        <v>9</v>
      </c>
      <c r="AA174" s="66" t="s">
        <v>174</v>
      </c>
      <c r="AD174" s="66" t="s">
        <v>177</v>
      </c>
      <c r="AE174" s="66" t="s">
        <v>82</v>
      </c>
      <c r="AF174" s="66" t="s">
        <v>83</v>
      </c>
      <c r="AG174" s="66" t="s">
        <v>81</v>
      </c>
      <c r="AH174" s="66" t="s">
        <v>1</v>
      </c>
      <c r="AI174" s="66" t="s">
        <v>2</v>
      </c>
      <c r="AJ174" s="66" t="s">
        <v>9</v>
      </c>
      <c r="AK174" s="66" t="s">
        <v>0</v>
      </c>
    </row>
    <row r="175" spans="1:37" x14ac:dyDescent="0.2">
      <c r="A175" s="15" t="s">
        <v>226</v>
      </c>
      <c r="B175" s="15">
        <v>28</v>
      </c>
      <c r="C175" s="15">
        <v>4</v>
      </c>
      <c r="D175" s="15">
        <v>395</v>
      </c>
      <c r="E175" s="15">
        <v>51</v>
      </c>
      <c r="F175" s="15">
        <v>16</v>
      </c>
      <c r="G175" s="15">
        <v>25</v>
      </c>
      <c r="H175" s="15">
        <v>519</v>
      </c>
      <c r="J175" s="15" t="s">
        <v>26</v>
      </c>
      <c r="K175" s="15" t="b">
        <f t="shared" ref="K175:R175" si="33">IF(T175=AD175,TRUE)</f>
        <v>0</v>
      </c>
      <c r="L175" s="15" t="b">
        <f t="shared" si="33"/>
        <v>0</v>
      </c>
      <c r="M175" s="15" t="b">
        <f t="shared" si="33"/>
        <v>0</v>
      </c>
      <c r="N175" s="15" t="b">
        <f t="shared" si="33"/>
        <v>0</v>
      </c>
      <c r="O175" s="15" t="b">
        <f t="shared" si="33"/>
        <v>0</v>
      </c>
      <c r="P175" s="15" t="b">
        <f t="shared" si="33"/>
        <v>0</v>
      </c>
      <c r="Q175" s="15" t="b">
        <f t="shared" si="33"/>
        <v>0</v>
      </c>
      <c r="R175" s="15" t="b">
        <f t="shared" si="33"/>
        <v>0</v>
      </c>
      <c r="T175" s="15">
        <f>SUM(U175:W175)</f>
        <v>427</v>
      </c>
      <c r="U175" s="15" cm="1">
        <f t="array" ref="U175:AA175">B175:H175</f>
        <v>28</v>
      </c>
      <c r="V175" s="15">
        <v>4</v>
      </c>
      <c r="W175" s="15">
        <v>395</v>
      </c>
      <c r="X175" s="15">
        <v>51</v>
      </c>
      <c r="Y175" s="15">
        <v>16</v>
      </c>
      <c r="Z175" s="15">
        <v>25</v>
      </c>
      <c r="AA175" s="15">
        <v>519</v>
      </c>
      <c r="AC175" s="15" t="s">
        <v>26</v>
      </c>
      <c r="AD175" s="15">
        <f>SUM(AE175:AG175)</f>
        <v>872</v>
      </c>
      <c r="AE175" s="15">
        <f>INDEX(FIRE0503b!$A$6:$I$18,MATCH(QA_FIRE0503b!$AC175,FIRE0503b!$A$6:$A$18,0),MATCH(AE$4,FIRE0503b!$A$6:$I$6,0))</f>
        <v>45</v>
      </c>
      <c r="AF175" s="15">
        <f>INDEX(FIRE0503b!$A$6:$I$18,MATCH(QA_FIRE0503b!$AC175,FIRE0503b!$A$6:$A$18,0),MATCH(AF$4,FIRE0503b!$A$6:$I$6,0))</f>
        <v>17</v>
      </c>
      <c r="AG175" s="15">
        <f>INDEX(FIRE0503b!$A$6:$I$18,MATCH(QA_FIRE0503b!$AC175,FIRE0503b!$A$6:$A$18,0),MATCH(AG$4,FIRE0503b!$A$6:$I$6,0))</f>
        <v>810</v>
      </c>
      <c r="AH175" s="15">
        <f>INDEX(FIRE0503b!$A$6:$I$18,MATCH(QA_FIRE0503b!$AC175,FIRE0503b!$A$6:$A$18,0),MATCH(AH$4,FIRE0503b!$A$6:$I$6,0))</f>
        <v>268</v>
      </c>
      <c r="AI175" s="15">
        <f>INDEX(FIRE0503b!$A$6:$I$18,MATCH(QA_FIRE0503b!$AC175,FIRE0503b!$A$6:$A$18,0),MATCH(AI$4,FIRE0503b!$A$6:$I$6,0))</f>
        <v>82</v>
      </c>
      <c r="AJ175" s="15">
        <f>INDEX(FIRE0503b!$A$6:$I$18,MATCH(QA_FIRE0503b!$AC175,FIRE0503b!$A$6:$A$18,0),MATCH(AJ$4,FIRE0503b!$A$6:$I$6,0))</f>
        <v>113</v>
      </c>
      <c r="AK175" s="15">
        <f>INDEX(FIRE0503b!$A$6:$I$18,MATCH(QA_FIRE0503b!$AC175,FIRE0503b!$A$6:$A$18,0),MATCH(AK$4,FIRE0503b!$A$6:$I$6,0))</f>
        <v>1335</v>
      </c>
    </row>
    <row r="177" spans="1:37" x14ac:dyDescent="0.2">
      <c r="A177" s="65" t="s">
        <v>11</v>
      </c>
      <c r="B177" s="15" t="s">
        <v>167</v>
      </c>
    </row>
    <row r="179" spans="1:37" x14ac:dyDescent="0.2">
      <c r="B179" s="65" t="s">
        <v>173</v>
      </c>
    </row>
    <row r="180" spans="1:37" s="66" customFormat="1" ht="29.25" customHeight="1" x14ac:dyDescent="0.2">
      <c r="A180" s="15"/>
      <c r="B180" s="15" t="s">
        <v>22</v>
      </c>
      <c r="C180" s="15" t="s">
        <v>23</v>
      </c>
      <c r="D180" s="15" t="s">
        <v>21</v>
      </c>
      <c r="E180" s="15" t="s">
        <v>1</v>
      </c>
      <c r="F180" s="15" t="s">
        <v>2</v>
      </c>
      <c r="G180" s="15" t="s">
        <v>9</v>
      </c>
      <c r="H180" s="15" t="s">
        <v>174</v>
      </c>
      <c r="K180" s="66" t="s">
        <v>177</v>
      </c>
      <c r="L180" s="66" t="s">
        <v>82</v>
      </c>
      <c r="M180" s="66" t="s">
        <v>83</v>
      </c>
      <c r="N180" s="66" t="s">
        <v>81</v>
      </c>
      <c r="O180" s="66" t="s">
        <v>1</v>
      </c>
      <c r="P180" s="66" t="s">
        <v>2</v>
      </c>
      <c r="Q180" s="66" t="s">
        <v>9</v>
      </c>
      <c r="R180" s="66" t="s">
        <v>0</v>
      </c>
      <c r="T180" s="66" t="s">
        <v>178</v>
      </c>
      <c r="U180" s="66" t="s">
        <v>22</v>
      </c>
      <c r="V180" s="66" t="s">
        <v>23</v>
      </c>
      <c r="W180" s="66" t="s">
        <v>21</v>
      </c>
      <c r="X180" s="66" t="s">
        <v>1</v>
      </c>
      <c r="Y180" s="66" t="s">
        <v>2</v>
      </c>
      <c r="Z180" s="66" t="s">
        <v>9</v>
      </c>
      <c r="AA180" s="66" t="s">
        <v>174</v>
      </c>
      <c r="AD180" s="66" t="s">
        <v>177</v>
      </c>
      <c r="AE180" s="66" t="s">
        <v>82</v>
      </c>
      <c r="AF180" s="66" t="s">
        <v>83</v>
      </c>
      <c r="AG180" s="66" t="s">
        <v>81</v>
      </c>
      <c r="AH180" s="66" t="s">
        <v>1</v>
      </c>
      <c r="AI180" s="66" t="s">
        <v>2</v>
      </c>
      <c r="AJ180" s="66" t="s">
        <v>9</v>
      </c>
      <c r="AK180" s="66" t="s">
        <v>0</v>
      </c>
    </row>
    <row r="181" spans="1:37" x14ac:dyDescent="0.2">
      <c r="A181" s="15" t="s">
        <v>237</v>
      </c>
      <c r="B181" s="15">
        <v>0</v>
      </c>
      <c r="C181" s="15">
        <v>0</v>
      </c>
      <c r="D181" s="15">
        <v>1</v>
      </c>
      <c r="E181" s="15">
        <v>1</v>
      </c>
      <c r="F181" s="15">
        <v>0</v>
      </c>
      <c r="G181" s="15">
        <v>0</v>
      </c>
      <c r="H181" s="15">
        <v>2</v>
      </c>
      <c r="J181" s="15" t="s">
        <v>27</v>
      </c>
      <c r="K181" s="15" t="b">
        <f t="shared" ref="K181:R181" si="34">IF(T181=AD181,TRUE)</f>
        <v>0</v>
      </c>
      <c r="L181" s="15" t="b">
        <f t="shared" si="34"/>
        <v>0</v>
      </c>
      <c r="M181" s="15" t="b">
        <f t="shared" si="34"/>
        <v>0</v>
      </c>
      <c r="N181" s="15" t="b">
        <f t="shared" si="34"/>
        <v>0</v>
      </c>
      <c r="O181" s="15" t="b">
        <f t="shared" si="34"/>
        <v>0</v>
      </c>
      <c r="P181" s="15" t="b">
        <f t="shared" si="34"/>
        <v>0</v>
      </c>
      <c r="Q181" s="15" t="b">
        <f t="shared" si="34"/>
        <v>0</v>
      </c>
      <c r="R181" s="15" t="b">
        <f t="shared" si="34"/>
        <v>0</v>
      </c>
      <c r="T181" s="15">
        <f>SUM(U181:W181)</f>
        <v>1</v>
      </c>
      <c r="U181" s="15" cm="1">
        <f t="array" ref="U181:AA181">B181:H181</f>
        <v>0</v>
      </c>
      <c r="V181" s="15">
        <v>0</v>
      </c>
      <c r="W181" s="15">
        <v>1</v>
      </c>
      <c r="X181" s="15">
        <v>1</v>
      </c>
      <c r="Y181" s="15">
        <v>0</v>
      </c>
      <c r="Z181" s="15">
        <v>0</v>
      </c>
      <c r="AA181" s="15">
        <v>2</v>
      </c>
      <c r="AC181" s="15" t="s">
        <v>27</v>
      </c>
      <c r="AD181" s="15">
        <f>SUM(AE181:AG181)</f>
        <v>846</v>
      </c>
      <c r="AE181" s="15">
        <f>INDEX(FIRE0503b!$A$6:$I$18,MATCH(QA_FIRE0503b!$AC181,FIRE0503b!$A$6:$A$18,0),MATCH(AE$4,FIRE0503b!$A$6:$I$6,0))</f>
        <v>38</v>
      </c>
      <c r="AF181" s="15">
        <f>INDEX(FIRE0503b!$A$6:$I$18,MATCH(QA_FIRE0503b!$AC181,FIRE0503b!$A$6:$A$18,0),MATCH(AF$4,FIRE0503b!$A$6:$I$6,0))</f>
        <v>8</v>
      </c>
      <c r="AG181" s="15">
        <f>INDEX(FIRE0503b!$A$6:$I$18,MATCH(QA_FIRE0503b!$AC181,FIRE0503b!$A$6:$A$18,0),MATCH(AG$4,FIRE0503b!$A$6:$I$6,0))</f>
        <v>800</v>
      </c>
      <c r="AH181" s="15">
        <f>INDEX(FIRE0503b!$A$6:$I$18,MATCH(QA_FIRE0503b!$AC181,FIRE0503b!$A$6:$A$18,0),MATCH(AH$4,FIRE0503b!$A$6:$I$6,0))</f>
        <v>135</v>
      </c>
      <c r="AI181" s="15">
        <f>INDEX(FIRE0503b!$A$6:$I$18,MATCH(QA_FIRE0503b!$AC181,FIRE0503b!$A$6:$A$18,0),MATCH(AI$4,FIRE0503b!$A$6:$I$6,0))</f>
        <v>79</v>
      </c>
      <c r="AJ181" s="15">
        <f>INDEX(FIRE0503b!$A$6:$I$18,MATCH(QA_FIRE0503b!$AC181,FIRE0503b!$A$6:$A$18,0),MATCH(AJ$4,FIRE0503b!$A$6:$I$6,0))</f>
        <v>93</v>
      </c>
      <c r="AK181" s="15">
        <f>INDEX(FIRE0503b!$A$6:$I$18,MATCH(QA_FIRE0503b!$AC181,FIRE0503b!$A$6:$A$18,0),MATCH(AK$4,FIRE0503b!$A$6:$I$6,0))</f>
        <v>1153</v>
      </c>
    </row>
    <row r="183" spans="1:37" x14ac:dyDescent="0.2">
      <c r="A183" s="65" t="s">
        <v>11</v>
      </c>
      <c r="B183" s="15" t="s">
        <v>167</v>
      </c>
    </row>
    <row r="185" spans="1:37" x14ac:dyDescent="0.2">
      <c r="B185" s="65" t="s">
        <v>173</v>
      </c>
    </row>
    <row r="186" spans="1:37" s="66" customFormat="1" ht="29.25" customHeight="1" x14ac:dyDescent="0.2">
      <c r="A186" s="15"/>
      <c r="B186" s="15" t="s">
        <v>22</v>
      </c>
      <c r="C186" s="15" t="s">
        <v>23</v>
      </c>
      <c r="D186" s="15" t="s">
        <v>21</v>
      </c>
      <c r="E186" s="15" t="s">
        <v>1</v>
      </c>
      <c r="F186" s="15" t="s">
        <v>2</v>
      </c>
      <c r="G186" s="15" t="s">
        <v>9</v>
      </c>
      <c r="H186" s="15" t="s">
        <v>174</v>
      </c>
      <c r="K186" s="66" t="s">
        <v>177</v>
      </c>
      <c r="L186" s="66" t="s">
        <v>82</v>
      </c>
      <c r="M186" s="66" t="s">
        <v>83</v>
      </c>
      <c r="N186" s="66" t="s">
        <v>81</v>
      </c>
      <c r="O186" s="66" t="s">
        <v>1</v>
      </c>
      <c r="P186" s="66" t="s">
        <v>2</v>
      </c>
      <c r="Q186" s="66" t="s">
        <v>9</v>
      </c>
      <c r="R186" s="66" t="s">
        <v>0</v>
      </c>
      <c r="T186" s="66" t="s">
        <v>178</v>
      </c>
      <c r="U186" s="66" t="s">
        <v>22</v>
      </c>
      <c r="V186" s="66" t="s">
        <v>23</v>
      </c>
      <c r="W186" s="66" t="s">
        <v>21</v>
      </c>
      <c r="X186" s="66" t="s">
        <v>1</v>
      </c>
      <c r="Y186" s="66" t="s">
        <v>2</v>
      </c>
      <c r="Z186" s="66" t="s">
        <v>9</v>
      </c>
      <c r="AA186" s="66" t="s">
        <v>174</v>
      </c>
      <c r="AD186" s="66" t="s">
        <v>177</v>
      </c>
      <c r="AE186" s="66" t="s">
        <v>82</v>
      </c>
      <c r="AF186" s="66" t="s">
        <v>83</v>
      </c>
      <c r="AG186" s="66" t="s">
        <v>81</v>
      </c>
      <c r="AH186" s="66" t="s">
        <v>1</v>
      </c>
      <c r="AI186" s="66" t="s">
        <v>2</v>
      </c>
      <c r="AJ186" s="66" t="s">
        <v>9</v>
      </c>
      <c r="AK186" s="66" t="s">
        <v>0</v>
      </c>
    </row>
    <row r="187" spans="1:37" x14ac:dyDescent="0.2">
      <c r="A187" s="15" t="s">
        <v>238</v>
      </c>
      <c r="B187" s="15">
        <v>0</v>
      </c>
      <c r="C187" s="15">
        <v>0</v>
      </c>
      <c r="D187" s="15">
        <v>0</v>
      </c>
      <c r="E187" s="15">
        <v>0</v>
      </c>
      <c r="F187" s="15">
        <v>0</v>
      </c>
      <c r="G187" s="15">
        <v>0</v>
      </c>
      <c r="H187" s="15">
        <v>0</v>
      </c>
      <c r="J187" s="15" t="s">
        <v>28</v>
      </c>
      <c r="K187" s="15" t="b">
        <f t="shared" ref="K187:R187" si="35">IF(T187=AD187,TRUE)</f>
        <v>0</v>
      </c>
      <c r="L187" s="15" t="b">
        <f t="shared" si="35"/>
        <v>0</v>
      </c>
      <c r="M187" s="15" t="b">
        <f t="shared" si="35"/>
        <v>0</v>
      </c>
      <c r="N187" s="15" t="b">
        <f t="shared" si="35"/>
        <v>0</v>
      </c>
      <c r="O187" s="15" t="b">
        <f t="shared" si="35"/>
        <v>0</v>
      </c>
      <c r="P187" s="15" t="b">
        <f t="shared" si="35"/>
        <v>0</v>
      </c>
      <c r="Q187" s="15" t="b">
        <f t="shared" si="35"/>
        <v>0</v>
      </c>
      <c r="R187" s="15" t="b">
        <f t="shared" si="35"/>
        <v>0</v>
      </c>
      <c r="T187" s="15">
        <f>SUM(U187:W187)</f>
        <v>0</v>
      </c>
      <c r="U187" s="15" cm="1">
        <f t="array" ref="U187:AA187">B187:H187</f>
        <v>0</v>
      </c>
      <c r="V187" s="15">
        <v>0</v>
      </c>
      <c r="W187" s="15">
        <v>0</v>
      </c>
      <c r="X187" s="15">
        <v>0</v>
      </c>
      <c r="Y187" s="15">
        <v>0</v>
      </c>
      <c r="Z187" s="15">
        <v>0</v>
      </c>
      <c r="AA187" s="15">
        <v>0</v>
      </c>
      <c r="AC187" s="15" t="s">
        <v>28</v>
      </c>
      <c r="AD187" s="15">
        <f>SUM(AE187:AG187)</f>
        <v>525</v>
      </c>
      <c r="AE187" s="15">
        <f>INDEX(FIRE0503b!$A$6:$I$18,MATCH(QA_FIRE0503b!$AC187,FIRE0503b!$A$6:$A$18,0),MATCH(AE$4,FIRE0503b!$A$6:$I$6,0))</f>
        <v>15</v>
      </c>
      <c r="AF187" s="15">
        <f>INDEX(FIRE0503b!$A$6:$I$18,MATCH(QA_FIRE0503b!$AC187,FIRE0503b!$A$6:$A$18,0),MATCH(AF$4,FIRE0503b!$A$6:$I$6,0))</f>
        <v>9</v>
      </c>
      <c r="AG187" s="15">
        <f>INDEX(FIRE0503b!$A$6:$I$18,MATCH(QA_FIRE0503b!$AC187,FIRE0503b!$A$6:$A$18,0),MATCH(AG$4,FIRE0503b!$A$6:$I$6,0))</f>
        <v>501</v>
      </c>
      <c r="AH187" s="15">
        <f>INDEX(FIRE0503b!$A$6:$I$18,MATCH(QA_FIRE0503b!$AC187,FIRE0503b!$A$6:$A$18,0),MATCH(AH$4,FIRE0503b!$A$6:$I$6,0))</f>
        <v>86</v>
      </c>
      <c r="AI187" s="15">
        <f>INDEX(FIRE0503b!$A$6:$I$18,MATCH(QA_FIRE0503b!$AC187,FIRE0503b!$A$6:$A$18,0),MATCH(AI$4,FIRE0503b!$A$6:$I$6,0))</f>
        <v>30</v>
      </c>
      <c r="AJ187" s="15">
        <f>INDEX(FIRE0503b!$A$6:$I$18,MATCH(QA_FIRE0503b!$AC187,FIRE0503b!$A$6:$A$18,0),MATCH(AJ$4,FIRE0503b!$A$6:$I$6,0))</f>
        <v>44</v>
      </c>
      <c r="AK187" s="15">
        <f>INDEX(FIRE0503b!$A$6:$I$18,MATCH(QA_FIRE0503b!$AC187,FIRE0503b!$A$6:$A$18,0),MATCH(AK$4,FIRE0503b!$A$6:$I$6,0))</f>
        <v>685</v>
      </c>
    </row>
    <row r="189" spans="1:37" x14ac:dyDescent="0.2">
      <c r="A189" s="65" t="s">
        <v>11</v>
      </c>
      <c r="B189" s="15" t="s">
        <v>167</v>
      </c>
    </row>
    <row r="191" spans="1:37" x14ac:dyDescent="0.2">
      <c r="B191" s="65" t="s">
        <v>173</v>
      </c>
    </row>
    <row r="192" spans="1:37" s="66" customFormat="1" ht="29.25" customHeight="1" x14ac:dyDescent="0.2">
      <c r="A192" s="15"/>
      <c r="B192" s="15" t="s">
        <v>22</v>
      </c>
      <c r="C192" s="15" t="s">
        <v>23</v>
      </c>
      <c r="D192" s="15" t="s">
        <v>21</v>
      </c>
      <c r="E192" s="15" t="s">
        <v>1</v>
      </c>
      <c r="F192" s="15" t="s">
        <v>2</v>
      </c>
      <c r="G192" s="15" t="s">
        <v>9</v>
      </c>
      <c r="H192" s="15" t="s">
        <v>174</v>
      </c>
      <c r="K192" s="66" t="s">
        <v>177</v>
      </c>
      <c r="L192" s="66" t="s">
        <v>82</v>
      </c>
      <c r="M192" s="66" t="s">
        <v>83</v>
      </c>
      <c r="N192" s="66" t="s">
        <v>81</v>
      </c>
      <c r="O192" s="66" t="s">
        <v>1</v>
      </c>
      <c r="P192" s="66" t="s">
        <v>2</v>
      </c>
      <c r="Q192" s="66" t="s">
        <v>9</v>
      </c>
      <c r="R192" s="66" t="s">
        <v>0</v>
      </c>
      <c r="T192" s="66" t="s">
        <v>178</v>
      </c>
      <c r="U192" s="66" t="s">
        <v>22</v>
      </c>
      <c r="V192" s="66" t="s">
        <v>23</v>
      </c>
      <c r="W192" s="66" t="s">
        <v>21</v>
      </c>
      <c r="X192" s="66" t="s">
        <v>1</v>
      </c>
      <c r="Y192" s="66" t="s">
        <v>2</v>
      </c>
      <c r="Z192" s="66" t="s">
        <v>9</v>
      </c>
      <c r="AA192" s="66" t="s">
        <v>174</v>
      </c>
      <c r="AD192" s="66" t="s">
        <v>177</v>
      </c>
      <c r="AE192" s="66" t="s">
        <v>82</v>
      </c>
      <c r="AF192" s="66" t="s">
        <v>83</v>
      </c>
      <c r="AG192" s="66" t="s">
        <v>81</v>
      </c>
      <c r="AH192" s="66" t="s">
        <v>1</v>
      </c>
      <c r="AI192" s="66" t="s">
        <v>2</v>
      </c>
      <c r="AJ192" s="66" t="s">
        <v>9</v>
      </c>
      <c r="AK192" s="66" t="s">
        <v>0</v>
      </c>
    </row>
    <row r="193" spans="1:37" x14ac:dyDescent="0.2">
      <c r="A193" s="15" t="s">
        <v>239</v>
      </c>
      <c r="B193" s="15">
        <v>0</v>
      </c>
      <c r="C193" s="15">
        <v>0</v>
      </c>
      <c r="D193" s="15">
        <v>1</v>
      </c>
      <c r="E193" s="15">
        <v>0</v>
      </c>
      <c r="F193" s="15">
        <v>0</v>
      </c>
      <c r="G193" s="15">
        <v>0</v>
      </c>
      <c r="H193" s="15">
        <v>1</v>
      </c>
      <c r="J193" s="15" t="s">
        <v>18</v>
      </c>
      <c r="K193" s="15" t="b">
        <f t="shared" ref="K193:R193" si="36">IF(T193=AD193,TRUE)</f>
        <v>0</v>
      </c>
      <c r="L193" s="15" t="b">
        <f t="shared" si="36"/>
        <v>0</v>
      </c>
      <c r="M193" s="15" t="b">
        <f t="shared" si="36"/>
        <v>0</v>
      </c>
      <c r="N193" s="15" t="b">
        <f t="shared" si="36"/>
        <v>0</v>
      </c>
      <c r="O193" s="15" t="b">
        <f t="shared" si="36"/>
        <v>0</v>
      </c>
      <c r="P193" s="15" t="b">
        <f t="shared" si="36"/>
        <v>0</v>
      </c>
      <c r="Q193" s="15" t="b">
        <f t="shared" si="36"/>
        <v>0</v>
      </c>
      <c r="R193" s="15" t="b">
        <f t="shared" si="36"/>
        <v>0</v>
      </c>
      <c r="T193" s="15">
        <f>SUM(U193:W193)</f>
        <v>1</v>
      </c>
      <c r="U193" s="15" cm="1">
        <f t="array" ref="U193:AA193">B193:H193</f>
        <v>0</v>
      </c>
      <c r="V193" s="15">
        <v>0</v>
      </c>
      <c r="W193" s="15">
        <v>1</v>
      </c>
      <c r="X193" s="15">
        <v>0</v>
      </c>
      <c r="Y193" s="15">
        <v>0</v>
      </c>
      <c r="Z193" s="15">
        <v>0</v>
      </c>
      <c r="AA193" s="15">
        <v>1</v>
      </c>
      <c r="AC193" s="15" t="s">
        <v>18</v>
      </c>
      <c r="AD193" s="15">
        <f>SUM(AE193:AG193)</f>
        <v>612</v>
      </c>
      <c r="AE193" s="15">
        <f>INDEX(FIRE0503b!$A$6:$I$18,MATCH(QA_FIRE0503b!$AC193,FIRE0503b!$A$6:$A$18,0),MATCH(AE$4,FIRE0503b!$A$6:$I$6,0))</f>
        <v>5</v>
      </c>
      <c r="AF193" s="15">
        <f>INDEX(FIRE0503b!$A$6:$I$18,MATCH(QA_FIRE0503b!$AC193,FIRE0503b!$A$6:$A$18,0),MATCH(AF$4,FIRE0503b!$A$6:$I$6,0))</f>
        <v>2</v>
      </c>
      <c r="AG193" s="15">
        <f>INDEX(FIRE0503b!$A$6:$I$18,MATCH(QA_FIRE0503b!$AC193,FIRE0503b!$A$6:$A$18,0),MATCH(AG$4,FIRE0503b!$A$6:$I$6,0))</f>
        <v>605</v>
      </c>
      <c r="AH193" s="15">
        <f>INDEX(FIRE0503b!$A$6:$I$18,MATCH(QA_FIRE0503b!$AC193,FIRE0503b!$A$6:$A$18,0),MATCH(AH$4,FIRE0503b!$A$6:$I$6,0))</f>
        <v>57</v>
      </c>
      <c r="AI193" s="15">
        <f>INDEX(FIRE0503b!$A$6:$I$18,MATCH(QA_FIRE0503b!$AC193,FIRE0503b!$A$6:$A$18,0),MATCH(AI$4,FIRE0503b!$A$6:$I$6,0))</f>
        <v>23</v>
      </c>
      <c r="AJ193" s="15">
        <f>INDEX(FIRE0503b!$A$6:$I$18,MATCH(QA_FIRE0503b!$AC193,FIRE0503b!$A$6:$A$18,0),MATCH(AJ$4,FIRE0503b!$A$6:$I$6,0))</f>
        <v>32</v>
      </c>
      <c r="AK193" s="15">
        <f>INDEX(FIRE0503b!$A$6:$I$18,MATCH(QA_FIRE0503b!$AC193,FIRE0503b!$A$6:$A$18,0),MATCH(AK$4,FIRE0503b!$A$6:$I$6,0))</f>
        <v>724</v>
      </c>
    </row>
    <row r="195" spans="1:37" x14ac:dyDescent="0.2">
      <c r="A195" s="65" t="s">
        <v>11</v>
      </c>
      <c r="B195" s="15" t="s">
        <v>167</v>
      </c>
    </row>
    <row r="197" spans="1:37" x14ac:dyDescent="0.2">
      <c r="B197" s="65" t="s">
        <v>173</v>
      </c>
    </row>
    <row r="198" spans="1:37" s="66" customFormat="1" ht="29.25" customHeight="1" x14ac:dyDescent="0.2">
      <c r="A198" s="15"/>
      <c r="B198" s="15" t="s">
        <v>22</v>
      </c>
      <c r="C198" s="15" t="s">
        <v>23</v>
      </c>
      <c r="D198" s="15" t="s">
        <v>21</v>
      </c>
      <c r="E198" s="15" t="s">
        <v>1</v>
      </c>
      <c r="F198" s="15" t="s">
        <v>2</v>
      </c>
      <c r="G198" s="15" t="s">
        <v>9</v>
      </c>
      <c r="H198" s="15" t="s">
        <v>174</v>
      </c>
      <c r="K198" s="66" t="s">
        <v>177</v>
      </c>
      <c r="L198" s="66" t="s">
        <v>82</v>
      </c>
      <c r="M198" s="66" t="s">
        <v>83</v>
      </c>
      <c r="N198" s="66" t="s">
        <v>81</v>
      </c>
      <c r="O198" s="66" t="s">
        <v>1</v>
      </c>
      <c r="P198" s="66" t="s">
        <v>2</v>
      </c>
      <c r="Q198" s="66" t="s">
        <v>9</v>
      </c>
      <c r="R198" s="66" t="s">
        <v>0</v>
      </c>
      <c r="T198" s="66" t="s">
        <v>178</v>
      </c>
      <c r="U198" s="66" t="s">
        <v>22</v>
      </c>
      <c r="V198" s="66" t="s">
        <v>23</v>
      </c>
      <c r="W198" s="66" t="s">
        <v>21</v>
      </c>
      <c r="X198" s="66" t="s">
        <v>1</v>
      </c>
      <c r="Y198" s="66" t="s">
        <v>2</v>
      </c>
      <c r="Z198" s="66" t="s">
        <v>9</v>
      </c>
      <c r="AA198" s="66" t="s">
        <v>174</v>
      </c>
      <c r="AD198" s="66" t="s">
        <v>177</v>
      </c>
      <c r="AE198" s="66" t="s">
        <v>82</v>
      </c>
      <c r="AF198" s="66" t="s">
        <v>83</v>
      </c>
      <c r="AG198" s="66" t="s">
        <v>81</v>
      </c>
      <c r="AH198" s="66" t="s">
        <v>1</v>
      </c>
      <c r="AI198" s="66" t="s">
        <v>2</v>
      </c>
      <c r="AJ198" s="66" t="s">
        <v>9</v>
      </c>
      <c r="AK198" s="66" t="s">
        <v>0</v>
      </c>
    </row>
    <row r="199" spans="1:37" x14ac:dyDescent="0.2">
      <c r="A199" s="15" t="s">
        <v>240</v>
      </c>
      <c r="B199" s="15">
        <v>0</v>
      </c>
      <c r="C199" s="15">
        <v>0</v>
      </c>
      <c r="D199" s="15">
        <v>0</v>
      </c>
      <c r="E199" s="15">
        <v>0</v>
      </c>
      <c r="F199" s="15">
        <v>0</v>
      </c>
      <c r="G199" s="15">
        <v>0</v>
      </c>
      <c r="H199" s="15">
        <v>0</v>
      </c>
      <c r="J199" s="15" t="s">
        <v>48</v>
      </c>
      <c r="K199" s="15" t="b">
        <f t="shared" ref="K199:R199" si="37">IF(T199=AD199,TRUE)</f>
        <v>0</v>
      </c>
      <c r="L199" s="15" t="b">
        <f t="shared" si="37"/>
        <v>1</v>
      </c>
      <c r="M199" s="15" t="b">
        <f t="shared" si="37"/>
        <v>0</v>
      </c>
      <c r="N199" s="15" t="b">
        <f t="shared" si="37"/>
        <v>0</v>
      </c>
      <c r="O199" s="15" t="b">
        <f t="shared" si="37"/>
        <v>0</v>
      </c>
      <c r="P199" s="15" t="b">
        <f t="shared" si="37"/>
        <v>0</v>
      </c>
      <c r="Q199" s="15" t="b">
        <f t="shared" si="37"/>
        <v>0</v>
      </c>
      <c r="R199" s="15" t="b">
        <f t="shared" si="37"/>
        <v>0</v>
      </c>
      <c r="T199" s="15">
        <f>SUM(U199:W199)</f>
        <v>0</v>
      </c>
      <c r="U199" s="15" cm="1">
        <f t="array" ref="U199:AA199">B199:H199</f>
        <v>0</v>
      </c>
      <c r="V199" s="15">
        <v>0</v>
      </c>
      <c r="W199" s="15">
        <v>0</v>
      </c>
      <c r="X199" s="15">
        <v>0</v>
      </c>
      <c r="Y199" s="15">
        <v>0</v>
      </c>
      <c r="Z199" s="15">
        <v>0</v>
      </c>
      <c r="AA199" s="15">
        <v>0</v>
      </c>
      <c r="AC199" s="15" t="s">
        <v>48</v>
      </c>
      <c r="AD199" s="15">
        <f>SUM(AE199:AG199)</f>
        <v>503</v>
      </c>
      <c r="AE199" s="15">
        <f>INDEX(FIRE0503b!$A$6:$I$18,MATCH(QA_FIRE0503b!$AC199,FIRE0503b!$A$6:$A$18,0),MATCH(AE$4,FIRE0503b!$A$6:$I$6,0))</f>
        <v>0</v>
      </c>
      <c r="AF199" s="15">
        <f>INDEX(FIRE0503b!$A$6:$I$18,MATCH(QA_FIRE0503b!$AC199,FIRE0503b!$A$6:$A$18,0),MATCH(AF$4,FIRE0503b!$A$6:$I$6,0))</f>
        <v>6</v>
      </c>
      <c r="AG199" s="15">
        <f>INDEX(FIRE0503b!$A$6:$I$18,MATCH(QA_FIRE0503b!$AC199,FIRE0503b!$A$6:$A$18,0),MATCH(AG$4,FIRE0503b!$A$6:$I$6,0))</f>
        <v>497</v>
      </c>
      <c r="AH199" s="15">
        <f>INDEX(FIRE0503b!$A$6:$I$18,MATCH(QA_FIRE0503b!$AC199,FIRE0503b!$A$6:$A$18,0),MATCH(AH$4,FIRE0503b!$A$6:$I$6,0))</f>
        <v>35</v>
      </c>
      <c r="AI199" s="15">
        <f>INDEX(FIRE0503b!$A$6:$I$18,MATCH(QA_FIRE0503b!$AC199,FIRE0503b!$A$6:$A$18,0),MATCH(AI$4,FIRE0503b!$A$6:$I$6,0))</f>
        <v>9</v>
      </c>
      <c r="AJ199" s="15">
        <f>INDEX(FIRE0503b!$A$6:$I$18,MATCH(QA_FIRE0503b!$AC199,FIRE0503b!$A$6:$A$18,0),MATCH(AJ$4,FIRE0503b!$A$6:$I$6,0))</f>
        <v>11</v>
      </c>
      <c r="AK199" s="15">
        <f>INDEX(FIRE0503b!$A$6:$I$18,MATCH(QA_FIRE0503b!$AC199,FIRE0503b!$A$6:$A$18,0),MATCH(AK$4,FIRE0503b!$A$6:$I$6,0))</f>
        <v>558</v>
      </c>
    </row>
    <row r="201" spans="1:37" x14ac:dyDescent="0.2">
      <c r="A201" s="65" t="s">
        <v>11</v>
      </c>
      <c r="B201" s="15" t="s">
        <v>167</v>
      </c>
    </row>
    <row r="203" spans="1:37" x14ac:dyDescent="0.2">
      <c r="B203" s="65" t="s">
        <v>173</v>
      </c>
    </row>
    <row r="204" spans="1:37" s="66" customFormat="1" ht="29.25" customHeight="1" x14ac:dyDescent="0.2">
      <c r="A204" s="15"/>
      <c r="B204" s="15" t="s">
        <v>22</v>
      </c>
      <c r="C204" s="15" t="s">
        <v>23</v>
      </c>
      <c r="D204" s="15" t="s">
        <v>21</v>
      </c>
      <c r="E204" s="15" t="s">
        <v>1</v>
      </c>
      <c r="F204" s="15" t="s">
        <v>2</v>
      </c>
      <c r="G204" s="15" t="s">
        <v>9</v>
      </c>
      <c r="H204" s="15" t="s">
        <v>174</v>
      </c>
      <c r="K204" s="66" t="s">
        <v>177</v>
      </c>
      <c r="L204" s="66" t="s">
        <v>82</v>
      </c>
      <c r="M204" s="66" t="s">
        <v>83</v>
      </c>
      <c r="N204" s="66" t="s">
        <v>81</v>
      </c>
      <c r="O204" s="66" t="s">
        <v>1</v>
      </c>
      <c r="P204" s="66" t="s">
        <v>2</v>
      </c>
      <c r="Q204" s="66" t="s">
        <v>9</v>
      </c>
      <c r="R204" s="66" t="s">
        <v>0</v>
      </c>
      <c r="T204" s="66" t="s">
        <v>178</v>
      </c>
      <c r="U204" s="66" t="s">
        <v>22</v>
      </c>
      <c r="V204" s="66" t="s">
        <v>23</v>
      </c>
      <c r="W204" s="66" t="s">
        <v>21</v>
      </c>
      <c r="X204" s="66" t="s">
        <v>1</v>
      </c>
      <c r="Y204" s="66" t="s">
        <v>2</v>
      </c>
      <c r="Z204" s="66" t="s">
        <v>9</v>
      </c>
      <c r="AA204" s="66" t="s">
        <v>174</v>
      </c>
      <c r="AD204" s="66" t="s">
        <v>177</v>
      </c>
      <c r="AE204" s="66" t="s">
        <v>82</v>
      </c>
      <c r="AF204" s="66" t="s">
        <v>83</v>
      </c>
      <c r="AG204" s="66" t="s">
        <v>81</v>
      </c>
      <c r="AH204" s="66" t="s">
        <v>1</v>
      </c>
      <c r="AI204" s="66" t="s">
        <v>2</v>
      </c>
      <c r="AJ204" s="66" t="s">
        <v>9</v>
      </c>
      <c r="AK204" s="66" t="s">
        <v>0</v>
      </c>
    </row>
    <row r="205" spans="1:37" x14ac:dyDescent="0.2">
      <c r="A205" s="15" t="s">
        <v>241</v>
      </c>
      <c r="B205" s="15">
        <v>0</v>
      </c>
      <c r="C205" s="15">
        <v>0</v>
      </c>
      <c r="D205" s="15">
        <v>35</v>
      </c>
      <c r="E205" s="15">
        <v>16</v>
      </c>
      <c r="F205" s="15">
        <v>36</v>
      </c>
      <c r="G205" s="15">
        <v>16</v>
      </c>
      <c r="H205" s="15">
        <v>103</v>
      </c>
      <c r="J205" s="15" t="s">
        <v>19</v>
      </c>
      <c r="K205" s="15" t="b">
        <f t="shared" ref="K205:R205" si="38">IF(T205=AD205,TRUE)</f>
        <v>0</v>
      </c>
      <c r="L205" s="15" t="b">
        <f t="shared" si="38"/>
        <v>0</v>
      </c>
      <c r="M205" s="15" t="b">
        <f t="shared" si="38"/>
        <v>0</v>
      </c>
      <c r="N205" s="15" t="b">
        <f t="shared" si="38"/>
        <v>0</v>
      </c>
      <c r="O205" s="15" t="b">
        <f t="shared" si="38"/>
        <v>0</v>
      </c>
      <c r="P205" s="15" t="b">
        <f t="shared" si="38"/>
        <v>0</v>
      </c>
      <c r="Q205" s="15" t="b">
        <f t="shared" si="38"/>
        <v>0</v>
      </c>
      <c r="R205" s="15" t="b">
        <f t="shared" si="38"/>
        <v>0</v>
      </c>
      <c r="T205" s="15">
        <f>SUM(U205:W205)</f>
        <v>35</v>
      </c>
      <c r="U205" s="15" cm="1">
        <f t="array" ref="U205:AA205">B205:H205</f>
        <v>0</v>
      </c>
      <c r="V205" s="15">
        <v>0</v>
      </c>
      <c r="W205" s="15">
        <v>35</v>
      </c>
      <c r="X205" s="15">
        <v>16</v>
      </c>
      <c r="Y205" s="15">
        <v>36</v>
      </c>
      <c r="Z205" s="15">
        <v>16</v>
      </c>
      <c r="AA205" s="15">
        <v>103</v>
      </c>
      <c r="AC205" s="15" t="s">
        <v>19</v>
      </c>
      <c r="AD205" s="15">
        <f>SUM(AE205:AG205)</f>
        <v>536</v>
      </c>
      <c r="AE205" s="15">
        <f>INDEX(FIRE0503b!$A$6:$I$18,MATCH(QA_FIRE0503b!$AC205,FIRE0503b!$A$6:$A$18,0),MATCH(AE$4,FIRE0503b!$A$6:$I$6,0))</f>
        <v>27</v>
      </c>
      <c r="AF205" s="15">
        <f>INDEX(FIRE0503b!$A$6:$I$18,MATCH(QA_FIRE0503b!$AC205,FIRE0503b!$A$6:$A$18,0),MATCH(AF$4,FIRE0503b!$A$6:$I$6,0))</f>
        <v>6</v>
      </c>
      <c r="AG205" s="15">
        <f>INDEX(FIRE0503b!$A$6:$I$18,MATCH(QA_FIRE0503b!$AC205,FIRE0503b!$A$6:$A$18,0),MATCH(AG$4,FIRE0503b!$A$6:$I$6,0))</f>
        <v>503</v>
      </c>
      <c r="AH205" s="15">
        <f>INDEX(FIRE0503b!$A$6:$I$18,MATCH(QA_FIRE0503b!$AC205,FIRE0503b!$A$6:$A$18,0),MATCH(AH$4,FIRE0503b!$A$6:$I$6,0))</f>
        <v>213</v>
      </c>
      <c r="AI205" s="15">
        <f>INDEX(FIRE0503b!$A$6:$I$18,MATCH(QA_FIRE0503b!$AC205,FIRE0503b!$A$6:$A$18,0),MATCH(AI$4,FIRE0503b!$A$6:$I$6,0))</f>
        <v>48</v>
      </c>
      <c r="AJ205" s="15">
        <f>INDEX(FIRE0503b!$A$6:$I$18,MATCH(QA_FIRE0503b!$AC205,FIRE0503b!$A$6:$A$18,0),MATCH(AJ$4,FIRE0503b!$A$6:$I$6,0))</f>
        <v>89</v>
      </c>
      <c r="AK205" s="15">
        <f>INDEX(FIRE0503b!$A$6:$I$18,MATCH(QA_FIRE0503b!$AC205,FIRE0503b!$A$6:$A$18,0),MATCH(AK$4,FIRE0503b!$A$6:$I$6,0))</f>
        <v>886</v>
      </c>
    </row>
    <row r="207" spans="1:37" ht="20.25" customHeight="1" x14ac:dyDescent="0.2">
      <c r="J207" s="15" t="s">
        <v>208</v>
      </c>
      <c r="K207" s="66" t="s">
        <v>177</v>
      </c>
      <c r="L207" s="66" t="s">
        <v>82</v>
      </c>
      <c r="M207" s="66" t="s">
        <v>83</v>
      </c>
      <c r="N207" s="66" t="s">
        <v>81</v>
      </c>
      <c r="O207" s="66" t="s">
        <v>1</v>
      </c>
      <c r="P207" s="66" t="s">
        <v>2</v>
      </c>
      <c r="Q207" s="66" t="s">
        <v>9</v>
      </c>
      <c r="R207" s="66" t="s">
        <v>0</v>
      </c>
      <c r="S207" s="15" t="s">
        <v>208</v>
      </c>
      <c r="T207" s="66" t="s">
        <v>178</v>
      </c>
      <c r="U207" s="66" t="s">
        <v>22</v>
      </c>
      <c r="V207" s="66" t="s">
        <v>23</v>
      </c>
      <c r="W207" s="66" t="s">
        <v>21</v>
      </c>
      <c r="X207" s="66" t="s">
        <v>1</v>
      </c>
      <c r="Y207" s="66" t="s">
        <v>2</v>
      </c>
      <c r="Z207" s="66" t="s">
        <v>9</v>
      </c>
      <c r="AA207" s="66" t="s">
        <v>174</v>
      </c>
      <c r="AC207" s="15" t="s">
        <v>208</v>
      </c>
      <c r="AD207" s="66" t="s">
        <v>178</v>
      </c>
      <c r="AE207" s="66" t="s">
        <v>22</v>
      </c>
      <c r="AF207" s="66" t="s">
        <v>23</v>
      </c>
      <c r="AG207" s="66" t="s">
        <v>21</v>
      </c>
      <c r="AH207" s="66" t="s">
        <v>1</v>
      </c>
      <c r="AI207" s="66" t="s">
        <v>2</v>
      </c>
      <c r="AJ207" s="66" t="s">
        <v>9</v>
      </c>
      <c r="AK207" s="66" t="s">
        <v>174</v>
      </c>
    </row>
    <row r="208" spans="1:37" x14ac:dyDescent="0.2">
      <c r="J208" s="15" t="s">
        <v>209</v>
      </c>
      <c r="K208" s="15" t="b">
        <f t="shared" ref="K208:R208" si="39">IF(T208=AD208,TRUE)</f>
        <v>0</v>
      </c>
      <c r="L208" s="15" t="b">
        <f t="shared" si="39"/>
        <v>0</v>
      </c>
      <c r="M208" s="15" t="b">
        <f t="shared" si="39"/>
        <v>0</v>
      </c>
      <c r="N208" s="15" t="b">
        <f t="shared" si="39"/>
        <v>0</v>
      </c>
      <c r="O208" s="15" t="b">
        <f t="shared" si="39"/>
        <v>0</v>
      </c>
      <c r="P208" s="15" t="b">
        <f t="shared" si="39"/>
        <v>0</v>
      </c>
      <c r="Q208" s="15" t="b">
        <f t="shared" si="39"/>
        <v>0</v>
      </c>
      <c r="R208" s="15" t="b">
        <f t="shared" si="39"/>
        <v>0</v>
      </c>
      <c r="T208" s="15">
        <f>SUM(T205,T199,T193,T187,T181,T175,T169,T163,T157,T151,T145)</f>
        <v>486</v>
      </c>
      <c r="U208" s="15">
        <f t="shared" ref="U208:AA208" si="40">SUM(U205,U199,U193,U187,U181,U175,U169,U163,U157,U151,U145)</f>
        <v>28</v>
      </c>
      <c r="V208" s="15">
        <f t="shared" si="40"/>
        <v>4</v>
      </c>
      <c r="W208" s="15">
        <f t="shared" si="40"/>
        <v>454</v>
      </c>
      <c r="X208" s="15">
        <f t="shared" si="40"/>
        <v>71</v>
      </c>
      <c r="Y208" s="15">
        <f t="shared" si="40"/>
        <v>55</v>
      </c>
      <c r="Z208" s="15">
        <f t="shared" si="40"/>
        <v>43</v>
      </c>
      <c r="AA208" s="15">
        <f t="shared" si="40"/>
        <v>655</v>
      </c>
      <c r="AC208" s="15" t="s">
        <v>209</v>
      </c>
      <c r="AD208" s="15">
        <f>SUM(AD205,AD199,AD193,AD187,AD181,AD175,AD169,AD163,AD157,AD151,AD145)</f>
        <v>4676</v>
      </c>
      <c r="AE208" s="15">
        <f t="shared" ref="AE208:AK208" si="41">SUM(AE205,AE199,AE193,AE187,AE181,AE175,AE169,AE163,AE157,AE151,AE145)</f>
        <v>152</v>
      </c>
      <c r="AF208" s="15">
        <f t="shared" si="41"/>
        <v>60</v>
      </c>
      <c r="AG208" s="15">
        <f t="shared" si="41"/>
        <v>4464</v>
      </c>
      <c r="AH208" s="15">
        <f t="shared" si="41"/>
        <v>919</v>
      </c>
      <c r="AI208" s="15">
        <f t="shared" si="41"/>
        <v>320</v>
      </c>
      <c r="AJ208" s="15">
        <f t="shared" si="41"/>
        <v>495</v>
      </c>
      <c r="AK208" s="15">
        <f t="shared" si="41"/>
        <v>6410</v>
      </c>
    </row>
  </sheetData>
  <conditionalFormatting sqref="A1:I4 K1:AL63 AM1:XFD136 J1:J1048576 A5 I5 A6:I6 A7:H10 I7:I11 A11 A12:I12 A13:H16 I13:I17 A17 A18:I18 A19:H22 I19:I23 A23 A24:I24 A25:H28 I25:I29 A29 A30:I30 A31:H34 I31:I35 A35 A36:I36 A37:H40 I37:I41 A41 A42:I42 A43:H46 I43:I47 A47 A48:I48 A49:H52 I49:I53 A53 A54:I54 A55:H58 I55:I59 A59 A60:I60 A61:H64 I61:I65 K64:S64 AB64:AL64 A65 K65:AL136 A66:I66 I67:I68 A69:I70 A71:H74 I71:I138 A75 A76:H80 A81 A82:H86 A87 A88:H92 A93 A94:H98 A99 A100:H104 A105 A106:H110 A111 A112:H116 A117 A118:H122 A123 A124:H128 A129 A130:H134 A135:A136 K137:XFD1048576 A139:I140 A141:H144 I141:I205 A145 A146:H150 A151 A152:H156 A157 A158:H162 A163 A164:H168 A169 A170:H174 A175 A176:H180 A181 A182:H186 A187 A188:H192 A193 A194:H198 A199 A200:H204 A205 A206:I206 I207:I208 A209:I1048576">
    <cfRule type="containsText" dxfId="1" priority="1" operator="containsText" text="true">
      <formula>NOT(ISERROR(SEARCH("true",A1)))</formula>
    </cfRule>
    <cfRule type="containsText" dxfId="0" priority="2" operator="containsText" text="false">
      <formula>NOT(ISERROR(SEARCH("false",A1)))</formula>
    </cfRule>
  </conditionalFormatting>
  <pageMargins left="0.7" right="0.7" top="0.75" bottom="0.75" header="0.3" footer="0.3"/>
  <pageSetup paperSize="9" orientation="portrait" r:id="rId3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2"/>
  <dimension ref="A1:O58"/>
  <sheetViews>
    <sheetView showGridLines="0" zoomScaleNormal="100" workbookViewId="0">
      <pane ySplit="6" topLeftCell="A7" activePane="bottomLeft" state="frozen"/>
      <selection pane="bottomLeft"/>
    </sheetView>
  </sheetViews>
  <sheetFormatPr defaultColWidth="9.140625" defaultRowHeight="15" x14ac:dyDescent="0.2"/>
  <cols>
    <col min="1" max="9" width="14.5703125" style="46" customWidth="1"/>
    <col min="10" max="10" width="7.85546875" style="46" customWidth="1"/>
    <col min="11" max="11" width="13.5703125" style="46" customWidth="1"/>
    <col min="12" max="12" width="18.42578125" style="46" customWidth="1"/>
    <col min="13" max="13" width="9.140625" style="46"/>
    <col min="14" max="14" width="12.42578125" style="46" hidden="1" customWidth="1"/>
    <col min="15" max="15" width="9.5703125" style="46" hidden="1" customWidth="1"/>
    <col min="16" max="16384" width="9.140625" style="46"/>
  </cols>
  <sheetData>
    <row r="1" spans="1:15" ht="18.75" customHeight="1" x14ac:dyDescent="0.25">
      <c r="A1" s="72" t="s">
        <v>35</v>
      </c>
      <c r="B1" s="62"/>
      <c r="C1" s="62"/>
      <c r="D1" s="62"/>
      <c r="E1" s="62"/>
      <c r="F1" s="62"/>
      <c r="G1" s="62"/>
      <c r="H1" s="62"/>
      <c r="I1" s="62"/>
      <c r="J1" s="62"/>
      <c r="K1" s="62"/>
      <c r="L1" s="62"/>
      <c r="M1" s="42"/>
      <c r="N1" s="42"/>
      <c r="O1" s="42"/>
    </row>
    <row r="2" spans="1:15" ht="25.5" customHeight="1" x14ac:dyDescent="0.25">
      <c r="A2" s="72" t="s">
        <v>265</v>
      </c>
      <c r="B2" s="42"/>
      <c r="C2" s="47"/>
      <c r="D2" s="47"/>
      <c r="E2" s="47"/>
      <c r="F2" s="47"/>
      <c r="G2" s="47"/>
      <c r="H2" s="47"/>
      <c r="I2" s="47"/>
      <c r="J2" s="42"/>
      <c r="K2" s="42"/>
      <c r="L2" s="42"/>
      <c r="M2" s="42"/>
      <c r="N2" s="42"/>
      <c r="O2" s="42"/>
    </row>
    <row r="3" spans="1:15" ht="15.75" x14ac:dyDescent="0.2">
      <c r="A3" s="74" t="s">
        <v>255</v>
      </c>
      <c r="B3" s="42"/>
      <c r="C3" s="42"/>
      <c r="D3" s="42"/>
      <c r="E3" s="42"/>
      <c r="F3" s="42"/>
      <c r="G3" s="42"/>
      <c r="H3" s="47"/>
      <c r="I3" s="51"/>
      <c r="J3" s="42"/>
      <c r="K3" s="42"/>
      <c r="L3" s="42"/>
      <c r="M3" s="42"/>
      <c r="N3" s="42"/>
      <c r="O3" s="42"/>
    </row>
    <row r="4" spans="1:15" ht="15.75" x14ac:dyDescent="0.2">
      <c r="A4" s="75" t="s">
        <v>168</v>
      </c>
      <c r="B4" s="42"/>
      <c r="C4" s="42"/>
      <c r="D4" s="42"/>
      <c r="E4" s="42"/>
      <c r="F4" s="42"/>
      <c r="G4" s="42"/>
      <c r="H4" s="42"/>
      <c r="I4" s="60"/>
      <c r="J4" s="42"/>
      <c r="K4" s="42"/>
      <c r="L4" s="42"/>
      <c r="M4" s="42"/>
      <c r="N4" s="42"/>
      <c r="O4" s="42"/>
    </row>
    <row r="5" spans="1:15" ht="33" customHeight="1" thickBot="1" x14ac:dyDescent="0.25">
      <c r="A5" s="42"/>
      <c r="B5" s="44" t="s">
        <v>10</v>
      </c>
      <c r="C5" s="44"/>
      <c r="D5" s="44"/>
      <c r="E5" s="44"/>
      <c r="F5" s="44"/>
      <c r="G5" s="44"/>
      <c r="H5" s="44"/>
      <c r="I5" s="44"/>
      <c r="J5" s="42"/>
      <c r="K5" s="42"/>
      <c r="L5" s="42"/>
      <c r="M5" s="42"/>
      <c r="N5" s="42"/>
      <c r="O5" s="42"/>
    </row>
    <row r="6" spans="1:15" ht="56.1" customHeight="1" thickBot="1" x14ac:dyDescent="0.25">
      <c r="A6" s="54" t="s">
        <v>29</v>
      </c>
      <c r="B6" s="55" t="s">
        <v>0</v>
      </c>
      <c r="C6" s="56" t="s">
        <v>20</v>
      </c>
      <c r="D6" s="56" t="s">
        <v>277</v>
      </c>
      <c r="E6" s="56" t="s">
        <v>278</v>
      </c>
      <c r="F6" s="56" t="s">
        <v>279</v>
      </c>
      <c r="G6" s="56" t="s">
        <v>1</v>
      </c>
      <c r="H6" s="56" t="s">
        <v>9</v>
      </c>
      <c r="I6" s="56" t="s">
        <v>2</v>
      </c>
      <c r="J6" s="42"/>
      <c r="K6" s="57" t="s">
        <v>29</v>
      </c>
      <c r="L6" s="58" t="s">
        <v>276</v>
      </c>
      <c r="M6" s="42"/>
      <c r="N6" s="42"/>
      <c r="O6" s="42"/>
    </row>
    <row r="7" spans="1:15" ht="15.75" x14ac:dyDescent="0.25">
      <c r="A7" s="59" t="s">
        <v>0</v>
      </c>
      <c r="B7" s="40">
        <f>FIRE0503b_raw!B10</f>
        <v>6410</v>
      </c>
      <c r="C7" s="40">
        <f>FIRE0503b_raw!C10</f>
        <v>4676</v>
      </c>
      <c r="D7" s="40">
        <f>FIRE0503b_raw!D10</f>
        <v>4464</v>
      </c>
      <c r="E7" s="40">
        <f>FIRE0503b_raw!E10</f>
        <v>152</v>
      </c>
      <c r="F7" s="40">
        <f>FIRE0503b_raw!F10</f>
        <v>60</v>
      </c>
      <c r="G7" s="40">
        <f>FIRE0503b_raw!G10</f>
        <v>919</v>
      </c>
      <c r="H7" s="40">
        <f>FIRE0503b_raw!H10</f>
        <v>495</v>
      </c>
      <c r="I7" s="40">
        <f>FIRE0503b_raw!I10</f>
        <v>320</v>
      </c>
      <c r="J7" s="40"/>
      <c r="K7" s="67" t="str">
        <f>FIRE0503b_raw!K10</f>
        <v>Total</v>
      </c>
      <c r="L7" s="40">
        <f>FIRE0503b_raw!L10</f>
        <v>106.41116830531566</v>
      </c>
      <c r="M7" s="42"/>
      <c r="N7" s="42"/>
      <c r="O7" s="42"/>
    </row>
    <row r="8" spans="1:15" ht="15.75" x14ac:dyDescent="0.2">
      <c r="A8" s="42" t="s">
        <v>15</v>
      </c>
      <c r="B8" s="40">
        <f>FIRE0503b_raw!B11</f>
        <v>55</v>
      </c>
      <c r="C8" s="41">
        <f>FIRE0503b_raw!C11</f>
        <v>37</v>
      </c>
      <c r="D8" s="41">
        <f>FIRE0503b_raw!D11</f>
        <v>37</v>
      </c>
      <c r="E8" s="41">
        <f>FIRE0503b_raw!E11</f>
        <v>0</v>
      </c>
      <c r="F8" s="41">
        <f>FIRE0503b_raw!F11</f>
        <v>0</v>
      </c>
      <c r="G8" s="41">
        <f>FIRE0503b_raw!G11</f>
        <v>5</v>
      </c>
      <c r="H8" s="41">
        <f>FIRE0503b_raw!H11</f>
        <v>13</v>
      </c>
      <c r="I8" s="41">
        <f>FIRE0503b_raw!I11</f>
        <v>0</v>
      </c>
      <c r="J8" s="40"/>
      <c r="K8" s="68" t="str">
        <f>FIRE0503b_raw!K11</f>
        <v>Under 1</v>
      </c>
      <c r="L8" s="41">
        <f>FIRE0503b_raw!L11</f>
        <v>87.92473642561967</v>
      </c>
      <c r="M8" s="42"/>
      <c r="N8" s="42"/>
      <c r="O8" s="42"/>
    </row>
    <row r="9" spans="1:15" ht="15.75" x14ac:dyDescent="0.2">
      <c r="A9" s="42" t="s">
        <v>24</v>
      </c>
      <c r="B9" s="40">
        <f>FIRE0503b_raw!B12</f>
        <v>149</v>
      </c>
      <c r="C9" s="41">
        <f>FIRE0503b_raw!C12</f>
        <v>137</v>
      </c>
      <c r="D9" s="41">
        <f>FIRE0503b_raw!D12</f>
        <v>133</v>
      </c>
      <c r="E9" s="41">
        <f>FIRE0503b_raw!E12</f>
        <v>2</v>
      </c>
      <c r="F9" s="41">
        <f>FIRE0503b_raw!F12</f>
        <v>2</v>
      </c>
      <c r="G9" s="41">
        <f>FIRE0503b_raw!G12</f>
        <v>3</v>
      </c>
      <c r="H9" s="41">
        <f>FIRE0503b_raw!H12</f>
        <v>6</v>
      </c>
      <c r="I9" s="41">
        <f>FIRE0503b_raw!I12</f>
        <v>3</v>
      </c>
      <c r="J9" s="40"/>
      <c r="K9" s="68" t="str">
        <f>FIRE0503b_raw!K12</f>
        <v>1 - 5</v>
      </c>
      <c r="L9" s="41">
        <f>FIRE0503b_raw!L12</f>
        <v>45.438895511582494</v>
      </c>
      <c r="M9" s="42"/>
      <c r="N9" s="42"/>
      <c r="O9" s="42"/>
    </row>
    <row r="10" spans="1:15" ht="15.75" x14ac:dyDescent="0.2">
      <c r="A10" s="42" t="s">
        <v>25</v>
      </c>
      <c r="B10" s="40">
        <f>FIRE0503b_raw!B13</f>
        <v>125</v>
      </c>
      <c r="C10" s="41">
        <f>FIRE0503b_raw!C13</f>
        <v>99</v>
      </c>
      <c r="D10" s="41">
        <f>FIRE0503b_raw!D13</f>
        <v>97</v>
      </c>
      <c r="E10" s="41">
        <f>FIRE0503b_raw!E13</f>
        <v>0</v>
      </c>
      <c r="F10" s="41">
        <f>FIRE0503b_raw!F13</f>
        <v>2</v>
      </c>
      <c r="G10" s="41">
        <f>FIRE0503b_raw!G13</f>
        <v>7</v>
      </c>
      <c r="H10" s="41">
        <f>FIRE0503b_raw!H13</f>
        <v>11</v>
      </c>
      <c r="I10" s="41">
        <f>FIRE0503b_raw!I13</f>
        <v>8</v>
      </c>
      <c r="J10" s="40"/>
      <c r="K10" s="68" t="str">
        <f>FIRE0503b_raw!K13</f>
        <v>6 - 10</v>
      </c>
      <c r="L10" s="41">
        <f>FIRE0503b_raw!L13</f>
        <v>34.99303918464539</v>
      </c>
      <c r="M10" s="42"/>
      <c r="N10" s="42"/>
      <c r="O10" s="42"/>
    </row>
    <row r="11" spans="1:15" ht="15.75" x14ac:dyDescent="0.2">
      <c r="A11" s="42" t="s">
        <v>16</v>
      </c>
      <c r="B11" s="40">
        <f>FIRE0503b_raw!B14</f>
        <v>231</v>
      </c>
      <c r="C11" s="41">
        <f>FIRE0503b_raw!C14</f>
        <v>174</v>
      </c>
      <c r="D11" s="41">
        <f>FIRE0503b_raw!D14</f>
        <v>170</v>
      </c>
      <c r="E11" s="41">
        <f>FIRE0503b_raw!E14</f>
        <v>0</v>
      </c>
      <c r="F11" s="41">
        <f>FIRE0503b_raw!F14</f>
        <v>4</v>
      </c>
      <c r="G11" s="41">
        <f>FIRE0503b_raw!G14</f>
        <v>29</v>
      </c>
      <c r="H11" s="41">
        <f>FIRE0503b_raw!H14</f>
        <v>12</v>
      </c>
      <c r="I11" s="41">
        <f>FIRE0503b_raw!I14</f>
        <v>16</v>
      </c>
      <c r="J11" s="40"/>
      <c r="K11" s="68" t="str">
        <f>FIRE0503b_raw!K14</f>
        <v>11 - 16</v>
      </c>
      <c r="L11" s="41">
        <f>FIRE0503b_raw!L14</f>
        <v>53.244908369200658</v>
      </c>
      <c r="M11" s="42"/>
      <c r="N11" s="42"/>
      <c r="O11" s="42"/>
    </row>
    <row r="12" spans="1:15" ht="15.75" x14ac:dyDescent="0.2">
      <c r="A12" s="42" t="s">
        <v>17</v>
      </c>
      <c r="B12" s="40">
        <f>FIRE0503b_raw!B15</f>
        <v>509</v>
      </c>
      <c r="C12" s="41">
        <f>FIRE0503b_raw!C15</f>
        <v>335</v>
      </c>
      <c r="D12" s="41">
        <f>FIRE0503b_raw!D15</f>
        <v>311</v>
      </c>
      <c r="E12" s="41">
        <f>FIRE0503b_raw!E15</f>
        <v>20</v>
      </c>
      <c r="F12" s="41">
        <f>FIRE0503b_raw!F15</f>
        <v>4</v>
      </c>
      <c r="G12" s="41">
        <f>FIRE0503b_raw!G15</f>
        <v>81</v>
      </c>
      <c r="H12" s="41">
        <f>FIRE0503b_raw!H15</f>
        <v>71</v>
      </c>
      <c r="I12" s="41">
        <f>FIRE0503b_raw!I15</f>
        <v>22</v>
      </c>
      <c r="J12" s="40"/>
      <c r="K12" s="68" t="str">
        <f>FIRE0503b_raw!K15</f>
        <v>17 - 24</v>
      </c>
      <c r="L12" s="41">
        <f>FIRE0503b_raw!L15</f>
        <v>89.301206654045188</v>
      </c>
      <c r="M12" s="42"/>
      <c r="N12" s="42"/>
      <c r="O12" s="42"/>
    </row>
    <row r="13" spans="1:15" ht="15.75" x14ac:dyDescent="0.2">
      <c r="A13" s="42" t="s">
        <v>26</v>
      </c>
      <c r="B13" s="40">
        <f>FIRE0503b_raw!B16</f>
        <v>1335</v>
      </c>
      <c r="C13" s="41">
        <f>FIRE0503b_raw!C16</f>
        <v>872</v>
      </c>
      <c r="D13" s="41">
        <f>FIRE0503b_raw!D16</f>
        <v>810</v>
      </c>
      <c r="E13" s="41">
        <f>FIRE0503b_raw!E16</f>
        <v>45</v>
      </c>
      <c r="F13" s="41">
        <f>FIRE0503b_raw!F16</f>
        <v>17</v>
      </c>
      <c r="G13" s="41">
        <f>FIRE0503b_raw!G16</f>
        <v>268</v>
      </c>
      <c r="H13" s="41">
        <f>FIRE0503b_raw!H16</f>
        <v>113</v>
      </c>
      <c r="I13" s="41">
        <f>FIRE0503b_raw!I16</f>
        <v>82</v>
      </c>
      <c r="J13" s="40"/>
      <c r="K13" s="68" t="str">
        <f>FIRE0503b_raw!K16</f>
        <v>25 - 39</v>
      </c>
      <c r="L13" s="41">
        <f>FIRE0503b_raw!L16</f>
        <v>109.87395687640604</v>
      </c>
      <c r="M13" s="42"/>
      <c r="N13" s="42"/>
      <c r="O13" s="42"/>
    </row>
    <row r="14" spans="1:15" ht="15.75" x14ac:dyDescent="0.2">
      <c r="A14" s="42" t="s">
        <v>27</v>
      </c>
      <c r="B14" s="40">
        <f>FIRE0503b_raw!B17</f>
        <v>1153</v>
      </c>
      <c r="C14" s="41">
        <f>FIRE0503b_raw!C17</f>
        <v>846</v>
      </c>
      <c r="D14" s="41">
        <f>FIRE0503b_raw!D17</f>
        <v>800</v>
      </c>
      <c r="E14" s="41">
        <f>FIRE0503b_raw!E17</f>
        <v>38</v>
      </c>
      <c r="F14" s="41">
        <f>FIRE0503b_raw!F17</f>
        <v>8</v>
      </c>
      <c r="G14" s="41">
        <f>FIRE0503b_raw!G17</f>
        <v>135</v>
      </c>
      <c r="H14" s="41">
        <f>FIRE0503b_raw!H17</f>
        <v>93</v>
      </c>
      <c r="I14" s="41">
        <f>FIRE0503b_raw!I17</f>
        <v>79</v>
      </c>
      <c r="J14" s="40"/>
      <c r="K14" s="68" t="str">
        <f>FIRE0503b_raw!K17</f>
        <v>40 - 54</v>
      </c>
      <c r="L14" s="41">
        <f>FIRE0503b_raw!L17</f>
        <v>99.363881565147466</v>
      </c>
      <c r="M14" s="42"/>
      <c r="N14" s="42"/>
      <c r="O14" s="42"/>
    </row>
    <row r="15" spans="1:15" ht="15.75" x14ac:dyDescent="0.2">
      <c r="A15" s="42" t="s">
        <v>28</v>
      </c>
      <c r="B15" s="40">
        <f>FIRE0503b_raw!B18</f>
        <v>685</v>
      </c>
      <c r="C15" s="41">
        <f>FIRE0503b_raw!C18</f>
        <v>525</v>
      </c>
      <c r="D15" s="41">
        <f>FIRE0503b_raw!D18</f>
        <v>501</v>
      </c>
      <c r="E15" s="41">
        <f>FIRE0503b_raw!E18</f>
        <v>15</v>
      </c>
      <c r="F15" s="41">
        <f>FIRE0503b_raw!F18</f>
        <v>9</v>
      </c>
      <c r="G15" s="41">
        <f>FIRE0503b_raw!G18</f>
        <v>86</v>
      </c>
      <c r="H15" s="41">
        <f>FIRE0503b_raw!H18</f>
        <v>44</v>
      </c>
      <c r="I15" s="41">
        <f>FIRE0503b_raw!I18</f>
        <v>30</v>
      </c>
      <c r="J15" s="40"/>
      <c r="K15" s="68" t="str">
        <f>FIRE0503b_raw!K18</f>
        <v>55 - 64</v>
      </c>
      <c r="L15" s="41">
        <f>FIRE0503b_raw!L18</f>
        <v>89.364059262591269</v>
      </c>
      <c r="M15" s="42"/>
      <c r="N15" s="42"/>
      <c r="O15" s="42"/>
    </row>
    <row r="16" spans="1:15" ht="15.75" x14ac:dyDescent="0.2">
      <c r="A16" s="42" t="s">
        <v>18</v>
      </c>
      <c r="B16" s="40">
        <f>FIRE0503b_raw!B19</f>
        <v>724</v>
      </c>
      <c r="C16" s="41">
        <f>FIRE0503b_raw!C19</f>
        <v>612</v>
      </c>
      <c r="D16" s="41">
        <f>FIRE0503b_raw!D19</f>
        <v>605</v>
      </c>
      <c r="E16" s="41">
        <f>FIRE0503b_raw!E19</f>
        <v>5</v>
      </c>
      <c r="F16" s="41">
        <f>FIRE0503b_raw!F19</f>
        <v>2</v>
      </c>
      <c r="G16" s="41">
        <f>FIRE0503b_raw!G19</f>
        <v>57</v>
      </c>
      <c r="H16" s="41">
        <f>FIRE0503b_raw!H19</f>
        <v>32</v>
      </c>
      <c r="I16" s="41">
        <f>FIRE0503b_raw!I19</f>
        <v>23</v>
      </c>
      <c r="J16" s="40"/>
      <c r="K16" s="68" t="str">
        <f>FIRE0503b_raw!K19</f>
        <v>65 - 79</v>
      </c>
      <c r="L16" s="41">
        <f>FIRE0503b_raw!L19</f>
        <v>87.5975112143568</v>
      </c>
      <c r="M16" s="42"/>
      <c r="N16" s="42"/>
      <c r="O16" s="42"/>
    </row>
    <row r="17" spans="1:15" ht="15.75" x14ac:dyDescent="0.2">
      <c r="A17" s="42" t="s">
        <v>48</v>
      </c>
      <c r="B17" s="40">
        <f>FIRE0503b_raw!B20</f>
        <v>558</v>
      </c>
      <c r="C17" s="41">
        <f>FIRE0503b_raw!C20</f>
        <v>503</v>
      </c>
      <c r="D17" s="41">
        <f>FIRE0503b_raw!D20</f>
        <v>497</v>
      </c>
      <c r="E17" s="41">
        <f>FIRE0503b_raw!E20</f>
        <v>0</v>
      </c>
      <c r="F17" s="41">
        <f>FIRE0503b_raw!F20</f>
        <v>6</v>
      </c>
      <c r="G17" s="41">
        <f>FIRE0503b_raw!G20</f>
        <v>35</v>
      </c>
      <c r="H17" s="41">
        <f>FIRE0503b_raw!H20</f>
        <v>11</v>
      </c>
      <c r="I17" s="41">
        <f>FIRE0503b_raw!I20</f>
        <v>9</v>
      </c>
      <c r="J17" s="40"/>
      <c r="K17" s="68" t="str">
        <f>FIRE0503b_raw!K20</f>
        <v>80 and over</v>
      </c>
      <c r="L17" s="41">
        <f>FIRE0503b_raw!L20</f>
        <v>183.64131100149677</v>
      </c>
      <c r="M17" s="61"/>
      <c r="N17" s="42"/>
      <c r="O17" s="42"/>
    </row>
    <row r="18" spans="1:15" ht="16.5" thickBot="1" x14ac:dyDescent="0.25">
      <c r="A18" s="43" t="s">
        <v>19</v>
      </c>
      <c r="B18" s="69">
        <f>FIRE0503b_raw!B21</f>
        <v>886</v>
      </c>
      <c r="C18" s="70">
        <f>FIRE0503b_raw!C21</f>
        <v>536</v>
      </c>
      <c r="D18" s="70">
        <f>FIRE0503b_raw!D21</f>
        <v>503</v>
      </c>
      <c r="E18" s="70">
        <f>FIRE0503b_raw!E21</f>
        <v>27</v>
      </c>
      <c r="F18" s="70">
        <f>FIRE0503b_raw!F21</f>
        <v>6</v>
      </c>
      <c r="G18" s="70">
        <f>FIRE0503b_raw!G21</f>
        <v>213</v>
      </c>
      <c r="H18" s="70">
        <f>FIRE0503b_raw!H21</f>
        <v>89</v>
      </c>
      <c r="I18" s="70">
        <f>FIRE0503b_raw!I21</f>
        <v>48</v>
      </c>
      <c r="J18" s="69"/>
      <c r="K18" s="71" t="str">
        <f>FIRE0503b_raw!K21</f>
        <v>Unspecified</v>
      </c>
      <c r="L18" s="70" t="str">
        <f>FIRE0503b_raw!L21</f>
        <v>..</v>
      </c>
      <c r="M18" s="42"/>
      <c r="N18" s="42"/>
      <c r="O18" s="42"/>
    </row>
    <row r="19" spans="1:15" ht="30" customHeight="1" x14ac:dyDescent="0.2">
      <c r="A19" s="62" t="s">
        <v>49</v>
      </c>
      <c r="B19" s="62"/>
      <c r="C19" s="62"/>
      <c r="D19" s="62"/>
      <c r="E19" s="62"/>
      <c r="F19" s="62"/>
      <c r="G19" s="62"/>
      <c r="H19" s="62"/>
      <c r="I19" s="62"/>
      <c r="J19" s="62"/>
      <c r="K19" s="62"/>
      <c r="L19" s="62"/>
      <c r="M19" s="42"/>
      <c r="N19" s="42"/>
      <c r="O19" s="42"/>
    </row>
    <row r="20" spans="1:15" x14ac:dyDescent="0.2">
      <c r="A20" s="62" t="s">
        <v>50</v>
      </c>
      <c r="B20" s="62"/>
      <c r="C20" s="62"/>
      <c r="D20" s="62"/>
      <c r="E20" s="62"/>
      <c r="F20" s="62"/>
      <c r="G20" s="62"/>
      <c r="H20" s="62"/>
      <c r="I20" s="62"/>
      <c r="J20" s="62"/>
      <c r="K20" s="62"/>
      <c r="L20" s="62"/>
      <c r="M20" s="42"/>
      <c r="N20" s="42"/>
      <c r="O20" s="42"/>
    </row>
    <row r="21" spans="1:15" x14ac:dyDescent="0.2">
      <c r="A21" s="62" t="s">
        <v>51</v>
      </c>
      <c r="B21" s="62"/>
      <c r="C21" s="62"/>
      <c r="D21" s="62"/>
      <c r="E21" s="62"/>
      <c r="F21" s="62"/>
      <c r="G21" s="62"/>
      <c r="H21" s="62"/>
      <c r="I21" s="62"/>
      <c r="J21" s="62"/>
      <c r="K21" s="62"/>
      <c r="L21" s="62"/>
      <c r="M21" s="42"/>
      <c r="N21" s="42"/>
      <c r="O21" s="42"/>
    </row>
    <row r="22" spans="1:15" ht="15" customHeight="1" x14ac:dyDescent="0.2">
      <c r="A22" s="76" t="s">
        <v>55</v>
      </c>
      <c r="B22" s="76"/>
      <c r="C22" s="76"/>
      <c r="D22" s="76"/>
      <c r="E22" s="76"/>
      <c r="F22" s="76"/>
      <c r="G22" s="76"/>
      <c r="H22" s="76"/>
      <c r="I22" s="76"/>
      <c r="J22" s="76"/>
      <c r="K22" s="76"/>
      <c r="L22" s="76"/>
      <c r="M22" s="42"/>
      <c r="N22" s="42"/>
      <c r="O22" s="42"/>
    </row>
    <row r="23" spans="1:15" ht="15" customHeight="1" x14ac:dyDescent="0.2">
      <c r="A23" s="77" t="s">
        <v>41</v>
      </c>
      <c r="B23" s="77"/>
      <c r="C23" s="77"/>
      <c r="D23" s="77"/>
      <c r="E23" s="77"/>
      <c r="F23" s="77"/>
      <c r="G23" s="77"/>
      <c r="H23" s="77"/>
      <c r="I23" s="77"/>
      <c r="J23" s="63"/>
      <c r="K23" s="63"/>
      <c r="L23" s="63"/>
      <c r="M23" s="42"/>
      <c r="N23" s="42"/>
      <c r="O23" s="42"/>
    </row>
    <row r="24" spans="1:15" x14ac:dyDescent="0.2">
      <c r="A24" s="42"/>
      <c r="B24" s="42"/>
      <c r="C24" s="42"/>
      <c r="D24" s="42"/>
      <c r="E24" s="42"/>
      <c r="F24" s="42"/>
      <c r="G24" s="42"/>
      <c r="H24" s="42"/>
      <c r="I24" s="42"/>
      <c r="J24" s="42"/>
      <c r="K24" s="42"/>
      <c r="L24" s="42"/>
      <c r="M24" s="42"/>
      <c r="N24" s="42"/>
      <c r="O24" s="42"/>
    </row>
    <row r="25" spans="1:15" ht="15.75" x14ac:dyDescent="0.25">
      <c r="A25" s="59" t="s">
        <v>32</v>
      </c>
      <c r="B25" s="42"/>
      <c r="C25" s="42"/>
      <c r="D25" s="42"/>
      <c r="E25" s="42"/>
      <c r="F25" s="42"/>
      <c r="G25" s="42"/>
      <c r="H25" s="42"/>
      <c r="I25" s="42"/>
      <c r="J25" s="42"/>
      <c r="K25" s="42"/>
      <c r="L25" s="42"/>
      <c r="M25" s="42"/>
      <c r="N25" s="42"/>
      <c r="O25" s="42"/>
    </row>
    <row r="26" spans="1:15" ht="45" customHeight="1" x14ac:dyDescent="0.2">
      <c r="A26" s="97" t="s">
        <v>33</v>
      </c>
      <c r="B26" s="97"/>
      <c r="C26" s="97"/>
      <c r="D26" s="97"/>
      <c r="E26" s="97"/>
      <c r="F26" s="97"/>
      <c r="G26" s="97"/>
      <c r="H26" s="97"/>
      <c r="I26" s="97"/>
      <c r="J26" s="97"/>
      <c r="K26" s="97"/>
      <c r="L26" s="97"/>
      <c r="M26" s="79"/>
      <c r="N26" s="79"/>
      <c r="O26" s="42"/>
    </row>
    <row r="27" spans="1:15" s="59" customFormat="1" ht="22.5" customHeight="1" x14ac:dyDescent="0.25">
      <c r="A27" s="59" t="s">
        <v>267</v>
      </c>
    </row>
    <row r="28" spans="1:15" s="78" customFormat="1" ht="26.25" customHeight="1" x14ac:dyDescent="0.25">
      <c r="A28" s="78" t="s">
        <v>268</v>
      </c>
    </row>
    <row r="29" spans="1:15" s="78" customFormat="1" ht="24.75" customHeight="1" x14ac:dyDescent="0.25">
      <c r="A29" s="78" t="s">
        <v>269</v>
      </c>
    </row>
    <row r="30" spans="1:15" ht="24.95" customHeight="1" x14ac:dyDescent="0.25">
      <c r="A30" s="59" t="s">
        <v>30</v>
      </c>
      <c r="B30" s="42"/>
      <c r="C30" s="42"/>
      <c r="D30" s="42"/>
      <c r="E30" s="42"/>
      <c r="F30" s="42"/>
      <c r="G30" s="42"/>
      <c r="H30" s="42"/>
      <c r="I30" s="42"/>
      <c r="J30" s="42"/>
      <c r="K30" s="42"/>
      <c r="L30" s="42"/>
      <c r="M30" s="42"/>
      <c r="N30" s="42"/>
      <c r="O30" s="42"/>
    </row>
    <row r="31" spans="1:15" x14ac:dyDescent="0.2">
      <c r="A31" s="42" t="s">
        <v>93</v>
      </c>
      <c r="B31" s="79"/>
      <c r="C31" s="79"/>
      <c r="D31" s="79"/>
      <c r="E31" s="79"/>
      <c r="F31" s="79"/>
      <c r="G31" s="79"/>
      <c r="H31" s="79"/>
      <c r="I31" s="79"/>
      <c r="J31" s="79"/>
      <c r="K31" s="79"/>
      <c r="L31" s="79"/>
      <c r="M31" s="42"/>
      <c r="N31" s="42"/>
      <c r="O31" s="42"/>
    </row>
    <row r="32" spans="1:15" x14ac:dyDescent="0.2">
      <c r="A32" s="76" t="s">
        <v>94</v>
      </c>
      <c r="B32" s="42"/>
      <c r="C32" s="42"/>
      <c r="D32" s="42"/>
      <c r="E32" s="42"/>
      <c r="F32" s="42"/>
      <c r="G32" s="42"/>
      <c r="H32" s="42"/>
      <c r="I32" s="42"/>
      <c r="J32" s="42"/>
      <c r="K32" s="42"/>
      <c r="L32" s="42"/>
      <c r="M32" s="42"/>
      <c r="N32" s="42"/>
      <c r="O32" s="42"/>
    </row>
    <row r="33" spans="1:15" ht="24.95" customHeight="1" x14ac:dyDescent="0.2">
      <c r="A33" s="80" t="s">
        <v>95</v>
      </c>
      <c r="B33" s="62"/>
      <c r="C33" s="62"/>
      <c r="D33" s="62"/>
      <c r="E33" s="62"/>
      <c r="F33" s="62"/>
      <c r="G33" s="62"/>
      <c r="H33" s="62"/>
      <c r="I33" s="62"/>
      <c r="J33" s="62"/>
      <c r="K33" s="62"/>
      <c r="L33" s="62"/>
      <c r="M33" s="42"/>
      <c r="N33" s="42"/>
      <c r="O33" s="42"/>
    </row>
    <row r="34" spans="1:15" ht="24.95" customHeight="1" x14ac:dyDescent="0.2">
      <c r="A34" s="42" t="str">
        <f>_xlfn.CONCAT("The data in this table are consistent with records that reached the IRS by ",config!B3,".")</f>
        <v>The data in this table are consistent with records that reached the IRS by 1 May 2025.</v>
      </c>
      <c r="B34" s="42"/>
      <c r="C34" s="42"/>
      <c r="D34" s="42"/>
      <c r="E34" s="42"/>
      <c r="F34" s="42"/>
      <c r="G34" s="42"/>
      <c r="H34" s="42"/>
      <c r="I34" s="42"/>
      <c r="J34" s="42"/>
      <c r="K34" s="42"/>
      <c r="L34" s="42"/>
      <c r="M34" s="42"/>
      <c r="N34" s="42"/>
      <c r="O34" s="42"/>
    </row>
    <row r="35" spans="1:15" ht="24.95" customHeight="1" x14ac:dyDescent="0.2">
      <c r="A35" s="42" t="s">
        <v>31</v>
      </c>
      <c r="B35" s="62"/>
      <c r="C35" s="62"/>
      <c r="D35" s="62"/>
      <c r="E35" s="62"/>
      <c r="F35" s="62"/>
      <c r="G35" s="62"/>
      <c r="H35" s="62"/>
      <c r="I35" s="62"/>
      <c r="J35" s="62"/>
      <c r="K35" s="62"/>
      <c r="L35" s="62"/>
      <c r="M35" s="42"/>
      <c r="N35" s="42"/>
      <c r="O35" s="42"/>
    </row>
    <row r="36" spans="1:15" x14ac:dyDescent="0.2">
      <c r="A36" s="81" t="s">
        <v>34</v>
      </c>
      <c r="B36" s="81"/>
      <c r="C36" s="81"/>
      <c r="D36" s="81"/>
      <c r="E36" s="81"/>
      <c r="F36" s="42"/>
      <c r="G36" s="42"/>
      <c r="H36" s="42"/>
      <c r="I36" s="42"/>
      <c r="J36" s="42"/>
      <c r="K36" s="42"/>
      <c r="L36" s="42"/>
      <c r="M36" s="42"/>
      <c r="N36" s="42"/>
      <c r="O36" s="42"/>
    </row>
    <row r="37" spans="1:15" x14ac:dyDescent="0.2">
      <c r="A37" s="81" t="s">
        <v>169</v>
      </c>
      <c r="B37" s="42"/>
      <c r="C37" s="42"/>
      <c r="D37" s="42"/>
      <c r="E37" s="42"/>
      <c r="F37" s="42"/>
      <c r="G37" s="42"/>
      <c r="H37" s="42"/>
      <c r="I37" s="42"/>
      <c r="J37" s="42"/>
      <c r="K37" s="42"/>
      <c r="L37" s="42"/>
      <c r="M37" s="42"/>
      <c r="N37" s="42"/>
      <c r="O37" s="42"/>
    </row>
    <row r="38" spans="1:15" ht="24.95" customHeight="1" x14ac:dyDescent="0.2">
      <c r="A38" s="42" t="s">
        <v>259</v>
      </c>
      <c r="B38" s="42"/>
      <c r="C38" s="42"/>
      <c r="D38" s="42"/>
      <c r="E38" s="42"/>
      <c r="F38" s="42"/>
      <c r="G38" s="42"/>
      <c r="H38" s="42"/>
      <c r="I38" s="42"/>
      <c r="J38" s="42"/>
      <c r="K38" s="42"/>
      <c r="L38" s="42"/>
      <c r="M38" s="42"/>
      <c r="N38" s="42"/>
      <c r="O38" s="42"/>
    </row>
    <row r="39" spans="1:15" x14ac:dyDescent="0.2">
      <c r="A39" s="82" t="s">
        <v>260</v>
      </c>
      <c r="B39" s="42"/>
      <c r="C39" s="42"/>
      <c r="D39" s="42"/>
      <c r="E39" s="42"/>
      <c r="F39" s="42"/>
      <c r="G39" s="42"/>
      <c r="H39" s="42"/>
      <c r="I39" s="42"/>
      <c r="J39" s="42"/>
      <c r="K39" s="42"/>
      <c r="L39" s="42"/>
      <c r="M39" s="42"/>
      <c r="N39" s="42"/>
      <c r="O39" s="42"/>
    </row>
    <row r="40" spans="1:15" x14ac:dyDescent="0.2">
      <c r="A40" s="84" t="s">
        <v>97</v>
      </c>
      <c r="B40" s="42"/>
      <c r="C40" s="42"/>
      <c r="D40" s="42"/>
      <c r="E40" s="42"/>
      <c r="F40" s="42"/>
      <c r="G40" s="42"/>
      <c r="H40" s="42"/>
      <c r="I40" s="42"/>
      <c r="J40" s="42"/>
      <c r="K40" s="42"/>
      <c r="L40" s="83"/>
      <c r="M40" s="42"/>
      <c r="N40" s="42"/>
      <c r="O40" s="42"/>
    </row>
    <row r="41" spans="1:15" x14ac:dyDescent="0.2">
      <c r="A41" s="42"/>
      <c r="B41" s="81"/>
      <c r="C41" s="81"/>
      <c r="D41" s="81"/>
      <c r="E41" s="42"/>
      <c r="F41" s="42"/>
      <c r="G41" s="42"/>
      <c r="H41" s="42"/>
      <c r="I41" s="42"/>
      <c r="J41" s="42"/>
      <c r="K41" s="60"/>
      <c r="L41" s="83"/>
      <c r="M41" s="42"/>
      <c r="N41" s="42"/>
      <c r="O41" s="42"/>
    </row>
    <row r="42" spans="1:15" x14ac:dyDescent="0.2">
      <c r="A42" s="88" t="s">
        <v>78</v>
      </c>
      <c r="B42" s="42"/>
      <c r="C42" s="42"/>
      <c r="D42" s="42"/>
      <c r="E42" s="42"/>
      <c r="F42" s="42"/>
      <c r="G42" s="42"/>
      <c r="H42" s="42"/>
      <c r="I42" s="42"/>
      <c r="J42" s="42"/>
      <c r="K42" s="42"/>
      <c r="L42" s="42"/>
      <c r="M42" s="42"/>
      <c r="N42" s="42"/>
      <c r="O42" s="42"/>
    </row>
    <row r="43" spans="1:15" x14ac:dyDescent="0.2">
      <c r="A43" s="42"/>
      <c r="B43" s="42"/>
      <c r="C43" s="42"/>
      <c r="D43" s="42"/>
      <c r="E43" s="42"/>
      <c r="F43" s="42"/>
      <c r="G43" s="42"/>
      <c r="H43" s="42"/>
      <c r="I43" s="42"/>
      <c r="J43" s="42"/>
      <c r="K43" s="42"/>
      <c r="L43" s="42"/>
      <c r="M43" s="42"/>
      <c r="N43" s="42"/>
      <c r="O43" s="42" t="s">
        <v>255</v>
      </c>
    </row>
    <row r="44" spans="1:15" x14ac:dyDescent="0.2">
      <c r="A44" s="42"/>
      <c r="B44" s="42"/>
      <c r="C44" s="42"/>
      <c r="D44" s="42"/>
      <c r="E44" s="42"/>
      <c r="F44" s="42"/>
      <c r="G44" s="42"/>
      <c r="H44" s="42"/>
      <c r="I44" s="42"/>
      <c r="J44" s="42"/>
      <c r="K44" s="42"/>
      <c r="L44" s="42"/>
      <c r="M44" s="42"/>
      <c r="N44" s="42"/>
      <c r="O44" s="42" t="s">
        <v>167</v>
      </c>
    </row>
    <row r="45" spans="1:15" x14ac:dyDescent="0.2">
      <c r="A45" s="42"/>
      <c r="B45" s="42"/>
      <c r="C45" s="42"/>
      <c r="D45" s="42"/>
      <c r="E45" s="42"/>
      <c r="F45" s="42"/>
      <c r="G45" s="42"/>
      <c r="H45" s="42"/>
      <c r="I45" s="42"/>
      <c r="J45" s="42"/>
      <c r="K45" s="42"/>
      <c r="L45" s="42"/>
      <c r="M45" s="42"/>
      <c r="N45" s="42"/>
      <c r="O45" s="42" t="s">
        <v>166</v>
      </c>
    </row>
    <row r="46" spans="1:15" x14ac:dyDescent="0.2">
      <c r="A46" s="42"/>
      <c r="B46" s="42"/>
      <c r="C46" s="42"/>
      <c r="D46" s="42"/>
      <c r="E46" s="42"/>
      <c r="F46" s="42"/>
      <c r="G46" s="42"/>
      <c r="H46" s="42"/>
      <c r="I46" s="42"/>
      <c r="J46" s="42"/>
      <c r="K46" s="42"/>
      <c r="L46" s="42"/>
      <c r="M46" s="42"/>
      <c r="N46" s="42"/>
      <c r="O46" s="42" t="s">
        <v>165</v>
      </c>
    </row>
    <row r="47" spans="1:15" x14ac:dyDescent="0.2">
      <c r="A47" s="42"/>
      <c r="B47" s="42"/>
      <c r="C47" s="42"/>
      <c r="D47" s="42"/>
      <c r="E47" s="42"/>
      <c r="F47" s="42"/>
      <c r="G47" s="42"/>
      <c r="H47" s="42"/>
      <c r="I47" s="42"/>
      <c r="J47" s="42"/>
      <c r="K47" s="42"/>
      <c r="L47" s="42"/>
      <c r="M47" s="42"/>
      <c r="N47" s="42"/>
      <c r="O47" s="42" t="s">
        <v>87</v>
      </c>
    </row>
    <row r="48" spans="1:15" x14ac:dyDescent="0.2">
      <c r="A48" s="42"/>
      <c r="B48" s="42"/>
      <c r="C48" s="42"/>
      <c r="D48" s="42"/>
      <c r="E48" s="42"/>
      <c r="F48" s="42"/>
      <c r="G48" s="42"/>
      <c r="H48" s="42"/>
      <c r="I48" s="42"/>
      <c r="J48" s="42"/>
      <c r="K48" s="42"/>
      <c r="L48" s="42"/>
      <c r="M48" s="42"/>
      <c r="N48" s="42" t="s">
        <v>168</v>
      </c>
      <c r="O48" s="42" t="s">
        <v>60</v>
      </c>
    </row>
    <row r="49" spans="1:15" x14ac:dyDescent="0.2">
      <c r="A49" s="42"/>
      <c r="B49" s="42"/>
      <c r="C49" s="42"/>
      <c r="D49" s="42"/>
      <c r="E49" s="42"/>
      <c r="F49" s="42"/>
      <c r="G49" s="42"/>
      <c r="H49" s="42"/>
      <c r="I49" s="42"/>
      <c r="J49" s="42"/>
      <c r="K49" s="42"/>
      <c r="L49" s="42"/>
      <c r="M49" s="42"/>
      <c r="N49" s="42" t="s">
        <v>13</v>
      </c>
      <c r="O49" s="42" t="s">
        <v>56</v>
      </c>
    </row>
    <row r="50" spans="1:15" x14ac:dyDescent="0.2">
      <c r="A50" s="42"/>
      <c r="B50" s="42"/>
      <c r="C50" s="42"/>
      <c r="D50" s="42"/>
      <c r="E50" s="42"/>
      <c r="F50" s="42"/>
      <c r="G50" s="42"/>
      <c r="H50" s="42"/>
      <c r="I50" s="42"/>
      <c r="J50" s="42"/>
      <c r="K50" s="42"/>
      <c r="L50" s="42"/>
      <c r="M50" s="42"/>
      <c r="N50" s="42" t="s">
        <v>12</v>
      </c>
      <c r="O50" s="42" t="s">
        <v>52</v>
      </c>
    </row>
    <row r="51" spans="1:15" x14ac:dyDescent="0.2">
      <c r="A51" s="42"/>
      <c r="B51" s="42"/>
      <c r="C51" s="42"/>
      <c r="D51" s="42"/>
      <c r="E51" s="42"/>
      <c r="F51" s="42"/>
      <c r="G51" s="42"/>
      <c r="H51" s="42"/>
      <c r="I51" s="42"/>
      <c r="J51" s="42"/>
      <c r="K51" s="42"/>
      <c r="L51" s="42"/>
      <c r="M51" s="42"/>
      <c r="N51" s="42" t="s">
        <v>14</v>
      </c>
      <c r="O51" s="42" t="s">
        <v>47</v>
      </c>
    </row>
    <row r="52" spans="1:15" x14ac:dyDescent="0.2">
      <c r="A52" s="42"/>
      <c r="B52" s="42"/>
      <c r="C52" s="42"/>
      <c r="D52" s="42"/>
      <c r="E52" s="42"/>
      <c r="F52" s="42"/>
      <c r="G52" s="42"/>
      <c r="H52" s="42"/>
      <c r="I52" s="42"/>
      <c r="J52" s="42"/>
      <c r="K52" s="42"/>
      <c r="L52" s="42"/>
      <c r="M52" s="42"/>
      <c r="N52" s="42"/>
      <c r="O52" s="42" t="s">
        <v>42</v>
      </c>
    </row>
    <row r="53" spans="1:15" x14ac:dyDescent="0.2">
      <c r="A53" s="42"/>
      <c r="B53" s="42"/>
      <c r="C53" s="42"/>
      <c r="D53" s="42"/>
      <c r="E53" s="42"/>
      <c r="F53" s="42"/>
      <c r="G53" s="42"/>
      <c r="H53" s="42"/>
      <c r="I53" s="42"/>
      <c r="J53" s="42"/>
      <c r="K53" s="42"/>
      <c r="L53" s="42"/>
      <c r="M53" s="42"/>
      <c r="N53" s="42"/>
      <c r="O53" s="42" t="s">
        <v>8</v>
      </c>
    </row>
    <row r="54" spans="1:15" x14ac:dyDescent="0.2">
      <c r="A54" s="42"/>
      <c r="B54" s="42"/>
      <c r="C54" s="42"/>
      <c r="D54" s="42"/>
      <c r="E54" s="42"/>
      <c r="F54" s="42"/>
      <c r="G54" s="42"/>
      <c r="H54" s="42"/>
      <c r="I54" s="42"/>
      <c r="J54" s="42"/>
      <c r="K54" s="42"/>
      <c r="L54" s="42"/>
      <c r="M54" s="42"/>
      <c r="N54" s="42"/>
      <c r="O54" s="42" t="s">
        <v>7</v>
      </c>
    </row>
    <row r="55" spans="1:15" x14ac:dyDescent="0.2">
      <c r="A55" s="42"/>
      <c r="B55" s="42"/>
      <c r="C55" s="42"/>
      <c r="D55" s="42"/>
      <c r="E55" s="42"/>
      <c r="F55" s="42"/>
      <c r="G55" s="42"/>
      <c r="H55" s="42"/>
      <c r="I55" s="42"/>
      <c r="J55" s="42"/>
      <c r="K55" s="42"/>
      <c r="L55" s="42"/>
      <c r="M55" s="42"/>
      <c r="N55" s="42"/>
      <c r="O55" s="42" t="s">
        <v>6</v>
      </c>
    </row>
    <row r="56" spans="1:15" x14ac:dyDescent="0.2">
      <c r="A56" s="42"/>
      <c r="B56" s="42"/>
      <c r="C56" s="42"/>
      <c r="D56" s="42"/>
      <c r="E56" s="42"/>
      <c r="F56" s="42"/>
      <c r="G56" s="42"/>
      <c r="H56" s="42"/>
      <c r="I56" s="42"/>
      <c r="J56" s="42"/>
      <c r="K56" s="42"/>
      <c r="L56" s="42"/>
      <c r="M56" s="42"/>
      <c r="N56" s="42"/>
      <c r="O56" s="42" t="s">
        <v>5</v>
      </c>
    </row>
    <row r="57" spans="1:15" x14ac:dyDescent="0.2">
      <c r="A57" s="42"/>
      <c r="B57" s="42"/>
      <c r="C57" s="42"/>
      <c r="D57" s="42"/>
      <c r="E57" s="42"/>
      <c r="F57" s="42"/>
      <c r="G57" s="42"/>
      <c r="H57" s="42"/>
      <c r="I57" s="42"/>
      <c r="J57" s="42"/>
      <c r="K57" s="42"/>
      <c r="L57" s="42"/>
      <c r="M57" s="42"/>
      <c r="N57" s="42"/>
      <c r="O57" s="42" t="s">
        <v>4</v>
      </c>
    </row>
    <row r="58" spans="1:15" x14ac:dyDescent="0.2">
      <c r="A58" s="42"/>
      <c r="B58" s="42"/>
      <c r="C58" s="42"/>
      <c r="D58" s="42"/>
      <c r="E58" s="42"/>
      <c r="F58" s="42"/>
      <c r="G58" s="42"/>
      <c r="H58" s="42"/>
      <c r="I58" s="42"/>
      <c r="J58" s="42"/>
      <c r="K58" s="42"/>
      <c r="L58" s="42"/>
      <c r="M58" s="42"/>
      <c r="N58" s="42"/>
      <c r="O58" s="42" t="s">
        <v>3</v>
      </c>
    </row>
  </sheetData>
  <mergeCells count="1">
    <mergeCell ref="A26:L26"/>
  </mergeCells>
  <dataValidations count="2">
    <dataValidation type="list" allowBlank="1" showInputMessage="1" showErrorMessage="1" sqref="A4" xr:uid="{00000000-0002-0000-0300-000000000000}">
      <formula1>$N$48:$N$51</formula1>
    </dataValidation>
    <dataValidation type="list" allowBlank="1" showInputMessage="1" showErrorMessage="1" sqref="A3" xr:uid="{DC6D9209-A1A7-48EE-A9BA-4B6E3F223AC9}">
      <formula1>$O$43:$O$57</formula1>
    </dataValidation>
  </dataValidations>
  <hyperlinks>
    <hyperlink ref="A23" r:id="rId1" xr:uid="{00000000-0004-0000-0300-000001000000}"/>
    <hyperlink ref="A36" r:id="rId2" xr:uid="{FF5C9F67-26CF-4B8B-9B80-10FDC24EF7A1}"/>
    <hyperlink ref="A37" r:id="rId3" display="The statistics in this table are National Statistics." xr:uid="{3251FAE4-5517-4E17-97D9-48D26366CFAB}"/>
    <hyperlink ref="A39" r:id="rId4" display="Please email us at firestatistics@communities.gov.uk" xr:uid="{E86E4B22-6258-442F-A993-C3E9116B5AF7}"/>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B46AC-E84A-4B44-A301-501A0E8F45E1}">
  <sheetPr codeName="Sheet1"/>
  <dimension ref="A1:K15"/>
  <sheetViews>
    <sheetView showGridLines="0" tabSelected="1" workbookViewId="0"/>
  </sheetViews>
  <sheetFormatPr defaultRowHeight="12.75" x14ac:dyDescent="0.2"/>
  <cols>
    <col min="1" max="1" width="83.5703125" style="1" customWidth="1"/>
    <col min="2" max="255" width="9.42578125" style="1" customWidth="1"/>
    <col min="256" max="256" width="2.85546875" style="1" customWidth="1"/>
    <col min="257" max="257" width="74" style="1" bestFit="1" customWidth="1"/>
    <col min="258" max="511" width="9.42578125" style="1" customWidth="1"/>
    <col min="512" max="512" width="2.85546875" style="1" customWidth="1"/>
    <col min="513" max="513" width="74" style="1" bestFit="1" customWidth="1"/>
    <col min="514" max="767" width="9.42578125" style="1" customWidth="1"/>
    <col min="768" max="768" width="2.85546875" style="1" customWidth="1"/>
    <col min="769" max="769" width="74" style="1" bestFit="1" customWidth="1"/>
    <col min="770" max="1023" width="9.42578125" style="1" customWidth="1"/>
    <col min="1024" max="1024" width="2.85546875" style="1" customWidth="1"/>
    <col min="1025" max="1025" width="74" style="1" bestFit="1" customWidth="1"/>
    <col min="1026" max="1279" width="9.42578125" style="1" customWidth="1"/>
    <col min="1280" max="1280" width="2.85546875" style="1" customWidth="1"/>
    <col min="1281" max="1281" width="74" style="1" bestFit="1" customWidth="1"/>
    <col min="1282" max="1535" width="9.42578125" style="1" customWidth="1"/>
    <col min="1536" max="1536" width="2.85546875" style="1" customWidth="1"/>
    <col min="1537" max="1537" width="74" style="1" bestFit="1" customWidth="1"/>
    <col min="1538" max="1791" width="9.42578125" style="1" customWidth="1"/>
    <col min="1792" max="1792" width="2.85546875" style="1" customWidth="1"/>
    <col min="1793" max="1793" width="74" style="1" bestFit="1" customWidth="1"/>
    <col min="1794" max="2047" width="9.42578125" style="1" customWidth="1"/>
    <col min="2048" max="2048" width="2.85546875" style="1" customWidth="1"/>
    <col min="2049" max="2049" width="74" style="1" bestFit="1" customWidth="1"/>
    <col min="2050" max="2303" width="9.42578125" style="1" customWidth="1"/>
    <col min="2304" max="2304" width="2.85546875" style="1" customWidth="1"/>
    <col min="2305" max="2305" width="74" style="1" bestFit="1" customWidth="1"/>
    <col min="2306" max="2559" width="9.42578125" style="1" customWidth="1"/>
    <col min="2560" max="2560" width="2.85546875" style="1" customWidth="1"/>
    <col min="2561" max="2561" width="74" style="1" bestFit="1" customWidth="1"/>
    <col min="2562" max="2815" width="9.42578125" style="1" customWidth="1"/>
    <col min="2816" max="2816" width="2.85546875" style="1" customWidth="1"/>
    <col min="2817" max="2817" width="74" style="1" bestFit="1" customWidth="1"/>
    <col min="2818" max="3071" width="9.42578125" style="1" customWidth="1"/>
    <col min="3072" max="3072" width="2.85546875" style="1" customWidth="1"/>
    <col min="3073" max="3073" width="74" style="1" bestFit="1" customWidth="1"/>
    <col min="3074" max="3327" width="9.42578125" style="1" customWidth="1"/>
    <col min="3328" max="3328" width="2.85546875" style="1" customWidth="1"/>
    <col min="3329" max="3329" width="74" style="1" bestFit="1" customWidth="1"/>
    <col min="3330" max="3583" width="9.42578125" style="1" customWidth="1"/>
    <col min="3584" max="3584" width="2.85546875" style="1" customWidth="1"/>
    <col min="3585" max="3585" width="74" style="1" bestFit="1" customWidth="1"/>
    <col min="3586" max="3839" width="9.42578125" style="1" customWidth="1"/>
    <col min="3840" max="3840" width="2.85546875" style="1" customWidth="1"/>
    <col min="3841" max="3841" width="74" style="1" bestFit="1" customWidth="1"/>
    <col min="3842" max="4095" width="9.42578125" style="1" customWidth="1"/>
    <col min="4096" max="4096" width="2.85546875" style="1" customWidth="1"/>
    <col min="4097" max="4097" width="74" style="1" bestFit="1" customWidth="1"/>
    <col min="4098" max="4351" width="9.42578125" style="1" customWidth="1"/>
    <col min="4352" max="4352" width="2.85546875" style="1" customWidth="1"/>
    <col min="4353" max="4353" width="74" style="1" bestFit="1" customWidth="1"/>
    <col min="4354" max="4607" width="9.42578125" style="1" customWidth="1"/>
    <col min="4608" max="4608" width="2.85546875" style="1" customWidth="1"/>
    <col min="4609" max="4609" width="74" style="1" bestFit="1" customWidth="1"/>
    <col min="4610" max="4863" width="9.42578125" style="1" customWidth="1"/>
    <col min="4864" max="4864" width="2.85546875" style="1" customWidth="1"/>
    <col min="4865" max="4865" width="74" style="1" bestFit="1" customWidth="1"/>
    <col min="4866" max="5119" width="9.42578125" style="1" customWidth="1"/>
    <col min="5120" max="5120" width="2.85546875" style="1" customWidth="1"/>
    <col min="5121" max="5121" width="74" style="1" bestFit="1" customWidth="1"/>
    <col min="5122" max="5375" width="9.42578125" style="1" customWidth="1"/>
    <col min="5376" max="5376" width="2.85546875" style="1" customWidth="1"/>
    <col min="5377" max="5377" width="74" style="1" bestFit="1" customWidth="1"/>
    <col min="5378" max="5631" width="9.42578125" style="1" customWidth="1"/>
    <col min="5632" max="5632" width="2.85546875" style="1" customWidth="1"/>
    <col min="5633" max="5633" width="74" style="1" bestFit="1" customWidth="1"/>
    <col min="5634" max="5887" width="9.42578125" style="1" customWidth="1"/>
    <col min="5888" max="5888" width="2.85546875" style="1" customWidth="1"/>
    <col min="5889" max="5889" width="74" style="1" bestFit="1" customWidth="1"/>
    <col min="5890" max="6143" width="9.42578125" style="1" customWidth="1"/>
    <col min="6144" max="6144" width="2.85546875" style="1" customWidth="1"/>
    <col min="6145" max="6145" width="74" style="1" bestFit="1" customWidth="1"/>
    <col min="6146" max="6399" width="9.42578125" style="1" customWidth="1"/>
    <col min="6400" max="6400" width="2.85546875" style="1" customWidth="1"/>
    <col min="6401" max="6401" width="74" style="1" bestFit="1" customWidth="1"/>
    <col min="6402" max="6655" width="9.42578125" style="1" customWidth="1"/>
    <col min="6656" max="6656" width="2.85546875" style="1" customWidth="1"/>
    <col min="6657" max="6657" width="74" style="1" bestFit="1" customWidth="1"/>
    <col min="6658" max="6911" width="9.42578125" style="1" customWidth="1"/>
    <col min="6912" max="6912" width="2.85546875" style="1" customWidth="1"/>
    <col min="6913" max="6913" width="74" style="1" bestFit="1" customWidth="1"/>
    <col min="6914" max="7167" width="9.42578125" style="1" customWidth="1"/>
    <col min="7168" max="7168" width="2.85546875" style="1" customWidth="1"/>
    <col min="7169" max="7169" width="74" style="1" bestFit="1" customWidth="1"/>
    <col min="7170" max="7423" width="9.42578125" style="1" customWidth="1"/>
    <col min="7424" max="7424" width="2.85546875" style="1" customWidth="1"/>
    <col min="7425" max="7425" width="74" style="1" bestFit="1" customWidth="1"/>
    <col min="7426" max="7679" width="9.42578125" style="1" customWidth="1"/>
    <col min="7680" max="7680" width="2.85546875" style="1" customWidth="1"/>
    <col min="7681" max="7681" width="74" style="1" bestFit="1" customWidth="1"/>
    <col min="7682" max="7935" width="9.42578125" style="1" customWidth="1"/>
    <col min="7936" max="7936" width="2.85546875" style="1" customWidth="1"/>
    <col min="7937" max="7937" width="74" style="1" bestFit="1" customWidth="1"/>
    <col min="7938" max="8191" width="9.42578125" style="1" customWidth="1"/>
    <col min="8192" max="8192" width="2.85546875" style="1" customWidth="1"/>
    <col min="8193" max="8193" width="74" style="1" bestFit="1" customWidth="1"/>
    <col min="8194" max="8447" width="9.42578125" style="1" customWidth="1"/>
    <col min="8448" max="8448" width="2.85546875" style="1" customWidth="1"/>
    <col min="8449" max="8449" width="74" style="1" bestFit="1" customWidth="1"/>
    <col min="8450" max="8703" width="9.42578125" style="1" customWidth="1"/>
    <col min="8704" max="8704" width="2.85546875" style="1" customWidth="1"/>
    <col min="8705" max="8705" width="74" style="1" bestFit="1" customWidth="1"/>
    <col min="8706" max="8959" width="9.42578125" style="1" customWidth="1"/>
    <col min="8960" max="8960" width="2.85546875" style="1" customWidth="1"/>
    <col min="8961" max="8961" width="74" style="1" bestFit="1" customWidth="1"/>
    <col min="8962" max="9215" width="9.42578125" style="1" customWidth="1"/>
    <col min="9216" max="9216" width="2.85546875" style="1" customWidth="1"/>
    <col min="9217" max="9217" width="74" style="1" bestFit="1" customWidth="1"/>
    <col min="9218" max="9471" width="9.42578125" style="1" customWidth="1"/>
    <col min="9472" max="9472" width="2.85546875" style="1" customWidth="1"/>
    <col min="9473" max="9473" width="74" style="1" bestFit="1" customWidth="1"/>
    <col min="9474" max="9727" width="9.42578125" style="1" customWidth="1"/>
    <col min="9728" max="9728" width="2.85546875" style="1" customWidth="1"/>
    <col min="9729" max="9729" width="74" style="1" bestFit="1" customWidth="1"/>
    <col min="9730" max="9983" width="9.42578125" style="1" customWidth="1"/>
    <col min="9984" max="9984" width="2.85546875" style="1" customWidth="1"/>
    <col min="9985" max="9985" width="74" style="1" bestFit="1" customWidth="1"/>
    <col min="9986" max="10239" width="9.42578125" style="1" customWidth="1"/>
    <col min="10240" max="10240" width="2.85546875" style="1" customWidth="1"/>
    <col min="10241" max="10241" width="74" style="1" bestFit="1" customWidth="1"/>
    <col min="10242" max="10495" width="9.42578125" style="1" customWidth="1"/>
    <col min="10496" max="10496" width="2.85546875" style="1" customWidth="1"/>
    <col min="10497" max="10497" width="74" style="1" bestFit="1" customWidth="1"/>
    <col min="10498" max="10751" width="9.42578125" style="1" customWidth="1"/>
    <col min="10752" max="10752" width="2.85546875" style="1" customWidth="1"/>
    <col min="10753" max="10753" width="74" style="1" bestFit="1" customWidth="1"/>
    <col min="10754" max="11007" width="9.42578125" style="1" customWidth="1"/>
    <col min="11008" max="11008" width="2.85546875" style="1" customWidth="1"/>
    <col min="11009" max="11009" width="74" style="1" bestFit="1" customWidth="1"/>
    <col min="11010" max="11263" width="9.42578125" style="1" customWidth="1"/>
    <col min="11264" max="11264" width="2.85546875" style="1" customWidth="1"/>
    <col min="11265" max="11265" width="74" style="1" bestFit="1" customWidth="1"/>
    <col min="11266" max="11519" width="9.42578125" style="1" customWidth="1"/>
    <col min="11520" max="11520" width="2.85546875" style="1" customWidth="1"/>
    <col min="11521" max="11521" width="74" style="1" bestFit="1" customWidth="1"/>
    <col min="11522" max="11775" width="9.42578125" style="1" customWidth="1"/>
    <col min="11776" max="11776" width="2.85546875" style="1" customWidth="1"/>
    <col min="11777" max="11777" width="74" style="1" bestFit="1" customWidth="1"/>
    <col min="11778" max="12031" width="9.42578125" style="1" customWidth="1"/>
    <col min="12032" max="12032" width="2.85546875" style="1" customWidth="1"/>
    <col min="12033" max="12033" width="74" style="1" bestFit="1" customWidth="1"/>
    <col min="12034" max="12287" width="9.42578125" style="1" customWidth="1"/>
    <col min="12288" max="12288" width="2.85546875" style="1" customWidth="1"/>
    <col min="12289" max="12289" width="74" style="1" bestFit="1" customWidth="1"/>
    <col min="12290" max="12543" width="9.42578125" style="1" customWidth="1"/>
    <col min="12544" max="12544" width="2.85546875" style="1" customWidth="1"/>
    <col min="12545" max="12545" width="74" style="1" bestFit="1" customWidth="1"/>
    <col min="12546" max="12799" width="9.42578125" style="1" customWidth="1"/>
    <col min="12800" max="12800" width="2.85546875" style="1" customWidth="1"/>
    <col min="12801" max="12801" width="74" style="1" bestFit="1" customWidth="1"/>
    <col min="12802" max="13055" width="9.42578125" style="1" customWidth="1"/>
    <col min="13056" max="13056" width="2.85546875" style="1" customWidth="1"/>
    <col min="13057" max="13057" width="74" style="1" bestFit="1" customWidth="1"/>
    <col min="13058" max="13311" width="9.42578125" style="1" customWidth="1"/>
    <col min="13312" max="13312" width="2.85546875" style="1" customWidth="1"/>
    <col min="13313" max="13313" width="74" style="1" bestFit="1" customWidth="1"/>
    <col min="13314" max="13567" width="9.42578125" style="1" customWidth="1"/>
    <col min="13568" max="13568" width="2.85546875" style="1" customWidth="1"/>
    <col min="13569" max="13569" width="74" style="1" bestFit="1" customWidth="1"/>
    <col min="13570" max="13823" width="9.42578125" style="1" customWidth="1"/>
    <col min="13824" max="13824" width="2.85546875" style="1" customWidth="1"/>
    <col min="13825" max="13825" width="74" style="1" bestFit="1" customWidth="1"/>
    <col min="13826" max="14079" width="9.42578125" style="1" customWidth="1"/>
    <col min="14080" max="14080" width="2.85546875" style="1" customWidth="1"/>
    <col min="14081" max="14081" width="74" style="1" bestFit="1" customWidth="1"/>
    <col min="14082" max="14335" width="9.42578125" style="1" customWidth="1"/>
    <col min="14336" max="14336" width="2.85546875" style="1" customWidth="1"/>
    <col min="14337" max="14337" width="74" style="1" bestFit="1" customWidth="1"/>
    <col min="14338" max="14591" width="9.42578125" style="1" customWidth="1"/>
    <col min="14592" max="14592" width="2.85546875" style="1" customWidth="1"/>
    <col min="14593" max="14593" width="74" style="1" bestFit="1" customWidth="1"/>
    <col min="14594" max="14847" width="9.42578125" style="1" customWidth="1"/>
    <col min="14848" max="14848" width="2.85546875" style="1" customWidth="1"/>
    <col min="14849" max="14849" width="74" style="1" bestFit="1" customWidth="1"/>
    <col min="14850" max="15103" width="9.42578125" style="1" customWidth="1"/>
    <col min="15104" max="15104" width="2.85546875" style="1" customWidth="1"/>
    <col min="15105" max="15105" width="74" style="1" bestFit="1" customWidth="1"/>
    <col min="15106" max="15359" width="9.42578125" style="1" customWidth="1"/>
    <col min="15360" max="15360" width="2.85546875" style="1" customWidth="1"/>
    <col min="15361" max="15361" width="74" style="1" bestFit="1" customWidth="1"/>
    <col min="15362" max="15615" width="9.42578125" style="1" customWidth="1"/>
    <col min="15616" max="15616" width="2.85546875" style="1" customWidth="1"/>
    <col min="15617" max="15617" width="74" style="1" bestFit="1" customWidth="1"/>
    <col min="15618" max="15871" width="9.42578125" style="1" customWidth="1"/>
    <col min="15872" max="15872" width="2.85546875" style="1" customWidth="1"/>
    <col min="15873" max="15873" width="74" style="1" bestFit="1" customWidth="1"/>
    <col min="15874" max="16127" width="9.42578125" style="1" customWidth="1"/>
    <col min="16128" max="16128" width="2.85546875" style="1" customWidth="1"/>
    <col min="16129" max="16129" width="74" style="1" bestFit="1" customWidth="1"/>
    <col min="16130" max="16384" width="9.42578125" style="1" customWidth="1"/>
  </cols>
  <sheetData>
    <row r="1" spans="1:11" ht="84" customHeight="1" x14ac:dyDescent="0.2"/>
    <row r="2" spans="1:11" ht="23.25" x14ac:dyDescent="0.2">
      <c r="A2" s="2" t="s">
        <v>61</v>
      </c>
    </row>
    <row r="3" spans="1:11" ht="23.25" x14ac:dyDescent="0.2">
      <c r="A3" s="9" t="str">
        <f>_xlfn.CONCAT("England, ",config!B7," ",config!B8," to ",config!B5," ",config!B6,": Data tables")</f>
        <v>England, April 2024 to March 2025: Data tables</v>
      </c>
    </row>
    <row r="4" spans="1:11" ht="45" customHeight="1" x14ac:dyDescent="0.25">
      <c r="A4" s="3" t="s">
        <v>79</v>
      </c>
      <c r="C4" s="4"/>
      <c r="K4" s="5"/>
    </row>
    <row r="5" spans="1:11" ht="32.25" customHeight="1" x14ac:dyDescent="0.2">
      <c r="A5" s="10" t="str">
        <f>_xlfn.CONCAT("Responsible Statistician: ",config!B4)</f>
        <v>Responsible Statistician: William Bagridge</v>
      </c>
      <c r="B5" s="6"/>
    </row>
    <row r="6" spans="1:11" ht="15" x14ac:dyDescent="0.2">
      <c r="A6" s="12" t="s">
        <v>254</v>
      </c>
      <c r="B6" s="6"/>
    </row>
    <row r="7" spans="1:11" ht="15" x14ac:dyDescent="0.2">
      <c r="A7" s="13" t="s">
        <v>253</v>
      </c>
      <c r="B7" s="8"/>
    </row>
    <row r="8" spans="1:11" ht="28.5" customHeight="1" x14ac:dyDescent="0.2">
      <c r="A8" s="13" t="str">
        <f>_xlfn.CONCAT("Published: ",config!B1)</f>
        <v>Published: 14 August 2025</v>
      </c>
      <c r="B8" s="7"/>
    </row>
    <row r="9" spans="1:11" ht="15" x14ac:dyDescent="0.2">
      <c r="A9" s="12" t="str">
        <f>_xlfn.CONCAT("Next update: ",config!B2)</f>
        <v>Next update: Autumn 2026</v>
      </c>
      <c r="B9" s="7"/>
    </row>
    <row r="10" spans="1:11" ht="30" customHeight="1" x14ac:dyDescent="0.2">
      <c r="A10" s="11" t="str">
        <f>_xlfn.CONCAT("Crown copyright © ",config!B6)</f>
        <v>Crown copyright © 2025</v>
      </c>
    </row>
    <row r="11" spans="1:11" ht="15" x14ac:dyDescent="0.2">
      <c r="A11" s="12" t="s">
        <v>62</v>
      </c>
    </row>
    <row r="12" spans="1:11" ht="26.25" customHeight="1" x14ac:dyDescent="0.2">
      <c r="A12" s="11" t="s">
        <v>63</v>
      </c>
    </row>
    <row r="13" spans="1:11" ht="15" x14ac:dyDescent="0.2">
      <c r="A13" s="11" t="s">
        <v>96</v>
      </c>
    </row>
    <row r="14" spans="1:11" ht="15" x14ac:dyDescent="0.2">
      <c r="A14" s="12" t="s">
        <v>252</v>
      </c>
    </row>
    <row r="15" spans="1:11" ht="15" x14ac:dyDescent="0.2">
      <c r="A15" s="6"/>
    </row>
  </sheetData>
  <hyperlinks>
    <hyperlink ref="A14" r:id="rId1" xr:uid="{E9434E2C-0A7B-4F4B-9473-0287952BC917}"/>
    <hyperlink ref="A7" r:id="rId2" xr:uid="{9E62EA36-9541-4C27-9A53-46D2678EBD6D}"/>
    <hyperlink ref="A6" r:id="rId3" xr:uid="{B4EC650D-7653-473D-AC8A-12678945F54C}"/>
    <hyperlink ref="A11" location="Contents!A1" display="Contents" xr:uid="{A06DF8FA-F4CD-4C4A-B6BE-53B82AD431B9}"/>
    <hyperlink ref="A8" r:id="rId4" display="https://www.gov.uk/government/collections/fire-statistics-great-britain" xr:uid="{71A6E5B6-8972-4DEC-BE6D-C9D95FE06E47}"/>
    <hyperlink ref="A9" r:id="rId5" display="https://www.gov.uk/search/research-and-statistics?keywords=fire&amp;content_store_document_type=upcoming_statistics&amp;order=release-date-oldest" xr:uid="{DE65494D-A00B-4DCF-BA00-E1768CCB3CFB}"/>
  </hyperlinks>
  <pageMargins left="0.70000000000000007" right="0.70000000000000007" top="0.75" bottom="0.75" header="0.30000000000000004" footer="0.30000000000000004"/>
  <pageSetup paperSize="9" fitToWidth="0" fitToHeight="0" orientation="landscape"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190AE-E049-42BE-A4B4-FF374A171868}">
  <sheetPr codeName="Sheet2"/>
  <dimension ref="A1:F25"/>
  <sheetViews>
    <sheetView zoomScaleNormal="100" workbookViewId="0"/>
  </sheetViews>
  <sheetFormatPr defaultColWidth="9.42578125" defaultRowHeight="15" x14ac:dyDescent="0.2"/>
  <cols>
    <col min="1" max="1" width="24.5703125" style="28" customWidth="1"/>
    <col min="2" max="3" width="65.140625" style="34" customWidth="1"/>
    <col min="4" max="4" width="25" style="28" customWidth="1"/>
    <col min="5" max="5" width="25.5703125" style="28" customWidth="1"/>
    <col min="6" max="6" width="9.42578125" style="28" customWidth="1"/>
    <col min="7" max="16384" width="9.42578125" style="28"/>
  </cols>
  <sheetData>
    <row r="1" spans="1:6" s="17" customFormat="1" ht="15.6" customHeight="1" x14ac:dyDescent="0.25">
      <c r="A1" s="16" t="s">
        <v>61</v>
      </c>
      <c r="D1" s="18"/>
      <c r="E1" s="18"/>
    </row>
    <row r="2" spans="1:6" s="22" customFormat="1" ht="21.6" customHeight="1" x14ac:dyDescent="0.25">
      <c r="A2" s="19" t="s">
        <v>280</v>
      </c>
      <c r="B2" s="20"/>
      <c r="C2" s="20"/>
      <c r="D2" s="21"/>
      <c r="E2" s="21"/>
      <c r="F2" s="20"/>
    </row>
    <row r="3" spans="1:6" s="23" customFormat="1" ht="18" customHeight="1" x14ac:dyDescent="0.2">
      <c r="A3" s="23" t="s">
        <v>64</v>
      </c>
      <c r="D3" s="24"/>
      <c r="E3" s="24"/>
    </row>
    <row r="4" spans="1:6" s="23" customFormat="1" ht="18" customHeight="1" x14ac:dyDescent="0.2">
      <c r="A4" s="25" t="s">
        <v>65</v>
      </c>
      <c r="D4" s="24"/>
      <c r="E4" s="24"/>
    </row>
    <row r="5" spans="1:6" ht="44.25" customHeight="1" x14ac:dyDescent="0.25">
      <c r="A5" s="26" t="s">
        <v>66</v>
      </c>
      <c r="B5" s="26" t="s">
        <v>67</v>
      </c>
      <c r="C5" s="26" t="s">
        <v>88</v>
      </c>
      <c r="D5" s="26" t="s">
        <v>68</v>
      </c>
      <c r="E5" s="27" t="s">
        <v>170</v>
      </c>
    </row>
    <row r="6" spans="1:6" s="33" customFormat="1" x14ac:dyDescent="0.25">
      <c r="A6" s="29" t="s">
        <v>70</v>
      </c>
      <c r="B6" s="30" t="s">
        <v>72</v>
      </c>
      <c r="C6" s="30" t="s">
        <v>89</v>
      </c>
      <c r="D6" s="31" t="str">
        <f>_xlfn.CONCAT("2009/10 to ", config!B9)</f>
        <v>2009/10 to 2024/25</v>
      </c>
      <c r="E6" s="32" t="s">
        <v>69</v>
      </c>
    </row>
    <row r="7" spans="1:6" s="33" customFormat="1" x14ac:dyDescent="0.25">
      <c r="A7" s="29" t="s">
        <v>71</v>
      </c>
      <c r="B7" s="30" t="s">
        <v>73</v>
      </c>
      <c r="C7" s="33" t="s">
        <v>91</v>
      </c>
      <c r="D7" s="31" t="str">
        <f>_xlfn.CONCAT("2010/11 to ", config!B9)</f>
        <v>2010/11 to 2024/25</v>
      </c>
      <c r="E7" s="32" t="s">
        <v>69</v>
      </c>
    </row>
    <row r="8" spans="1:6" s="33" customFormat="1" ht="15.95" customHeight="1" x14ac:dyDescent="0.25">
      <c r="A8" s="29" t="s">
        <v>74</v>
      </c>
      <c r="B8" s="30" t="s">
        <v>75</v>
      </c>
      <c r="C8" s="30" t="s">
        <v>90</v>
      </c>
      <c r="D8" s="31" t="str">
        <f>_xlfn.CONCAT("2010/11 to ", config!B9)</f>
        <v>2010/11 to 2024/25</v>
      </c>
      <c r="E8" s="32" t="s">
        <v>69</v>
      </c>
    </row>
    <row r="9" spans="1:6" s="33" customFormat="1" x14ac:dyDescent="0.25">
      <c r="A9" s="29" t="s">
        <v>77</v>
      </c>
      <c r="B9" s="30" t="s">
        <v>76</v>
      </c>
      <c r="C9" s="33" t="s">
        <v>92</v>
      </c>
      <c r="D9" s="31" t="str">
        <f>_xlfn.CONCAT("2010/11 to ", config!B9)</f>
        <v>2010/11 to 2024/25</v>
      </c>
      <c r="E9" s="32" t="s">
        <v>69</v>
      </c>
    </row>
    <row r="10" spans="1:6" x14ac:dyDescent="0.2">
      <c r="D10" s="35"/>
    </row>
    <row r="11" spans="1:6" x14ac:dyDescent="0.2">
      <c r="D11" s="35"/>
    </row>
    <row r="12" spans="1:6" x14ac:dyDescent="0.2">
      <c r="D12" s="35"/>
    </row>
    <row r="13" spans="1:6" x14ac:dyDescent="0.2">
      <c r="D13" s="35"/>
    </row>
    <row r="14" spans="1:6" x14ac:dyDescent="0.2">
      <c r="D14" s="35"/>
    </row>
    <row r="15" spans="1:6" x14ac:dyDescent="0.2">
      <c r="D15" s="35"/>
    </row>
    <row r="16" spans="1:6" x14ac:dyDescent="0.2">
      <c r="D16" s="35"/>
    </row>
    <row r="17" spans="4:4" x14ac:dyDescent="0.2">
      <c r="D17" s="35"/>
    </row>
    <row r="18" spans="4:4" x14ac:dyDescent="0.2">
      <c r="D18" s="35"/>
    </row>
    <row r="19" spans="4:4" x14ac:dyDescent="0.2">
      <c r="D19" s="35"/>
    </row>
    <row r="20" spans="4:4" x14ac:dyDescent="0.2">
      <c r="D20" s="35"/>
    </row>
    <row r="21" spans="4:4" x14ac:dyDescent="0.2">
      <c r="D21" s="35"/>
    </row>
    <row r="22" spans="4:4" x14ac:dyDescent="0.2">
      <c r="D22" s="35"/>
    </row>
    <row r="23" spans="4:4" x14ac:dyDescent="0.2">
      <c r="D23" s="35"/>
    </row>
    <row r="24" spans="4:4" x14ac:dyDescent="0.2">
      <c r="D24" s="35"/>
    </row>
    <row r="25" spans="4:4" x14ac:dyDescent="0.2">
      <c r="D25" s="35"/>
    </row>
  </sheetData>
  <hyperlinks>
    <hyperlink ref="A4" location="Cover_sheet!A1" display="Cover sheet" xr:uid="{CCA78E11-289F-4B12-B4A7-2749950BF42F}"/>
    <hyperlink ref="A6" location="FIRE0503a!A1" display="FIRE0503" xr:uid="{2314A28B-6B85-4934-AC8F-C788FB79CC2B}"/>
    <hyperlink ref="A7" location="'Data - fatalities'!A1" display="Data_fatalities" xr:uid="{510628FB-EF1E-4E83-B4CE-53540C679951}"/>
    <hyperlink ref="A8" location="FIRE0503b!A1" display="FIRE0503b" xr:uid="{87CACE8F-2A97-4F07-9C4B-A978E34088C9}"/>
    <hyperlink ref="A9" location="'Data - casualties'!A1" display="Data_casualties" xr:uid="{EBF17122-F341-4450-814C-61EA94C8F17A}"/>
  </hyperlinks>
  <pageMargins left="0.31496062992126012" right="0.31496062992126012" top="0.74803149606299213" bottom="0.74803149606299213" header="0.31496062992126012" footer="0.31496062992126012"/>
  <pageSetup paperSize="0" scale="90" fitToWidth="0" fitToHeight="0" orientation="landscape" horizontalDpi="0" verticalDpi="0" copie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tabColor rgb="FFFF0000"/>
  </sheetPr>
  <dimension ref="A1:H496"/>
  <sheetViews>
    <sheetView topLeftCell="A6" zoomScaleNormal="100" workbookViewId="0"/>
  </sheetViews>
  <sheetFormatPr defaultRowHeight="15" x14ac:dyDescent="0.2"/>
  <cols>
    <col min="1" max="1" width="9.140625" style="15"/>
    <col min="2" max="2" width="11.140625" style="15" bestFit="1" customWidth="1"/>
    <col min="3" max="3" width="9.140625" style="15"/>
    <col min="4" max="4" width="19.140625" style="15" bestFit="1" customWidth="1"/>
    <col min="5" max="5" width="28.5703125" style="15" bestFit="1" customWidth="1"/>
    <col min="6" max="6" width="10.85546875" style="15" bestFit="1" customWidth="1"/>
    <col min="7" max="7" width="12" style="15" bestFit="1" customWidth="1"/>
    <col min="8" max="8" width="13.85546875" style="15" customWidth="1"/>
    <col min="9" max="16384" width="9.140625" style="15"/>
  </cols>
  <sheetData>
    <row r="1" spans="1:5" ht="15.75" x14ac:dyDescent="0.25">
      <c r="A1" s="14" t="s">
        <v>11</v>
      </c>
      <c r="B1" s="15" t="s">
        <v>36</v>
      </c>
      <c r="C1" s="15" t="s">
        <v>37</v>
      </c>
      <c r="D1" s="15" t="s">
        <v>38</v>
      </c>
      <c r="E1" s="15" t="s">
        <v>39</v>
      </c>
    </row>
    <row r="2" spans="1:5" x14ac:dyDescent="0.2">
      <c r="A2" s="15" t="s">
        <v>3</v>
      </c>
      <c r="B2" s="15" t="s">
        <v>168</v>
      </c>
      <c r="C2" s="15" t="s">
        <v>24</v>
      </c>
      <c r="D2" s="15">
        <v>3146551</v>
      </c>
      <c r="E2" s="15">
        <v>3.1465510000000001</v>
      </c>
    </row>
    <row r="3" spans="1:5" x14ac:dyDescent="0.2">
      <c r="A3" s="15" t="s">
        <v>3</v>
      </c>
      <c r="B3" s="15" t="s">
        <v>12</v>
      </c>
      <c r="C3" s="15" t="s">
        <v>24</v>
      </c>
      <c r="D3" s="15">
        <v>1537229</v>
      </c>
      <c r="E3" s="15">
        <v>1.537229</v>
      </c>
    </row>
    <row r="4" spans="1:5" x14ac:dyDescent="0.2">
      <c r="A4" s="15" t="s">
        <v>3</v>
      </c>
      <c r="B4" s="15" t="s">
        <v>13</v>
      </c>
      <c r="C4" s="15" t="s">
        <v>24</v>
      </c>
      <c r="D4" s="15">
        <v>1609322</v>
      </c>
      <c r="E4" s="15">
        <v>1.6093219999999999</v>
      </c>
    </row>
    <row r="5" spans="1:5" x14ac:dyDescent="0.2">
      <c r="A5" s="15" t="s">
        <v>3</v>
      </c>
      <c r="B5" s="15" t="s">
        <v>168</v>
      </c>
      <c r="C5" s="15" t="s">
        <v>16</v>
      </c>
      <c r="D5" s="15">
        <v>3823765</v>
      </c>
      <c r="E5" s="15">
        <v>3.8237649999999999</v>
      </c>
    </row>
    <row r="6" spans="1:5" x14ac:dyDescent="0.2">
      <c r="A6" s="15" t="s">
        <v>3</v>
      </c>
      <c r="B6" s="15" t="s">
        <v>12</v>
      </c>
      <c r="C6" s="15" t="s">
        <v>16</v>
      </c>
      <c r="D6" s="15">
        <v>1864940</v>
      </c>
      <c r="E6" s="15">
        <v>1.86494</v>
      </c>
    </row>
    <row r="7" spans="1:5" x14ac:dyDescent="0.2">
      <c r="A7" s="15" t="s">
        <v>3</v>
      </c>
      <c r="B7" s="15" t="s">
        <v>13</v>
      </c>
      <c r="C7" s="15" t="s">
        <v>16</v>
      </c>
      <c r="D7" s="15">
        <v>1958825</v>
      </c>
      <c r="E7" s="15">
        <v>1.958825</v>
      </c>
    </row>
    <row r="8" spans="1:5" x14ac:dyDescent="0.2">
      <c r="A8" s="15" t="s">
        <v>3</v>
      </c>
      <c r="B8" s="15" t="s">
        <v>168</v>
      </c>
      <c r="C8" s="15" t="s">
        <v>17</v>
      </c>
      <c r="D8" s="15">
        <v>5515882</v>
      </c>
      <c r="E8" s="15">
        <v>5.5158820000000004</v>
      </c>
    </row>
    <row r="9" spans="1:5" x14ac:dyDescent="0.2">
      <c r="A9" s="15" t="s">
        <v>3</v>
      </c>
      <c r="B9" s="15" t="s">
        <v>12</v>
      </c>
      <c r="C9" s="15" t="s">
        <v>17</v>
      </c>
      <c r="D9" s="15">
        <v>2746838</v>
      </c>
      <c r="E9" s="15">
        <v>2.7468379999999999</v>
      </c>
    </row>
    <row r="10" spans="1:5" x14ac:dyDescent="0.2">
      <c r="A10" s="15" t="s">
        <v>3</v>
      </c>
      <c r="B10" s="15" t="s">
        <v>13</v>
      </c>
      <c r="C10" s="15" t="s">
        <v>17</v>
      </c>
      <c r="D10" s="15">
        <v>2769044</v>
      </c>
      <c r="E10" s="15">
        <v>2.7690440000000001</v>
      </c>
    </row>
    <row r="11" spans="1:5" x14ac:dyDescent="0.2">
      <c r="A11" s="15" t="s">
        <v>3</v>
      </c>
      <c r="B11" s="15" t="s">
        <v>168</v>
      </c>
      <c r="C11" s="15" t="s">
        <v>26</v>
      </c>
      <c r="D11" s="15">
        <v>10674136</v>
      </c>
      <c r="E11" s="15">
        <v>10.674136000000001</v>
      </c>
    </row>
    <row r="12" spans="1:5" x14ac:dyDescent="0.2">
      <c r="A12" s="15" t="s">
        <v>3</v>
      </c>
      <c r="B12" s="15" t="s">
        <v>12</v>
      </c>
      <c r="C12" s="15" t="s">
        <v>26</v>
      </c>
      <c r="D12" s="15">
        <v>5347977</v>
      </c>
      <c r="E12" s="15">
        <v>5.3479770000000002</v>
      </c>
    </row>
    <row r="13" spans="1:5" x14ac:dyDescent="0.2">
      <c r="A13" s="15" t="s">
        <v>3</v>
      </c>
      <c r="B13" s="15" t="s">
        <v>13</v>
      </c>
      <c r="C13" s="15" t="s">
        <v>26</v>
      </c>
      <c r="D13" s="15">
        <v>5326159</v>
      </c>
      <c r="E13" s="15">
        <v>5.3261589999999996</v>
      </c>
    </row>
    <row r="14" spans="1:5" x14ac:dyDescent="0.2">
      <c r="A14" s="15" t="s">
        <v>3</v>
      </c>
      <c r="B14" s="15" t="s">
        <v>168</v>
      </c>
      <c r="C14" s="15" t="s">
        <v>27</v>
      </c>
      <c r="D14" s="15">
        <v>10937185</v>
      </c>
      <c r="E14" s="15">
        <v>10.937184999999999</v>
      </c>
    </row>
    <row r="15" spans="1:5" x14ac:dyDescent="0.2">
      <c r="A15" s="15" t="s">
        <v>3</v>
      </c>
      <c r="B15" s="15" t="s">
        <v>12</v>
      </c>
      <c r="C15" s="15" t="s">
        <v>27</v>
      </c>
      <c r="D15" s="15">
        <v>5506482</v>
      </c>
      <c r="E15" s="15">
        <v>5.5064820000000001</v>
      </c>
    </row>
    <row r="16" spans="1:5" x14ac:dyDescent="0.2">
      <c r="A16" s="15" t="s">
        <v>3</v>
      </c>
      <c r="B16" s="15" t="s">
        <v>13</v>
      </c>
      <c r="C16" s="15" t="s">
        <v>27</v>
      </c>
      <c r="D16" s="15">
        <v>5430703</v>
      </c>
      <c r="E16" s="15">
        <v>5.4307030000000003</v>
      </c>
    </row>
    <row r="17" spans="1:5" x14ac:dyDescent="0.2">
      <c r="A17" s="15" t="s">
        <v>3</v>
      </c>
      <c r="B17" s="15" t="s">
        <v>168</v>
      </c>
      <c r="C17" s="15" t="s">
        <v>28</v>
      </c>
      <c r="D17" s="15">
        <v>6111175</v>
      </c>
      <c r="E17" s="15">
        <v>6.1111750000000002</v>
      </c>
    </row>
    <row r="18" spans="1:5" x14ac:dyDescent="0.2">
      <c r="A18" s="15" t="s">
        <v>3</v>
      </c>
      <c r="B18" s="15" t="s">
        <v>12</v>
      </c>
      <c r="C18" s="15" t="s">
        <v>28</v>
      </c>
      <c r="D18" s="15">
        <v>3102083</v>
      </c>
      <c r="E18" s="15">
        <v>3.1020829999999999</v>
      </c>
    </row>
    <row r="19" spans="1:5" x14ac:dyDescent="0.2">
      <c r="A19" s="15" t="s">
        <v>3</v>
      </c>
      <c r="B19" s="15" t="s">
        <v>13</v>
      </c>
      <c r="C19" s="15" t="s">
        <v>28</v>
      </c>
      <c r="D19" s="15">
        <v>3009092</v>
      </c>
      <c r="E19" s="15">
        <v>3.0090919999999999</v>
      </c>
    </row>
    <row r="20" spans="1:5" x14ac:dyDescent="0.2">
      <c r="A20" s="15" t="s">
        <v>3</v>
      </c>
      <c r="B20" s="15" t="s">
        <v>168</v>
      </c>
      <c r="C20" s="15" t="s">
        <v>25</v>
      </c>
      <c r="D20" s="15">
        <v>2924594</v>
      </c>
      <c r="E20" s="15">
        <v>2.9245939999999999</v>
      </c>
    </row>
    <row r="21" spans="1:5" x14ac:dyDescent="0.2">
      <c r="A21" s="15" t="s">
        <v>3</v>
      </c>
      <c r="B21" s="15" t="s">
        <v>12</v>
      </c>
      <c r="C21" s="15" t="s">
        <v>25</v>
      </c>
      <c r="D21" s="15">
        <v>1427473</v>
      </c>
      <c r="E21" s="15">
        <v>1.427473</v>
      </c>
    </row>
    <row r="22" spans="1:5" x14ac:dyDescent="0.2">
      <c r="A22" s="15" t="s">
        <v>3</v>
      </c>
      <c r="B22" s="15" t="s">
        <v>13</v>
      </c>
      <c r="C22" s="15" t="s">
        <v>25</v>
      </c>
      <c r="D22" s="15">
        <v>1497121</v>
      </c>
      <c r="E22" s="15">
        <v>1.4971209999999999</v>
      </c>
    </row>
    <row r="23" spans="1:5" x14ac:dyDescent="0.2">
      <c r="A23" s="15" t="s">
        <v>3</v>
      </c>
      <c r="B23" s="15" t="s">
        <v>168</v>
      </c>
      <c r="C23" s="15" t="s">
        <v>18</v>
      </c>
      <c r="D23" s="15">
        <v>6042361</v>
      </c>
      <c r="E23" s="15">
        <v>6.0423609999999996</v>
      </c>
    </row>
    <row r="24" spans="1:5" x14ac:dyDescent="0.2">
      <c r="A24" s="15" t="s">
        <v>3</v>
      </c>
      <c r="B24" s="15" t="s">
        <v>12</v>
      </c>
      <c r="C24" s="15" t="s">
        <v>18</v>
      </c>
      <c r="D24" s="15">
        <v>3203458</v>
      </c>
      <c r="E24" s="15">
        <v>3.2034579999999999</v>
      </c>
    </row>
    <row r="25" spans="1:5" x14ac:dyDescent="0.2">
      <c r="A25" s="15" t="s">
        <v>3</v>
      </c>
      <c r="B25" s="15" t="s">
        <v>13</v>
      </c>
      <c r="C25" s="15" t="s">
        <v>18</v>
      </c>
      <c r="D25" s="15">
        <v>2838903</v>
      </c>
      <c r="E25" s="15">
        <v>2.8389030000000002</v>
      </c>
    </row>
    <row r="26" spans="1:5" x14ac:dyDescent="0.2">
      <c r="A26" s="15" t="s">
        <v>3</v>
      </c>
      <c r="B26" s="15" t="s">
        <v>168</v>
      </c>
      <c r="C26" s="15" t="s">
        <v>48</v>
      </c>
      <c r="D26" s="15">
        <v>2357926</v>
      </c>
      <c r="E26" s="15">
        <v>2.357926</v>
      </c>
    </row>
    <row r="27" spans="1:5" x14ac:dyDescent="0.2">
      <c r="A27" s="15" t="s">
        <v>3</v>
      </c>
      <c r="B27" s="15" t="s">
        <v>12</v>
      </c>
      <c r="C27" s="15" t="s">
        <v>48</v>
      </c>
      <c r="D27" s="15">
        <v>1502370</v>
      </c>
      <c r="E27" s="15">
        <v>1.50237</v>
      </c>
    </row>
    <row r="28" spans="1:5" x14ac:dyDescent="0.2">
      <c r="A28" s="15" t="s">
        <v>3</v>
      </c>
      <c r="B28" s="15" t="s">
        <v>13</v>
      </c>
      <c r="C28" s="15" t="s">
        <v>48</v>
      </c>
      <c r="D28" s="15">
        <v>855556</v>
      </c>
      <c r="E28" s="15">
        <v>0.85555599999999998</v>
      </c>
    </row>
    <row r="29" spans="1:5" x14ac:dyDescent="0.2">
      <c r="A29" s="15" t="s">
        <v>3</v>
      </c>
      <c r="B29" s="15" t="s">
        <v>168</v>
      </c>
      <c r="C29" s="15" t="s">
        <v>0</v>
      </c>
      <c r="D29" s="15">
        <v>52196381</v>
      </c>
      <c r="E29" s="15">
        <v>52.196381000000002</v>
      </c>
    </row>
    <row r="30" spans="1:5" x14ac:dyDescent="0.2">
      <c r="A30" s="15" t="s">
        <v>3</v>
      </c>
      <c r="B30" s="15" t="s">
        <v>12</v>
      </c>
      <c r="C30" s="15" t="s">
        <v>0</v>
      </c>
      <c r="D30" s="15">
        <v>26562549</v>
      </c>
      <c r="E30" s="15">
        <v>26.562549000000001</v>
      </c>
    </row>
    <row r="31" spans="1:5" x14ac:dyDescent="0.2">
      <c r="A31" s="15" t="s">
        <v>3</v>
      </c>
      <c r="B31" s="15" t="s">
        <v>13</v>
      </c>
      <c r="C31" s="15" t="s">
        <v>0</v>
      </c>
      <c r="D31" s="15">
        <v>25633832</v>
      </c>
      <c r="E31" s="15">
        <v>25.633832000000002</v>
      </c>
    </row>
    <row r="32" spans="1:5" x14ac:dyDescent="0.2">
      <c r="A32" s="15" t="s">
        <v>3</v>
      </c>
      <c r="B32" s="15" t="s">
        <v>168</v>
      </c>
      <c r="C32" s="15" t="s">
        <v>15</v>
      </c>
      <c r="D32" s="15">
        <v>662806</v>
      </c>
      <c r="E32" s="15">
        <v>0.66280600000000001</v>
      </c>
    </row>
    <row r="33" spans="1:6" x14ac:dyDescent="0.2">
      <c r="A33" s="15" t="s">
        <v>3</v>
      </c>
      <c r="B33" s="15" t="s">
        <v>12</v>
      </c>
      <c r="C33" s="15" t="s">
        <v>15</v>
      </c>
      <c r="D33" s="15">
        <v>323699</v>
      </c>
      <c r="E33" s="15">
        <v>0.32369900000000001</v>
      </c>
    </row>
    <row r="34" spans="1:6" x14ac:dyDescent="0.2">
      <c r="A34" s="15" t="s">
        <v>3</v>
      </c>
      <c r="B34" s="15" t="s">
        <v>13</v>
      </c>
      <c r="C34" s="15" t="s">
        <v>15</v>
      </c>
      <c r="D34" s="15">
        <v>339107</v>
      </c>
      <c r="E34" s="15">
        <v>0.33910699999999999</v>
      </c>
    </row>
    <row r="35" spans="1:6" x14ac:dyDescent="0.2">
      <c r="A35" s="15" t="s">
        <v>4</v>
      </c>
      <c r="B35" s="15" t="s">
        <v>168</v>
      </c>
      <c r="C35" s="15" t="s">
        <v>24</v>
      </c>
      <c r="D35" s="15">
        <v>3216689</v>
      </c>
      <c r="E35" s="15">
        <v>3.2166890000000001</v>
      </c>
    </row>
    <row r="36" spans="1:6" x14ac:dyDescent="0.2">
      <c r="A36" s="15" t="s">
        <v>4</v>
      </c>
      <c r="B36" s="15" t="s">
        <v>12</v>
      </c>
      <c r="C36" s="15" t="s">
        <v>24</v>
      </c>
      <c r="D36" s="15">
        <v>1570989</v>
      </c>
      <c r="E36" s="15">
        <v>1.570989</v>
      </c>
    </row>
    <row r="37" spans="1:6" ht="15.75" x14ac:dyDescent="0.25">
      <c r="A37" s="15" t="s">
        <v>4</v>
      </c>
      <c r="B37" s="15" t="s">
        <v>13</v>
      </c>
      <c r="C37" s="15" t="s">
        <v>24</v>
      </c>
      <c r="D37" s="15">
        <v>1645700</v>
      </c>
      <c r="E37" s="15">
        <v>1.6456999999999999</v>
      </c>
      <c r="F37" s="36"/>
    </row>
    <row r="38" spans="1:6" x14ac:dyDescent="0.2">
      <c r="A38" s="15" t="s">
        <v>4</v>
      </c>
      <c r="B38" s="15" t="s">
        <v>168</v>
      </c>
      <c r="C38" s="15" t="s">
        <v>16</v>
      </c>
      <c r="D38" s="15">
        <v>3808176</v>
      </c>
      <c r="E38" s="15">
        <v>3.808176</v>
      </c>
    </row>
    <row r="39" spans="1:6" x14ac:dyDescent="0.2">
      <c r="A39" s="15" t="s">
        <v>4</v>
      </c>
      <c r="B39" s="15" t="s">
        <v>12</v>
      </c>
      <c r="C39" s="15" t="s">
        <v>16</v>
      </c>
      <c r="D39" s="15">
        <v>1855517</v>
      </c>
      <c r="E39" s="15">
        <v>1.8555170000000001</v>
      </c>
    </row>
    <row r="40" spans="1:6" x14ac:dyDescent="0.2">
      <c r="A40" s="15" t="s">
        <v>4</v>
      </c>
      <c r="B40" s="15" t="s">
        <v>13</v>
      </c>
      <c r="C40" s="15" t="s">
        <v>16</v>
      </c>
      <c r="D40" s="15">
        <v>1952659</v>
      </c>
      <c r="E40" s="15">
        <v>1.9526589999999999</v>
      </c>
    </row>
    <row r="41" spans="1:6" x14ac:dyDescent="0.2">
      <c r="A41" s="15" t="s">
        <v>4</v>
      </c>
      <c r="B41" s="15" t="s">
        <v>168</v>
      </c>
      <c r="C41" s="15" t="s">
        <v>17</v>
      </c>
      <c r="D41" s="15">
        <v>5563635</v>
      </c>
      <c r="E41" s="15">
        <v>5.5636349999999997</v>
      </c>
    </row>
    <row r="42" spans="1:6" x14ac:dyDescent="0.2">
      <c r="A42" s="15" t="s">
        <v>4</v>
      </c>
      <c r="B42" s="15" t="s">
        <v>12</v>
      </c>
      <c r="C42" s="15" t="s">
        <v>17</v>
      </c>
      <c r="D42" s="15">
        <v>2755737</v>
      </c>
      <c r="E42" s="15">
        <v>2.7557369999999999</v>
      </c>
    </row>
    <row r="43" spans="1:6" x14ac:dyDescent="0.2">
      <c r="A43" s="15" t="s">
        <v>4</v>
      </c>
      <c r="B43" s="15" t="s">
        <v>13</v>
      </c>
      <c r="C43" s="15" t="s">
        <v>17</v>
      </c>
      <c r="D43" s="15">
        <v>2807898</v>
      </c>
      <c r="E43" s="15">
        <v>2.8078979999999998</v>
      </c>
    </row>
    <row r="44" spans="1:6" x14ac:dyDescent="0.2">
      <c r="A44" s="15" t="s">
        <v>4</v>
      </c>
      <c r="B44" s="15" t="s">
        <v>168</v>
      </c>
      <c r="C44" s="15" t="s">
        <v>26</v>
      </c>
      <c r="D44" s="15">
        <v>10694545</v>
      </c>
      <c r="E44" s="15">
        <v>10.694545</v>
      </c>
    </row>
    <row r="45" spans="1:6" x14ac:dyDescent="0.2">
      <c r="A45" s="15" t="s">
        <v>4</v>
      </c>
      <c r="B45" s="15" t="s">
        <v>12</v>
      </c>
      <c r="C45" s="15" t="s">
        <v>26</v>
      </c>
      <c r="D45" s="15">
        <v>5364412</v>
      </c>
      <c r="E45" s="15">
        <v>5.3644119999999997</v>
      </c>
    </row>
    <row r="46" spans="1:6" x14ac:dyDescent="0.2">
      <c r="A46" s="15" t="s">
        <v>4</v>
      </c>
      <c r="B46" s="15" t="s">
        <v>13</v>
      </c>
      <c r="C46" s="15" t="s">
        <v>26</v>
      </c>
      <c r="D46" s="15">
        <v>5330133</v>
      </c>
      <c r="E46" s="15">
        <v>5.330133</v>
      </c>
    </row>
    <row r="47" spans="1:6" x14ac:dyDescent="0.2">
      <c r="A47" s="15" t="s">
        <v>4</v>
      </c>
      <c r="B47" s="15" t="s">
        <v>168</v>
      </c>
      <c r="C47" s="15" t="s">
        <v>27</v>
      </c>
      <c r="D47" s="15">
        <v>11067313</v>
      </c>
      <c r="E47" s="15">
        <v>11.067313</v>
      </c>
    </row>
    <row r="48" spans="1:6" x14ac:dyDescent="0.2">
      <c r="A48" s="15" t="s">
        <v>4</v>
      </c>
      <c r="B48" s="15" t="s">
        <v>12</v>
      </c>
      <c r="C48" s="15" t="s">
        <v>27</v>
      </c>
      <c r="D48" s="15">
        <v>5575475</v>
      </c>
      <c r="E48" s="15">
        <v>5.575475</v>
      </c>
    </row>
    <row r="49" spans="1:5" x14ac:dyDescent="0.2">
      <c r="A49" s="15" t="s">
        <v>4</v>
      </c>
      <c r="B49" s="15" t="s">
        <v>13</v>
      </c>
      <c r="C49" s="15" t="s">
        <v>27</v>
      </c>
      <c r="D49" s="15">
        <v>5491838</v>
      </c>
      <c r="E49" s="15">
        <v>5.4918380000000004</v>
      </c>
    </row>
    <row r="50" spans="1:5" x14ac:dyDescent="0.2">
      <c r="A50" s="15" t="s">
        <v>4</v>
      </c>
      <c r="B50" s="15" t="s">
        <v>168</v>
      </c>
      <c r="C50" s="15" t="s">
        <v>28</v>
      </c>
      <c r="D50" s="15">
        <v>6134226</v>
      </c>
      <c r="E50" s="15">
        <v>6.134226</v>
      </c>
    </row>
    <row r="51" spans="1:5" x14ac:dyDescent="0.2">
      <c r="A51" s="15" t="s">
        <v>4</v>
      </c>
      <c r="B51" s="15" t="s">
        <v>12</v>
      </c>
      <c r="C51" s="15" t="s">
        <v>28</v>
      </c>
      <c r="D51" s="15">
        <v>3112604</v>
      </c>
      <c r="E51" s="15">
        <v>3.1126040000000001</v>
      </c>
    </row>
    <row r="52" spans="1:5" x14ac:dyDescent="0.2">
      <c r="A52" s="15" t="s">
        <v>4</v>
      </c>
      <c r="B52" s="15" t="s">
        <v>13</v>
      </c>
      <c r="C52" s="15" t="s">
        <v>28</v>
      </c>
      <c r="D52" s="15">
        <v>3021622</v>
      </c>
      <c r="E52" s="15">
        <v>3.0216219999999998</v>
      </c>
    </row>
    <row r="53" spans="1:5" x14ac:dyDescent="0.2">
      <c r="A53" s="15" t="s">
        <v>4</v>
      </c>
      <c r="B53" s="15" t="s">
        <v>168</v>
      </c>
      <c r="C53" s="15" t="s">
        <v>25</v>
      </c>
      <c r="D53" s="15">
        <v>2922202</v>
      </c>
      <c r="E53" s="15">
        <v>2.922202</v>
      </c>
    </row>
    <row r="54" spans="1:5" x14ac:dyDescent="0.2">
      <c r="A54" s="15" t="s">
        <v>4</v>
      </c>
      <c r="B54" s="15" t="s">
        <v>12</v>
      </c>
      <c r="C54" s="15" t="s">
        <v>25</v>
      </c>
      <c r="D54" s="15">
        <v>1427285</v>
      </c>
      <c r="E54" s="15">
        <v>1.4272849999999999</v>
      </c>
    </row>
    <row r="55" spans="1:5" x14ac:dyDescent="0.2">
      <c r="A55" s="15" t="s">
        <v>4</v>
      </c>
      <c r="B55" s="15" t="s">
        <v>13</v>
      </c>
      <c r="C55" s="15" t="s">
        <v>25</v>
      </c>
      <c r="D55" s="15">
        <v>1494917</v>
      </c>
      <c r="E55" s="15">
        <v>1.4949170000000001</v>
      </c>
    </row>
    <row r="56" spans="1:5" x14ac:dyDescent="0.2">
      <c r="A56" s="15" t="s">
        <v>4</v>
      </c>
      <c r="B56" s="15" t="s">
        <v>168</v>
      </c>
      <c r="C56" s="15" t="s">
        <v>18</v>
      </c>
      <c r="D56" s="15">
        <v>6155212</v>
      </c>
      <c r="E56" s="15">
        <v>6.1552119999999997</v>
      </c>
    </row>
    <row r="57" spans="1:5" x14ac:dyDescent="0.2">
      <c r="A57" s="15" t="s">
        <v>4</v>
      </c>
      <c r="B57" s="15" t="s">
        <v>12</v>
      </c>
      <c r="C57" s="15" t="s">
        <v>18</v>
      </c>
      <c r="D57" s="15">
        <v>3251068</v>
      </c>
      <c r="E57" s="15">
        <v>3.2510680000000001</v>
      </c>
    </row>
    <row r="58" spans="1:5" x14ac:dyDescent="0.2">
      <c r="A58" s="15" t="s">
        <v>4</v>
      </c>
      <c r="B58" s="15" t="s">
        <v>13</v>
      </c>
      <c r="C58" s="15" t="s">
        <v>18</v>
      </c>
      <c r="D58" s="15">
        <v>2904144</v>
      </c>
      <c r="E58" s="15">
        <v>2.9041440000000001</v>
      </c>
    </row>
    <row r="59" spans="1:5" x14ac:dyDescent="0.2">
      <c r="A59" s="15" t="s">
        <v>4</v>
      </c>
      <c r="B59" s="15" t="s">
        <v>168</v>
      </c>
      <c r="C59" s="15" t="s">
        <v>48</v>
      </c>
      <c r="D59" s="15">
        <v>2408403</v>
      </c>
      <c r="E59" s="15">
        <v>2.4084029999999998</v>
      </c>
    </row>
    <row r="60" spans="1:5" x14ac:dyDescent="0.2">
      <c r="A60" s="15" t="s">
        <v>4</v>
      </c>
      <c r="B60" s="15" t="s">
        <v>12</v>
      </c>
      <c r="C60" s="15" t="s">
        <v>48</v>
      </c>
      <c r="D60" s="15">
        <v>1524261</v>
      </c>
      <c r="E60" s="15">
        <v>1.5242610000000001</v>
      </c>
    </row>
    <row r="61" spans="1:5" x14ac:dyDescent="0.2">
      <c r="A61" s="15" t="s">
        <v>4</v>
      </c>
      <c r="B61" s="15" t="s">
        <v>13</v>
      </c>
      <c r="C61" s="15" t="s">
        <v>48</v>
      </c>
      <c r="D61" s="15">
        <v>884142</v>
      </c>
      <c r="E61" s="15">
        <v>0.88414199999999998</v>
      </c>
    </row>
    <row r="62" spans="1:5" x14ac:dyDescent="0.2">
      <c r="A62" s="15" t="s">
        <v>4</v>
      </c>
      <c r="B62" s="15" t="s">
        <v>168</v>
      </c>
      <c r="C62" s="15" t="s">
        <v>0</v>
      </c>
      <c r="D62" s="15">
        <v>52642452</v>
      </c>
      <c r="E62" s="15">
        <v>52.642451999999999</v>
      </c>
    </row>
    <row r="63" spans="1:5" x14ac:dyDescent="0.2">
      <c r="A63" s="15" t="s">
        <v>4</v>
      </c>
      <c r="B63" s="15" t="s">
        <v>12</v>
      </c>
      <c r="C63" s="15" t="s">
        <v>0</v>
      </c>
      <c r="D63" s="15">
        <v>26765208</v>
      </c>
      <c r="E63" s="15">
        <v>26.765208000000001</v>
      </c>
    </row>
    <row r="64" spans="1:5" x14ac:dyDescent="0.2">
      <c r="A64" s="15" t="s">
        <v>4</v>
      </c>
      <c r="B64" s="15" t="s">
        <v>13</v>
      </c>
      <c r="C64" s="15" t="s">
        <v>0</v>
      </c>
      <c r="D64" s="15">
        <v>25877244</v>
      </c>
      <c r="E64" s="15">
        <v>25.877244000000001</v>
      </c>
    </row>
    <row r="65" spans="1:5" x14ac:dyDescent="0.2">
      <c r="A65" s="15" t="s">
        <v>4</v>
      </c>
      <c r="B65" s="15" t="s">
        <v>168</v>
      </c>
      <c r="C65" s="15" t="s">
        <v>15</v>
      </c>
      <c r="D65" s="15">
        <v>672051</v>
      </c>
      <c r="E65" s="15">
        <v>0.67205099999999995</v>
      </c>
    </row>
    <row r="66" spans="1:5" x14ac:dyDescent="0.2">
      <c r="A66" s="15" t="s">
        <v>4</v>
      </c>
      <c r="B66" s="15" t="s">
        <v>12</v>
      </c>
      <c r="C66" s="15" t="s">
        <v>15</v>
      </c>
      <c r="D66" s="15">
        <v>327860</v>
      </c>
      <c r="E66" s="15">
        <v>0.32785999999999998</v>
      </c>
    </row>
    <row r="67" spans="1:5" x14ac:dyDescent="0.2">
      <c r="A67" s="15" t="s">
        <v>4</v>
      </c>
      <c r="B67" s="15" t="s">
        <v>13</v>
      </c>
      <c r="C67" s="15" t="s">
        <v>15</v>
      </c>
      <c r="D67" s="15">
        <v>344191</v>
      </c>
      <c r="E67" s="15">
        <v>0.34419100000000002</v>
      </c>
    </row>
    <row r="68" spans="1:5" x14ac:dyDescent="0.2">
      <c r="A68" s="15" t="s">
        <v>5</v>
      </c>
      <c r="B68" s="15" t="s">
        <v>168</v>
      </c>
      <c r="C68" s="15" t="s">
        <v>24</v>
      </c>
      <c r="D68" s="15">
        <v>3285600</v>
      </c>
      <c r="E68" s="15">
        <v>3.2856000000000001</v>
      </c>
    </row>
    <row r="69" spans="1:5" x14ac:dyDescent="0.2">
      <c r="A69" s="15" t="s">
        <v>5</v>
      </c>
      <c r="B69" s="15" t="s">
        <v>12</v>
      </c>
      <c r="C69" s="15" t="s">
        <v>24</v>
      </c>
      <c r="D69" s="15">
        <v>1604600</v>
      </c>
      <c r="E69" s="15">
        <v>1.6046</v>
      </c>
    </row>
    <row r="70" spans="1:5" x14ac:dyDescent="0.2">
      <c r="A70" s="15" t="s">
        <v>5</v>
      </c>
      <c r="B70" s="15" t="s">
        <v>13</v>
      </c>
      <c r="C70" s="15" t="s">
        <v>24</v>
      </c>
      <c r="D70" s="15">
        <v>1680900</v>
      </c>
      <c r="E70" s="15">
        <v>1.6809000000000001</v>
      </c>
    </row>
    <row r="71" spans="1:5" x14ac:dyDescent="0.2">
      <c r="A71" s="15" t="s">
        <v>5</v>
      </c>
      <c r="B71" s="15" t="s">
        <v>168</v>
      </c>
      <c r="C71" s="15" t="s">
        <v>16</v>
      </c>
      <c r="D71" s="15">
        <v>3771500</v>
      </c>
      <c r="E71" s="15">
        <v>3.7715000000000001</v>
      </c>
    </row>
    <row r="72" spans="1:5" x14ac:dyDescent="0.2">
      <c r="A72" s="15" t="s">
        <v>5</v>
      </c>
      <c r="B72" s="15" t="s">
        <v>12</v>
      </c>
      <c r="C72" s="15" t="s">
        <v>16</v>
      </c>
      <c r="D72" s="15">
        <v>1837400</v>
      </c>
      <c r="E72" s="15">
        <v>1.8373999999999999</v>
      </c>
    </row>
    <row r="73" spans="1:5" x14ac:dyDescent="0.2">
      <c r="A73" s="15" t="s">
        <v>5</v>
      </c>
      <c r="B73" s="15" t="s">
        <v>13</v>
      </c>
      <c r="C73" s="15" t="s">
        <v>16</v>
      </c>
      <c r="D73" s="15">
        <v>1934200</v>
      </c>
      <c r="E73" s="15">
        <v>1.9341999999999999</v>
      </c>
    </row>
    <row r="74" spans="1:5" x14ac:dyDescent="0.2">
      <c r="A74" s="15" t="s">
        <v>5</v>
      </c>
      <c r="B74" s="15" t="s">
        <v>168</v>
      </c>
      <c r="C74" s="15" t="s">
        <v>17</v>
      </c>
      <c r="D74" s="15">
        <v>5633100</v>
      </c>
      <c r="E74" s="15">
        <v>5.6330999999999998</v>
      </c>
    </row>
    <row r="75" spans="1:5" x14ac:dyDescent="0.2">
      <c r="A75" s="15" t="s">
        <v>5</v>
      </c>
      <c r="B75" s="15" t="s">
        <v>12</v>
      </c>
      <c r="C75" s="15" t="s">
        <v>17</v>
      </c>
      <c r="D75" s="15">
        <v>2778200</v>
      </c>
      <c r="E75" s="15">
        <v>2.7782</v>
      </c>
    </row>
    <row r="76" spans="1:5" x14ac:dyDescent="0.2">
      <c r="A76" s="15" t="s">
        <v>5</v>
      </c>
      <c r="B76" s="15" t="s">
        <v>13</v>
      </c>
      <c r="C76" s="15" t="s">
        <v>17</v>
      </c>
      <c r="D76" s="15">
        <v>2854700</v>
      </c>
      <c r="E76" s="15">
        <v>2.8546999999999998</v>
      </c>
    </row>
    <row r="77" spans="1:5" x14ac:dyDescent="0.2">
      <c r="A77" s="15" t="s">
        <v>5</v>
      </c>
      <c r="B77" s="15" t="s">
        <v>168</v>
      </c>
      <c r="C77" s="15" t="s">
        <v>26</v>
      </c>
      <c r="D77" s="15">
        <v>10708800</v>
      </c>
      <c r="E77" s="15">
        <v>10.7088</v>
      </c>
    </row>
    <row r="78" spans="1:5" x14ac:dyDescent="0.2">
      <c r="A78" s="15" t="s">
        <v>5</v>
      </c>
      <c r="B78" s="15" t="s">
        <v>12</v>
      </c>
      <c r="C78" s="15" t="s">
        <v>26</v>
      </c>
      <c r="D78" s="15">
        <v>5361800</v>
      </c>
      <c r="E78" s="15">
        <v>5.3617999999999997</v>
      </c>
    </row>
    <row r="79" spans="1:5" x14ac:dyDescent="0.2">
      <c r="A79" s="15" t="s">
        <v>5</v>
      </c>
      <c r="B79" s="15" t="s">
        <v>13</v>
      </c>
      <c r="C79" s="15" t="s">
        <v>26</v>
      </c>
      <c r="D79" s="15">
        <v>5346900</v>
      </c>
      <c r="E79" s="15">
        <v>5.3468999999999998</v>
      </c>
    </row>
    <row r="80" spans="1:5" x14ac:dyDescent="0.2">
      <c r="A80" s="15" t="s">
        <v>5</v>
      </c>
      <c r="B80" s="15" t="s">
        <v>168</v>
      </c>
      <c r="C80" s="15" t="s">
        <v>27</v>
      </c>
      <c r="D80" s="15">
        <v>11196200</v>
      </c>
      <c r="E80" s="15">
        <v>11.196199999999999</v>
      </c>
    </row>
    <row r="81" spans="1:5" x14ac:dyDescent="0.2">
      <c r="A81" s="15" t="s">
        <v>5</v>
      </c>
      <c r="B81" s="15" t="s">
        <v>12</v>
      </c>
      <c r="C81" s="15" t="s">
        <v>27</v>
      </c>
      <c r="D81" s="15">
        <v>5649000</v>
      </c>
      <c r="E81" s="15">
        <v>5.649</v>
      </c>
    </row>
    <row r="82" spans="1:5" x14ac:dyDescent="0.2">
      <c r="A82" s="15" t="s">
        <v>5</v>
      </c>
      <c r="B82" s="15" t="s">
        <v>13</v>
      </c>
      <c r="C82" s="15" t="s">
        <v>27</v>
      </c>
      <c r="D82" s="15">
        <v>5547000</v>
      </c>
      <c r="E82" s="15">
        <v>5.5469999999999997</v>
      </c>
    </row>
    <row r="83" spans="1:5" x14ac:dyDescent="0.2">
      <c r="A83" s="15" t="s">
        <v>5</v>
      </c>
      <c r="B83" s="15" t="s">
        <v>168</v>
      </c>
      <c r="C83" s="15" t="s">
        <v>28</v>
      </c>
      <c r="D83" s="15">
        <v>6165600</v>
      </c>
      <c r="E83" s="15">
        <v>6.1656000000000004</v>
      </c>
    </row>
    <row r="84" spans="1:5" x14ac:dyDescent="0.2">
      <c r="A84" s="15" t="s">
        <v>5</v>
      </c>
      <c r="B84" s="15" t="s">
        <v>12</v>
      </c>
      <c r="C84" s="15" t="s">
        <v>28</v>
      </c>
      <c r="D84" s="15">
        <v>3129100</v>
      </c>
      <c r="E84" s="15">
        <v>3.1291000000000002</v>
      </c>
    </row>
    <row r="85" spans="1:5" x14ac:dyDescent="0.2">
      <c r="A85" s="15" t="s">
        <v>5</v>
      </c>
      <c r="B85" s="15" t="s">
        <v>13</v>
      </c>
      <c r="C85" s="15" t="s">
        <v>28</v>
      </c>
      <c r="D85" s="15">
        <v>3036600</v>
      </c>
      <c r="E85" s="15">
        <v>3.0366</v>
      </c>
    </row>
    <row r="86" spans="1:5" x14ac:dyDescent="0.2">
      <c r="A86" s="15" t="s">
        <v>5</v>
      </c>
      <c r="B86" s="15" t="s">
        <v>168</v>
      </c>
      <c r="C86" s="15" t="s">
        <v>25</v>
      </c>
      <c r="D86" s="15">
        <v>2937500</v>
      </c>
      <c r="E86" s="15">
        <v>2.9375</v>
      </c>
    </row>
    <row r="87" spans="1:5" x14ac:dyDescent="0.2">
      <c r="A87" s="15" t="s">
        <v>5</v>
      </c>
      <c r="B87" s="15" t="s">
        <v>12</v>
      </c>
      <c r="C87" s="15" t="s">
        <v>25</v>
      </c>
      <c r="D87" s="15">
        <v>1434200</v>
      </c>
      <c r="E87" s="15">
        <v>1.4341999999999999</v>
      </c>
    </row>
    <row r="88" spans="1:5" x14ac:dyDescent="0.2">
      <c r="A88" s="15" t="s">
        <v>5</v>
      </c>
      <c r="B88" s="15" t="s">
        <v>13</v>
      </c>
      <c r="C88" s="15" t="s">
        <v>25</v>
      </c>
      <c r="D88" s="15">
        <v>1503200</v>
      </c>
      <c r="E88" s="15">
        <v>1.5032000000000001</v>
      </c>
    </row>
    <row r="89" spans="1:5" x14ac:dyDescent="0.2">
      <c r="A89" s="15" t="s">
        <v>5</v>
      </c>
      <c r="B89" s="15" t="s">
        <v>168</v>
      </c>
      <c r="C89" s="15" t="s">
        <v>18</v>
      </c>
      <c r="D89" s="15">
        <v>6270600</v>
      </c>
      <c r="E89" s="15">
        <v>6.2706</v>
      </c>
    </row>
    <row r="90" spans="1:5" x14ac:dyDescent="0.2">
      <c r="A90" s="15" t="s">
        <v>5</v>
      </c>
      <c r="B90" s="15" t="s">
        <v>12</v>
      </c>
      <c r="C90" s="15" t="s">
        <v>18</v>
      </c>
      <c r="D90" s="15">
        <v>3303300</v>
      </c>
      <c r="E90" s="15">
        <v>3.3033000000000001</v>
      </c>
    </row>
    <row r="91" spans="1:5" x14ac:dyDescent="0.2">
      <c r="A91" s="15" t="s">
        <v>5</v>
      </c>
      <c r="B91" s="15" t="s">
        <v>13</v>
      </c>
      <c r="C91" s="15" t="s">
        <v>18</v>
      </c>
      <c r="D91" s="15">
        <v>2967400</v>
      </c>
      <c r="E91" s="15">
        <v>2.9674</v>
      </c>
    </row>
    <row r="92" spans="1:5" x14ac:dyDescent="0.2">
      <c r="A92" s="15" t="s">
        <v>5</v>
      </c>
      <c r="B92" s="15" t="s">
        <v>168</v>
      </c>
      <c r="C92" s="15" t="s">
        <v>48</v>
      </c>
      <c r="D92" s="15">
        <v>2459100</v>
      </c>
      <c r="E92" s="15">
        <v>2.4590999999999998</v>
      </c>
    </row>
    <row r="93" spans="1:5" x14ac:dyDescent="0.2">
      <c r="A93" s="15" t="s">
        <v>5</v>
      </c>
      <c r="B93" s="15" t="s">
        <v>12</v>
      </c>
      <c r="C93" s="15" t="s">
        <v>48</v>
      </c>
      <c r="D93" s="15">
        <v>1545100</v>
      </c>
      <c r="E93" s="15">
        <v>1.5450999999999999</v>
      </c>
    </row>
    <row r="94" spans="1:5" x14ac:dyDescent="0.2">
      <c r="A94" s="15" t="s">
        <v>5</v>
      </c>
      <c r="B94" s="15" t="s">
        <v>13</v>
      </c>
      <c r="C94" s="15" t="s">
        <v>48</v>
      </c>
      <c r="D94" s="15">
        <v>914100</v>
      </c>
      <c r="E94" s="15">
        <v>0.91410000000000002</v>
      </c>
    </row>
    <row r="95" spans="1:5" x14ac:dyDescent="0.2">
      <c r="A95" s="15" t="s">
        <v>5</v>
      </c>
      <c r="B95" s="15" t="s">
        <v>168</v>
      </c>
      <c r="C95" s="15" t="s">
        <v>0</v>
      </c>
      <c r="D95" s="15">
        <v>53107200</v>
      </c>
      <c r="E95" s="15">
        <v>53.107199999999999</v>
      </c>
    </row>
    <row r="96" spans="1:5" x14ac:dyDescent="0.2">
      <c r="A96" s="15" t="s">
        <v>5</v>
      </c>
      <c r="B96" s="15" t="s">
        <v>12</v>
      </c>
      <c r="C96" s="15" t="s">
        <v>0</v>
      </c>
      <c r="D96" s="15">
        <v>26974000</v>
      </c>
      <c r="E96" s="15">
        <v>26.974</v>
      </c>
    </row>
    <row r="97" spans="1:5" x14ac:dyDescent="0.2">
      <c r="A97" s="15" t="s">
        <v>5</v>
      </c>
      <c r="B97" s="15" t="s">
        <v>13</v>
      </c>
      <c r="C97" s="15" t="s">
        <v>0</v>
      </c>
      <c r="D97" s="15">
        <v>26133200</v>
      </c>
      <c r="E97" s="15">
        <v>26.133199999999999</v>
      </c>
    </row>
    <row r="98" spans="1:5" x14ac:dyDescent="0.2">
      <c r="A98" s="15" t="s">
        <v>5</v>
      </c>
      <c r="B98" s="15" t="s">
        <v>168</v>
      </c>
      <c r="C98" s="15" t="s">
        <v>15</v>
      </c>
      <c r="D98" s="15">
        <v>679100</v>
      </c>
      <c r="E98" s="15">
        <v>0.67910000000000004</v>
      </c>
    </row>
    <row r="99" spans="1:5" x14ac:dyDescent="0.2">
      <c r="A99" s="15" t="s">
        <v>5</v>
      </c>
      <c r="B99" s="15" t="s">
        <v>12</v>
      </c>
      <c r="C99" s="15" t="s">
        <v>15</v>
      </c>
      <c r="D99" s="15">
        <v>331200</v>
      </c>
      <c r="E99" s="15">
        <v>0.33119999999999999</v>
      </c>
    </row>
    <row r="100" spans="1:5" x14ac:dyDescent="0.2">
      <c r="A100" s="15" t="s">
        <v>5</v>
      </c>
      <c r="B100" s="15" t="s">
        <v>13</v>
      </c>
      <c r="C100" s="15" t="s">
        <v>15</v>
      </c>
      <c r="D100" s="15">
        <v>347900</v>
      </c>
      <c r="E100" s="15">
        <v>0.34789999999999999</v>
      </c>
    </row>
    <row r="101" spans="1:5" x14ac:dyDescent="0.2">
      <c r="A101" s="15" t="s">
        <v>6</v>
      </c>
      <c r="B101" s="15" t="s">
        <v>168</v>
      </c>
      <c r="C101" s="15" t="s">
        <v>24</v>
      </c>
      <c r="D101" s="15">
        <v>3348388</v>
      </c>
      <c r="E101" s="15">
        <v>3.3483879999999999</v>
      </c>
    </row>
    <row r="102" spans="1:5" x14ac:dyDescent="0.2">
      <c r="A102" s="15" t="s">
        <v>6</v>
      </c>
      <c r="B102" s="15" t="s">
        <v>12</v>
      </c>
      <c r="C102" s="15" t="s">
        <v>24</v>
      </c>
      <c r="D102" s="15">
        <v>1634444</v>
      </c>
      <c r="E102" s="15">
        <v>1.634444</v>
      </c>
    </row>
    <row r="103" spans="1:5" x14ac:dyDescent="0.2">
      <c r="A103" s="15" t="s">
        <v>6</v>
      </c>
      <c r="B103" s="15" t="s">
        <v>13</v>
      </c>
      <c r="C103" s="15" t="s">
        <v>24</v>
      </c>
      <c r="D103" s="15">
        <v>1713944</v>
      </c>
      <c r="E103" s="15">
        <v>1.7139439999999999</v>
      </c>
    </row>
    <row r="104" spans="1:5" x14ac:dyDescent="0.2">
      <c r="A104" s="15" t="s">
        <v>6</v>
      </c>
      <c r="B104" s="15" t="s">
        <v>168</v>
      </c>
      <c r="C104" s="15" t="s">
        <v>16</v>
      </c>
      <c r="D104" s="15">
        <v>3728232</v>
      </c>
      <c r="E104" s="15">
        <v>3.7282320000000002</v>
      </c>
    </row>
    <row r="105" spans="1:5" x14ac:dyDescent="0.2">
      <c r="A105" s="15" t="s">
        <v>6</v>
      </c>
      <c r="B105" s="15" t="s">
        <v>12</v>
      </c>
      <c r="C105" s="15" t="s">
        <v>16</v>
      </c>
      <c r="D105" s="15">
        <v>1817418</v>
      </c>
      <c r="E105" s="15">
        <v>1.817418</v>
      </c>
    </row>
    <row r="106" spans="1:5" x14ac:dyDescent="0.2">
      <c r="A106" s="15" t="s">
        <v>6</v>
      </c>
      <c r="B106" s="15" t="s">
        <v>13</v>
      </c>
      <c r="C106" s="15" t="s">
        <v>16</v>
      </c>
      <c r="D106" s="15">
        <v>1910814</v>
      </c>
      <c r="E106" s="15">
        <v>1.910814</v>
      </c>
    </row>
    <row r="107" spans="1:5" x14ac:dyDescent="0.2">
      <c r="A107" s="15" t="s">
        <v>6</v>
      </c>
      <c r="B107" s="15" t="s">
        <v>168</v>
      </c>
      <c r="C107" s="15" t="s">
        <v>17</v>
      </c>
      <c r="D107" s="15">
        <v>5616123</v>
      </c>
      <c r="E107" s="15">
        <v>5.616123</v>
      </c>
    </row>
    <row r="108" spans="1:5" x14ac:dyDescent="0.2">
      <c r="A108" s="15" t="s">
        <v>6</v>
      </c>
      <c r="B108" s="15" t="s">
        <v>12</v>
      </c>
      <c r="C108" s="15" t="s">
        <v>17</v>
      </c>
      <c r="D108" s="15">
        <v>2760814</v>
      </c>
      <c r="E108" s="15">
        <v>2.7608139999999999</v>
      </c>
    </row>
    <row r="109" spans="1:5" x14ac:dyDescent="0.2">
      <c r="A109" s="15" t="s">
        <v>6</v>
      </c>
      <c r="B109" s="15" t="s">
        <v>13</v>
      </c>
      <c r="C109" s="15" t="s">
        <v>17</v>
      </c>
      <c r="D109" s="15">
        <v>2855309</v>
      </c>
      <c r="E109" s="15">
        <v>2.8553090000000001</v>
      </c>
    </row>
    <row r="110" spans="1:5" x14ac:dyDescent="0.2">
      <c r="A110" s="15" t="s">
        <v>6</v>
      </c>
      <c r="B110" s="15" t="s">
        <v>168</v>
      </c>
      <c r="C110" s="15" t="s">
        <v>26</v>
      </c>
      <c r="D110" s="15">
        <v>10690147</v>
      </c>
      <c r="E110" s="15">
        <v>10.690147</v>
      </c>
    </row>
    <row r="111" spans="1:5" x14ac:dyDescent="0.2">
      <c r="A111" s="15" t="s">
        <v>6</v>
      </c>
      <c r="B111" s="15" t="s">
        <v>12</v>
      </c>
      <c r="C111" s="15" t="s">
        <v>26</v>
      </c>
      <c r="D111" s="15">
        <v>5359329</v>
      </c>
      <c r="E111" s="15">
        <v>5.3593289999999998</v>
      </c>
    </row>
    <row r="112" spans="1:5" x14ac:dyDescent="0.2">
      <c r="A112" s="15" t="s">
        <v>6</v>
      </c>
      <c r="B112" s="15" t="s">
        <v>13</v>
      </c>
      <c r="C112" s="15" t="s">
        <v>26</v>
      </c>
      <c r="D112" s="15">
        <v>5330818</v>
      </c>
      <c r="E112" s="15">
        <v>5.3308179999999998</v>
      </c>
    </row>
    <row r="113" spans="1:5" x14ac:dyDescent="0.2">
      <c r="A113" s="15" t="s">
        <v>6</v>
      </c>
      <c r="B113" s="15" t="s">
        <v>168</v>
      </c>
      <c r="C113" s="15" t="s">
        <v>27</v>
      </c>
      <c r="D113" s="15">
        <v>11287845</v>
      </c>
      <c r="E113" s="15">
        <v>11.287845000000001</v>
      </c>
    </row>
    <row r="114" spans="1:5" x14ac:dyDescent="0.2">
      <c r="A114" s="15" t="s">
        <v>6</v>
      </c>
      <c r="B114" s="15" t="s">
        <v>12</v>
      </c>
      <c r="C114" s="15" t="s">
        <v>27</v>
      </c>
      <c r="D114" s="15">
        <v>5698646</v>
      </c>
      <c r="E114" s="15">
        <v>5.6986460000000001</v>
      </c>
    </row>
    <row r="115" spans="1:5" x14ac:dyDescent="0.2">
      <c r="A115" s="15" t="s">
        <v>6</v>
      </c>
      <c r="B115" s="15" t="s">
        <v>13</v>
      </c>
      <c r="C115" s="15" t="s">
        <v>27</v>
      </c>
      <c r="D115" s="15">
        <v>5589199</v>
      </c>
      <c r="E115" s="15">
        <v>5.5891989999999998</v>
      </c>
    </row>
    <row r="116" spans="1:5" x14ac:dyDescent="0.2">
      <c r="A116" s="15" t="s">
        <v>6</v>
      </c>
      <c r="B116" s="15" t="s">
        <v>168</v>
      </c>
      <c r="C116" s="15" t="s">
        <v>28</v>
      </c>
      <c r="D116" s="15">
        <v>6066563</v>
      </c>
      <c r="E116" s="15">
        <v>6.0665630000000004</v>
      </c>
    </row>
    <row r="117" spans="1:5" x14ac:dyDescent="0.2">
      <c r="A117" s="15" t="s">
        <v>6</v>
      </c>
      <c r="B117" s="15" t="s">
        <v>12</v>
      </c>
      <c r="C117" s="15" t="s">
        <v>28</v>
      </c>
      <c r="D117" s="15">
        <v>3080528</v>
      </c>
      <c r="E117" s="15">
        <v>3.0805280000000002</v>
      </c>
    </row>
    <row r="118" spans="1:5" x14ac:dyDescent="0.2">
      <c r="A118" s="15" t="s">
        <v>6</v>
      </c>
      <c r="B118" s="15" t="s">
        <v>13</v>
      </c>
      <c r="C118" s="15" t="s">
        <v>28</v>
      </c>
      <c r="D118" s="15">
        <v>2986035</v>
      </c>
      <c r="E118" s="15">
        <v>2.9860350000000002</v>
      </c>
    </row>
    <row r="119" spans="1:5" x14ac:dyDescent="0.2">
      <c r="A119" s="15" t="s">
        <v>6</v>
      </c>
      <c r="B119" s="15" t="s">
        <v>168</v>
      </c>
      <c r="C119" s="15" t="s">
        <v>25</v>
      </c>
      <c r="D119" s="15">
        <v>3003482</v>
      </c>
      <c r="E119" s="15">
        <v>3.003482</v>
      </c>
    </row>
    <row r="120" spans="1:5" x14ac:dyDescent="0.2">
      <c r="A120" s="15" t="s">
        <v>6</v>
      </c>
      <c r="B120" s="15" t="s">
        <v>12</v>
      </c>
      <c r="C120" s="15" t="s">
        <v>25</v>
      </c>
      <c r="D120" s="15">
        <v>1466070</v>
      </c>
      <c r="E120" s="15">
        <v>1.46607</v>
      </c>
    </row>
    <row r="121" spans="1:5" x14ac:dyDescent="0.2">
      <c r="A121" s="15" t="s">
        <v>6</v>
      </c>
      <c r="B121" s="15" t="s">
        <v>13</v>
      </c>
      <c r="C121" s="15" t="s">
        <v>25</v>
      </c>
      <c r="D121" s="15">
        <v>1537412</v>
      </c>
      <c r="E121" s="15">
        <v>1.537412</v>
      </c>
    </row>
    <row r="122" spans="1:5" x14ac:dyDescent="0.2">
      <c r="A122" s="15" t="s">
        <v>6</v>
      </c>
      <c r="B122" s="15" t="s">
        <v>168</v>
      </c>
      <c r="C122" s="15" t="s">
        <v>18</v>
      </c>
      <c r="D122" s="15">
        <v>6548580</v>
      </c>
      <c r="E122" s="15">
        <v>6.5485800000000003</v>
      </c>
    </row>
    <row r="123" spans="1:5" x14ac:dyDescent="0.2">
      <c r="A123" s="15" t="s">
        <v>6</v>
      </c>
      <c r="B123" s="15" t="s">
        <v>12</v>
      </c>
      <c r="C123" s="15" t="s">
        <v>18</v>
      </c>
      <c r="D123" s="15">
        <v>3440396</v>
      </c>
      <c r="E123" s="15">
        <v>3.4403959999999998</v>
      </c>
    </row>
    <row r="124" spans="1:5" x14ac:dyDescent="0.2">
      <c r="A124" s="15" t="s">
        <v>6</v>
      </c>
      <c r="B124" s="15" t="s">
        <v>13</v>
      </c>
      <c r="C124" s="15" t="s">
        <v>18</v>
      </c>
      <c r="D124" s="15">
        <v>3108184</v>
      </c>
      <c r="E124" s="15">
        <v>3.1081840000000001</v>
      </c>
    </row>
    <row r="125" spans="1:5" x14ac:dyDescent="0.2">
      <c r="A125" s="15" t="s">
        <v>6</v>
      </c>
      <c r="B125" s="15" t="s">
        <v>168</v>
      </c>
      <c r="C125" s="15" t="s">
        <v>48</v>
      </c>
      <c r="D125" s="15">
        <v>2507928</v>
      </c>
      <c r="E125" s="15">
        <v>2.5079280000000002</v>
      </c>
    </row>
    <row r="126" spans="1:5" x14ac:dyDescent="0.2">
      <c r="A126" s="15" t="s">
        <v>6</v>
      </c>
      <c r="B126" s="15" t="s">
        <v>12</v>
      </c>
      <c r="C126" s="15" t="s">
        <v>48</v>
      </c>
      <c r="D126" s="15">
        <v>1562974</v>
      </c>
      <c r="E126" s="15">
        <v>1.5629740000000001</v>
      </c>
    </row>
    <row r="127" spans="1:5" x14ac:dyDescent="0.2">
      <c r="A127" s="15" t="s">
        <v>6</v>
      </c>
      <c r="B127" s="15" t="s">
        <v>13</v>
      </c>
      <c r="C127" s="15" t="s">
        <v>48</v>
      </c>
      <c r="D127" s="15">
        <v>944954</v>
      </c>
      <c r="E127" s="15">
        <v>0.94495399999999996</v>
      </c>
    </row>
    <row r="128" spans="1:5" x14ac:dyDescent="0.2">
      <c r="A128" s="15" t="s">
        <v>6</v>
      </c>
      <c r="B128" s="15" t="s">
        <v>168</v>
      </c>
      <c r="C128" s="15" t="s">
        <v>0</v>
      </c>
      <c r="D128" s="15">
        <v>53493729</v>
      </c>
      <c r="E128" s="15">
        <v>53.493729000000002</v>
      </c>
    </row>
    <row r="129" spans="1:5" x14ac:dyDescent="0.2">
      <c r="A129" s="15" t="s">
        <v>6</v>
      </c>
      <c r="B129" s="15" t="s">
        <v>12</v>
      </c>
      <c r="C129" s="15" t="s">
        <v>0</v>
      </c>
      <c r="D129" s="15">
        <v>27160281</v>
      </c>
      <c r="E129" s="15">
        <v>27.160281000000001</v>
      </c>
    </row>
    <row r="130" spans="1:5" x14ac:dyDescent="0.2">
      <c r="A130" s="15" t="s">
        <v>6</v>
      </c>
      <c r="B130" s="15" t="s">
        <v>13</v>
      </c>
      <c r="C130" s="15" t="s">
        <v>0</v>
      </c>
      <c r="D130" s="15">
        <v>26333448</v>
      </c>
      <c r="E130" s="15">
        <v>26.333448000000001</v>
      </c>
    </row>
    <row r="131" spans="1:5" x14ac:dyDescent="0.2">
      <c r="A131" s="15" t="s">
        <v>6</v>
      </c>
      <c r="B131" s="15" t="s">
        <v>168</v>
      </c>
      <c r="C131" s="15" t="s">
        <v>15</v>
      </c>
      <c r="D131" s="15">
        <v>696441</v>
      </c>
      <c r="E131" s="15">
        <v>0.69644099999999998</v>
      </c>
    </row>
    <row r="132" spans="1:5" x14ac:dyDescent="0.2">
      <c r="A132" s="15" t="s">
        <v>6</v>
      </c>
      <c r="B132" s="15" t="s">
        <v>12</v>
      </c>
      <c r="C132" s="15" t="s">
        <v>15</v>
      </c>
      <c r="D132" s="15">
        <v>339662</v>
      </c>
      <c r="E132" s="15">
        <v>0.33966200000000002</v>
      </c>
    </row>
    <row r="133" spans="1:5" x14ac:dyDescent="0.2">
      <c r="A133" s="15" t="s">
        <v>6</v>
      </c>
      <c r="B133" s="15" t="s">
        <v>13</v>
      </c>
      <c r="C133" s="15" t="s">
        <v>15</v>
      </c>
      <c r="D133" s="15">
        <v>356779</v>
      </c>
      <c r="E133" s="15">
        <v>0.35677900000000001</v>
      </c>
    </row>
    <row r="134" spans="1:5" x14ac:dyDescent="0.2">
      <c r="A134" s="15" t="s">
        <v>7</v>
      </c>
      <c r="B134" s="15" t="s">
        <v>168</v>
      </c>
      <c r="C134" s="15" t="s">
        <v>24</v>
      </c>
      <c r="D134" s="15">
        <v>3413634</v>
      </c>
      <c r="E134" s="15">
        <v>3.4136340000000001</v>
      </c>
    </row>
    <row r="135" spans="1:5" x14ac:dyDescent="0.2">
      <c r="A135" s="15" t="s">
        <v>7</v>
      </c>
      <c r="B135" s="15" t="s">
        <v>12</v>
      </c>
      <c r="C135" s="15" t="s">
        <v>24</v>
      </c>
      <c r="D135" s="15">
        <v>1665788</v>
      </c>
      <c r="E135" s="15">
        <v>1.665788</v>
      </c>
    </row>
    <row r="136" spans="1:5" x14ac:dyDescent="0.2">
      <c r="A136" s="15" t="s">
        <v>7</v>
      </c>
      <c r="B136" s="15" t="s">
        <v>13</v>
      </c>
      <c r="C136" s="15" t="s">
        <v>24</v>
      </c>
      <c r="D136" s="15">
        <v>1747846</v>
      </c>
      <c r="E136" s="15">
        <v>1.747846</v>
      </c>
    </row>
    <row r="137" spans="1:5" x14ac:dyDescent="0.2">
      <c r="A137" s="15" t="s">
        <v>7</v>
      </c>
      <c r="B137" s="15" t="s">
        <v>168</v>
      </c>
      <c r="C137" s="15" t="s">
        <v>16</v>
      </c>
      <c r="D137" s="15">
        <v>3669926</v>
      </c>
      <c r="E137" s="15">
        <v>3.6699259999999998</v>
      </c>
    </row>
    <row r="138" spans="1:5" x14ac:dyDescent="0.2">
      <c r="A138" s="15" t="s">
        <v>7</v>
      </c>
      <c r="B138" s="15" t="s">
        <v>12</v>
      </c>
      <c r="C138" s="15" t="s">
        <v>16</v>
      </c>
      <c r="D138" s="15">
        <v>1790812</v>
      </c>
      <c r="E138" s="15">
        <v>1.7908120000000001</v>
      </c>
    </row>
    <row r="139" spans="1:5" x14ac:dyDescent="0.2">
      <c r="A139" s="15" t="s">
        <v>7</v>
      </c>
      <c r="B139" s="15" t="s">
        <v>13</v>
      </c>
      <c r="C139" s="15" t="s">
        <v>16</v>
      </c>
      <c r="D139" s="15">
        <v>1879114</v>
      </c>
      <c r="E139" s="15">
        <v>1.879114</v>
      </c>
    </row>
    <row r="140" spans="1:5" x14ac:dyDescent="0.2">
      <c r="A140" s="15" t="s">
        <v>7</v>
      </c>
      <c r="B140" s="15" t="s">
        <v>168</v>
      </c>
      <c r="C140" s="15" t="s">
        <v>17</v>
      </c>
      <c r="D140" s="15">
        <v>5579829</v>
      </c>
      <c r="E140" s="15">
        <v>5.5798290000000001</v>
      </c>
    </row>
    <row r="141" spans="1:5" x14ac:dyDescent="0.2">
      <c r="A141" s="15" t="s">
        <v>7</v>
      </c>
      <c r="B141" s="15" t="s">
        <v>12</v>
      </c>
      <c r="C141" s="15" t="s">
        <v>17</v>
      </c>
      <c r="D141" s="15">
        <v>2735118</v>
      </c>
      <c r="E141" s="15">
        <v>2.7351179999999999</v>
      </c>
    </row>
    <row r="142" spans="1:5" x14ac:dyDescent="0.2">
      <c r="A142" s="15" t="s">
        <v>7</v>
      </c>
      <c r="B142" s="15" t="s">
        <v>13</v>
      </c>
      <c r="C142" s="15" t="s">
        <v>17</v>
      </c>
      <c r="D142" s="15">
        <v>2844711</v>
      </c>
      <c r="E142" s="15">
        <v>2.8447110000000002</v>
      </c>
    </row>
    <row r="143" spans="1:5" x14ac:dyDescent="0.2">
      <c r="A143" s="15" t="s">
        <v>7</v>
      </c>
      <c r="B143" s="15" t="s">
        <v>168</v>
      </c>
      <c r="C143" s="15" t="s">
        <v>26</v>
      </c>
      <c r="D143" s="15">
        <v>10736531</v>
      </c>
      <c r="E143" s="15">
        <v>10.736530999999999</v>
      </c>
    </row>
    <row r="144" spans="1:5" x14ac:dyDescent="0.2">
      <c r="A144" s="15" t="s">
        <v>7</v>
      </c>
      <c r="B144" s="15" t="s">
        <v>12</v>
      </c>
      <c r="C144" s="15" t="s">
        <v>26</v>
      </c>
      <c r="D144" s="15">
        <v>5382715</v>
      </c>
      <c r="E144" s="15">
        <v>5.3827150000000001</v>
      </c>
    </row>
    <row r="145" spans="1:5" x14ac:dyDescent="0.2">
      <c r="A145" s="15" t="s">
        <v>7</v>
      </c>
      <c r="B145" s="15" t="s">
        <v>13</v>
      </c>
      <c r="C145" s="15" t="s">
        <v>26</v>
      </c>
      <c r="D145" s="15">
        <v>5353816</v>
      </c>
      <c r="E145" s="15">
        <v>5.3538160000000001</v>
      </c>
    </row>
    <row r="146" spans="1:5" x14ac:dyDescent="0.2">
      <c r="A146" s="15" t="s">
        <v>7</v>
      </c>
      <c r="B146" s="15" t="s">
        <v>168</v>
      </c>
      <c r="C146" s="15" t="s">
        <v>27</v>
      </c>
      <c r="D146" s="15">
        <v>11333180</v>
      </c>
      <c r="E146" s="15">
        <v>11.33318</v>
      </c>
    </row>
    <row r="147" spans="1:5" x14ac:dyDescent="0.2">
      <c r="A147" s="15" t="s">
        <v>7</v>
      </c>
      <c r="B147" s="15" t="s">
        <v>12</v>
      </c>
      <c r="C147" s="15" t="s">
        <v>27</v>
      </c>
      <c r="D147" s="15">
        <v>5723060</v>
      </c>
      <c r="E147" s="15">
        <v>5.7230600000000003</v>
      </c>
    </row>
    <row r="148" spans="1:5" x14ac:dyDescent="0.2">
      <c r="A148" s="15" t="s">
        <v>7</v>
      </c>
      <c r="B148" s="15" t="s">
        <v>13</v>
      </c>
      <c r="C148" s="15" t="s">
        <v>27</v>
      </c>
      <c r="D148" s="15">
        <v>5610120</v>
      </c>
      <c r="E148" s="15">
        <v>5.6101200000000002</v>
      </c>
    </row>
    <row r="149" spans="1:5" x14ac:dyDescent="0.2">
      <c r="A149" s="15" t="s">
        <v>7</v>
      </c>
      <c r="B149" s="15" t="s">
        <v>168</v>
      </c>
      <c r="C149" s="15" t="s">
        <v>28</v>
      </c>
      <c r="D149" s="15">
        <v>6053995</v>
      </c>
      <c r="E149" s="15">
        <v>6.0539949999999996</v>
      </c>
    </row>
    <row r="150" spans="1:5" x14ac:dyDescent="0.2">
      <c r="A150" s="15" t="s">
        <v>7</v>
      </c>
      <c r="B150" s="15" t="s">
        <v>12</v>
      </c>
      <c r="C150" s="15" t="s">
        <v>28</v>
      </c>
      <c r="D150" s="15">
        <v>3074408</v>
      </c>
      <c r="E150" s="15">
        <v>3.074408</v>
      </c>
    </row>
    <row r="151" spans="1:5" x14ac:dyDescent="0.2">
      <c r="A151" s="15" t="s">
        <v>7</v>
      </c>
      <c r="B151" s="15" t="s">
        <v>13</v>
      </c>
      <c r="C151" s="15" t="s">
        <v>28</v>
      </c>
      <c r="D151" s="15">
        <v>2979587</v>
      </c>
      <c r="E151" s="15">
        <v>2.979587</v>
      </c>
    </row>
    <row r="152" spans="1:5" x14ac:dyDescent="0.2">
      <c r="A152" s="15" t="s">
        <v>7</v>
      </c>
      <c r="B152" s="15" t="s">
        <v>168</v>
      </c>
      <c r="C152" s="15" t="s">
        <v>25</v>
      </c>
      <c r="D152" s="15">
        <v>3097012</v>
      </c>
      <c r="E152" s="15">
        <v>3.0970119999999999</v>
      </c>
    </row>
    <row r="153" spans="1:5" x14ac:dyDescent="0.2">
      <c r="A153" s="15" t="s">
        <v>7</v>
      </c>
      <c r="B153" s="15" t="s">
        <v>12</v>
      </c>
      <c r="C153" s="15" t="s">
        <v>25</v>
      </c>
      <c r="D153" s="15">
        <v>1511419</v>
      </c>
      <c r="E153" s="15">
        <v>1.5114190000000001</v>
      </c>
    </row>
    <row r="154" spans="1:5" x14ac:dyDescent="0.2">
      <c r="A154" s="15" t="s">
        <v>7</v>
      </c>
      <c r="B154" s="15" t="s">
        <v>13</v>
      </c>
      <c r="C154" s="15" t="s">
        <v>25</v>
      </c>
      <c r="D154" s="15">
        <v>1585593</v>
      </c>
      <c r="E154" s="15">
        <v>1.585593</v>
      </c>
    </row>
    <row r="155" spans="1:5" x14ac:dyDescent="0.2">
      <c r="A155" s="15" t="s">
        <v>7</v>
      </c>
      <c r="B155" s="15" t="s">
        <v>168</v>
      </c>
      <c r="C155" s="15" t="s">
        <v>18</v>
      </c>
      <c r="D155" s="15">
        <v>6767047</v>
      </c>
      <c r="E155" s="15">
        <v>6.7670469999999998</v>
      </c>
    </row>
    <row r="156" spans="1:5" x14ac:dyDescent="0.2">
      <c r="A156" s="15" t="s">
        <v>7</v>
      </c>
      <c r="B156" s="15" t="s">
        <v>12</v>
      </c>
      <c r="C156" s="15" t="s">
        <v>18</v>
      </c>
      <c r="D156" s="15">
        <v>3549515</v>
      </c>
      <c r="E156" s="15">
        <v>3.549515</v>
      </c>
    </row>
    <row r="157" spans="1:5" x14ac:dyDescent="0.2">
      <c r="A157" s="15" t="s">
        <v>7</v>
      </c>
      <c r="B157" s="15" t="s">
        <v>13</v>
      </c>
      <c r="C157" s="15" t="s">
        <v>18</v>
      </c>
      <c r="D157" s="15">
        <v>3217532</v>
      </c>
      <c r="E157" s="15">
        <v>3.2175319999999998</v>
      </c>
    </row>
    <row r="158" spans="1:5" x14ac:dyDescent="0.2">
      <c r="A158" s="15" t="s">
        <v>7</v>
      </c>
      <c r="B158" s="15" t="s">
        <v>168</v>
      </c>
      <c r="C158" s="15" t="s">
        <v>48</v>
      </c>
      <c r="D158" s="15">
        <v>2538132</v>
      </c>
      <c r="E158" s="15">
        <v>2.5381320000000001</v>
      </c>
    </row>
    <row r="159" spans="1:5" x14ac:dyDescent="0.2">
      <c r="A159" s="15" t="s">
        <v>7</v>
      </c>
      <c r="B159" s="15" t="s">
        <v>12</v>
      </c>
      <c r="C159" s="15" t="s">
        <v>48</v>
      </c>
      <c r="D159" s="15">
        <v>1569773</v>
      </c>
      <c r="E159" s="15">
        <v>1.5697730000000001</v>
      </c>
    </row>
    <row r="160" spans="1:5" x14ac:dyDescent="0.2">
      <c r="A160" s="15" t="s">
        <v>7</v>
      </c>
      <c r="B160" s="15" t="s">
        <v>13</v>
      </c>
      <c r="C160" s="15" t="s">
        <v>48</v>
      </c>
      <c r="D160" s="15">
        <v>968359</v>
      </c>
      <c r="E160" s="15">
        <v>0.96835899999999997</v>
      </c>
    </row>
    <row r="161" spans="1:5" x14ac:dyDescent="0.2">
      <c r="A161" s="15" t="s">
        <v>7</v>
      </c>
      <c r="B161" s="15" t="s">
        <v>168</v>
      </c>
      <c r="C161" s="15" t="s">
        <v>0</v>
      </c>
      <c r="D161" s="15">
        <v>53865817</v>
      </c>
      <c r="E161" s="15">
        <v>53.865817</v>
      </c>
    </row>
    <row r="162" spans="1:5" x14ac:dyDescent="0.2">
      <c r="A162" s="15" t="s">
        <v>7</v>
      </c>
      <c r="B162" s="15" t="s">
        <v>12</v>
      </c>
      <c r="C162" s="15" t="s">
        <v>0</v>
      </c>
      <c r="D162" s="15">
        <v>27331848</v>
      </c>
      <c r="E162" s="15">
        <v>27.331848000000001</v>
      </c>
    </row>
    <row r="163" spans="1:5" x14ac:dyDescent="0.2">
      <c r="A163" s="15" t="s">
        <v>7</v>
      </c>
      <c r="B163" s="15" t="s">
        <v>13</v>
      </c>
      <c r="C163" s="15" t="s">
        <v>0</v>
      </c>
      <c r="D163" s="15">
        <v>26533969</v>
      </c>
      <c r="E163" s="15">
        <v>26.533968999999999</v>
      </c>
    </row>
    <row r="164" spans="1:5" x14ac:dyDescent="0.2">
      <c r="A164" s="15" t="s">
        <v>7</v>
      </c>
      <c r="B164" s="15" t="s">
        <v>168</v>
      </c>
      <c r="C164" s="15" t="s">
        <v>15</v>
      </c>
      <c r="D164" s="15">
        <v>676531</v>
      </c>
      <c r="E164" s="15">
        <v>0.67653099999999999</v>
      </c>
    </row>
    <row r="165" spans="1:5" x14ac:dyDescent="0.2">
      <c r="A165" s="15" t="s">
        <v>7</v>
      </c>
      <c r="B165" s="15" t="s">
        <v>12</v>
      </c>
      <c r="C165" s="15" t="s">
        <v>15</v>
      </c>
      <c r="D165" s="15">
        <v>329240</v>
      </c>
      <c r="E165" s="15">
        <v>0.32923999999999998</v>
      </c>
    </row>
    <row r="166" spans="1:5" x14ac:dyDescent="0.2">
      <c r="A166" s="15" t="s">
        <v>7</v>
      </c>
      <c r="B166" s="15" t="s">
        <v>13</v>
      </c>
      <c r="C166" s="15" t="s">
        <v>15</v>
      </c>
      <c r="D166" s="15">
        <v>347291</v>
      </c>
      <c r="E166" s="15">
        <v>0.34729100000000002</v>
      </c>
    </row>
    <row r="167" spans="1:5" x14ac:dyDescent="0.2">
      <c r="A167" s="15" t="s">
        <v>8</v>
      </c>
      <c r="B167" s="15" t="s">
        <v>168</v>
      </c>
      <c r="C167" s="15" t="s">
        <v>24</v>
      </c>
      <c r="D167" s="15">
        <v>3440730</v>
      </c>
      <c r="E167" s="15">
        <v>3.4407299999999998</v>
      </c>
    </row>
    <row r="168" spans="1:5" x14ac:dyDescent="0.2">
      <c r="A168" s="15" t="s">
        <v>8</v>
      </c>
      <c r="B168" s="15" t="s">
        <v>12</v>
      </c>
      <c r="C168" s="15" t="s">
        <v>24</v>
      </c>
      <c r="D168" s="15">
        <v>1678528</v>
      </c>
      <c r="E168" s="15">
        <v>1.678528</v>
      </c>
    </row>
    <row r="169" spans="1:5" x14ac:dyDescent="0.2">
      <c r="A169" s="15" t="s">
        <v>8</v>
      </c>
      <c r="B169" s="15" t="s">
        <v>13</v>
      </c>
      <c r="C169" s="15" t="s">
        <v>24</v>
      </c>
      <c r="D169" s="15">
        <v>1762202</v>
      </c>
      <c r="E169" s="15">
        <v>1.762202</v>
      </c>
    </row>
    <row r="170" spans="1:5" x14ac:dyDescent="0.2">
      <c r="A170" s="15" t="s">
        <v>8</v>
      </c>
      <c r="B170" s="15" t="s">
        <v>168</v>
      </c>
      <c r="C170" s="15" t="s">
        <v>16</v>
      </c>
      <c r="D170" s="15">
        <v>3629165</v>
      </c>
      <c r="E170" s="15">
        <v>3.629165</v>
      </c>
    </row>
    <row r="171" spans="1:5" x14ac:dyDescent="0.2">
      <c r="A171" s="15" t="s">
        <v>8</v>
      </c>
      <c r="B171" s="15" t="s">
        <v>12</v>
      </c>
      <c r="C171" s="15" t="s">
        <v>16</v>
      </c>
      <c r="D171" s="15">
        <v>1770701</v>
      </c>
      <c r="E171" s="15">
        <v>1.7707010000000001</v>
      </c>
    </row>
    <row r="172" spans="1:5" x14ac:dyDescent="0.2">
      <c r="A172" s="15" t="s">
        <v>8</v>
      </c>
      <c r="B172" s="15" t="s">
        <v>13</v>
      </c>
      <c r="C172" s="15" t="s">
        <v>16</v>
      </c>
      <c r="D172" s="15">
        <v>1858464</v>
      </c>
      <c r="E172" s="15">
        <v>1.8584639999999999</v>
      </c>
    </row>
    <row r="173" spans="1:5" x14ac:dyDescent="0.2">
      <c r="A173" s="15" t="s">
        <v>8</v>
      </c>
      <c r="B173" s="15" t="s">
        <v>168</v>
      </c>
      <c r="C173" s="15" t="s">
        <v>17</v>
      </c>
      <c r="D173" s="15">
        <v>5575316</v>
      </c>
      <c r="E173" s="15">
        <v>5.5753159999999999</v>
      </c>
    </row>
    <row r="174" spans="1:5" x14ac:dyDescent="0.2">
      <c r="A174" s="15" t="s">
        <v>8</v>
      </c>
      <c r="B174" s="15" t="s">
        <v>12</v>
      </c>
      <c r="C174" s="15" t="s">
        <v>17</v>
      </c>
      <c r="D174" s="15">
        <v>2726116</v>
      </c>
      <c r="E174" s="15">
        <v>2.7261160000000002</v>
      </c>
    </row>
    <row r="175" spans="1:5" x14ac:dyDescent="0.2">
      <c r="A175" s="15" t="s">
        <v>8</v>
      </c>
      <c r="B175" s="15" t="s">
        <v>13</v>
      </c>
      <c r="C175" s="15" t="s">
        <v>17</v>
      </c>
      <c r="D175" s="15">
        <v>2849200</v>
      </c>
      <c r="E175" s="15">
        <v>2.8492000000000002</v>
      </c>
    </row>
    <row r="176" spans="1:5" x14ac:dyDescent="0.2">
      <c r="A176" s="15" t="s">
        <v>8</v>
      </c>
      <c r="B176" s="15" t="s">
        <v>168</v>
      </c>
      <c r="C176" s="15" t="s">
        <v>26</v>
      </c>
      <c r="D176" s="15">
        <v>10821595</v>
      </c>
      <c r="E176" s="15">
        <v>10.821595</v>
      </c>
    </row>
    <row r="177" spans="1:5" x14ac:dyDescent="0.2">
      <c r="A177" s="15" t="s">
        <v>8</v>
      </c>
      <c r="B177" s="15" t="s">
        <v>12</v>
      </c>
      <c r="C177" s="15" t="s">
        <v>26</v>
      </c>
      <c r="D177" s="15">
        <v>5421312</v>
      </c>
      <c r="E177" s="15">
        <v>5.4213120000000004</v>
      </c>
    </row>
    <row r="178" spans="1:5" x14ac:dyDescent="0.2">
      <c r="A178" s="15" t="s">
        <v>8</v>
      </c>
      <c r="B178" s="15" t="s">
        <v>13</v>
      </c>
      <c r="C178" s="15" t="s">
        <v>26</v>
      </c>
      <c r="D178" s="15">
        <v>5400283</v>
      </c>
      <c r="E178" s="15">
        <v>5.4002829999999999</v>
      </c>
    </row>
    <row r="179" spans="1:5" x14ac:dyDescent="0.2">
      <c r="A179" s="15" t="s">
        <v>8</v>
      </c>
      <c r="B179" s="15" t="s">
        <v>168</v>
      </c>
      <c r="C179" s="15" t="s">
        <v>27</v>
      </c>
      <c r="D179" s="15">
        <v>11343055</v>
      </c>
      <c r="E179" s="15">
        <v>11.343055</v>
      </c>
    </row>
    <row r="180" spans="1:5" x14ac:dyDescent="0.2">
      <c r="A180" s="15" t="s">
        <v>8</v>
      </c>
      <c r="B180" s="15" t="s">
        <v>12</v>
      </c>
      <c r="C180" s="15" t="s">
        <v>27</v>
      </c>
      <c r="D180" s="15">
        <v>5729564</v>
      </c>
      <c r="E180" s="15">
        <v>5.7295639999999999</v>
      </c>
    </row>
    <row r="181" spans="1:5" x14ac:dyDescent="0.2">
      <c r="A181" s="15" t="s">
        <v>8</v>
      </c>
      <c r="B181" s="15" t="s">
        <v>13</v>
      </c>
      <c r="C181" s="15" t="s">
        <v>27</v>
      </c>
      <c r="D181" s="15">
        <v>5613491</v>
      </c>
      <c r="E181" s="15">
        <v>5.6134909999999998</v>
      </c>
    </row>
    <row r="182" spans="1:5" x14ac:dyDescent="0.2">
      <c r="A182" s="15" t="s">
        <v>8</v>
      </c>
      <c r="B182" s="15" t="s">
        <v>168</v>
      </c>
      <c r="C182" s="15" t="s">
        <v>28</v>
      </c>
      <c r="D182" s="15">
        <v>6100512</v>
      </c>
      <c r="E182" s="15">
        <v>6.1005120000000002</v>
      </c>
    </row>
    <row r="183" spans="1:5" x14ac:dyDescent="0.2">
      <c r="A183" s="15" t="s">
        <v>8</v>
      </c>
      <c r="B183" s="15" t="s">
        <v>12</v>
      </c>
      <c r="C183" s="15" t="s">
        <v>28</v>
      </c>
      <c r="D183" s="15">
        <v>3098279</v>
      </c>
      <c r="E183" s="15">
        <v>3.0982789999999998</v>
      </c>
    </row>
    <row r="184" spans="1:5" x14ac:dyDescent="0.2">
      <c r="A184" s="15" t="s">
        <v>8</v>
      </c>
      <c r="B184" s="15" t="s">
        <v>13</v>
      </c>
      <c r="C184" s="15" t="s">
        <v>28</v>
      </c>
      <c r="D184" s="15">
        <v>3002233</v>
      </c>
      <c r="E184" s="15">
        <v>3.0022329999999999</v>
      </c>
    </row>
    <row r="185" spans="1:5" x14ac:dyDescent="0.2">
      <c r="A185" s="15" t="s">
        <v>8</v>
      </c>
      <c r="B185" s="15" t="s">
        <v>168</v>
      </c>
      <c r="C185" s="15" t="s">
        <v>25</v>
      </c>
      <c r="D185" s="15">
        <v>3204354</v>
      </c>
      <c r="E185" s="15">
        <v>3.2043539999999999</v>
      </c>
    </row>
    <row r="186" spans="1:5" x14ac:dyDescent="0.2">
      <c r="A186" s="15" t="s">
        <v>8</v>
      </c>
      <c r="B186" s="15" t="s">
        <v>12</v>
      </c>
      <c r="C186" s="15" t="s">
        <v>25</v>
      </c>
      <c r="D186" s="15">
        <v>1564029</v>
      </c>
      <c r="E186" s="15">
        <v>1.5640289999999999</v>
      </c>
    </row>
    <row r="187" spans="1:5" x14ac:dyDescent="0.2">
      <c r="A187" s="15" t="s">
        <v>8</v>
      </c>
      <c r="B187" s="15" t="s">
        <v>13</v>
      </c>
      <c r="C187" s="15" t="s">
        <v>25</v>
      </c>
      <c r="D187" s="15">
        <v>1640325</v>
      </c>
      <c r="E187" s="15">
        <v>1.640325</v>
      </c>
    </row>
    <row r="188" spans="1:5" x14ac:dyDescent="0.2">
      <c r="A188" s="15" t="s">
        <v>8</v>
      </c>
      <c r="B188" s="15" t="s">
        <v>168</v>
      </c>
      <c r="C188" s="15" t="s">
        <v>18</v>
      </c>
      <c r="D188" s="15">
        <v>6947831</v>
      </c>
      <c r="E188" s="15">
        <v>6.9478309999999999</v>
      </c>
    </row>
    <row r="189" spans="1:5" x14ac:dyDescent="0.2">
      <c r="A189" s="15" t="s">
        <v>8</v>
      </c>
      <c r="B189" s="15" t="s">
        <v>12</v>
      </c>
      <c r="C189" s="15" t="s">
        <v>18</v>
      </c>
      <c r="D189" s="15">
        <v>3640297</v>
      </c>
      <c r="E189" s="15">
        <v>3.6402969999999999</v>
      </c>
    </row>
    <row r="190" spans="1:5" x14ac:dyDescent="0.2">
      <c r="A190" s="15" t="s">
        <v>8</v>
      </c>
      <c r="B190" s="15" t="s">
        <v>13</v>
      </c>
      <c r="C190" s="15" t="s">
        <v>18</v>
      </c>
      <c r="D190" s="15">
        <v>3307534</v>
      </c>
      <c r="E190" s="15">
        <v>3.307534</v>
      </c>
    </row>
    <row r="191" spans="1:5" x14ac:dyDescent="0.2">
      <c r="A191" s="15" t="s">
        <v>8</v>
      </c>
      <c r="B191" s="15" t="s">
        <v>168</v>
      </c>
      <c r="C191" s="15" t="s">
        <v>48</v>
      </c>
      <c r="D191" s="15">
        <v>2589877</v>
      </c>
      <c r="E191" s="15">
        <v>2.589877</v>
      </c>
    </row>
    <row r="192" spans="1:5" x14ac:dyDescent="0.2">
      <c r="A192" s="15" t="s">
        <v>8</v>
      </c>
      <c r="B192" s="15" t="s">
        <v>12</v>
      </c>
      <c r="C192" s="15" t="s">
        <v>48</v>
      </c>
      <c r="D192" s="15">
        <v>1590733</v>
      </c>
      <c r="E192" s="15">
        <v>1.590733</v>
      </c>
    </row>
    <row r="193" spans="1:5" x14ac:dyDescent="0.2">
      <c r="A193" s="15" t="s">
        <v>8</v>
      </c>
      <c r="B193" s="15" t="s">
        <v>13</v>
      </c>
      <c r="C193" s="15" t="s">
        <v>48</v>
      </c>
      <c r="D193" s="15">
        <v>999144</v>
      </c>
      <c r="E193" s="15">
        <v>0.99914400000000003</v>
      </c>
    </row>
    <row r="194" spans="1:5" x14ac:dyDescent="0.2">
      <c r="A194" s="15" t="s">
        <v>8</v>
      </c>
      <c r="B194" s="15" t="s">
        <v>168</v>
      </c>
      <c r="C194" s="15" t="s">
        <v>0</v>
      </c>
      <c r="D194" s="15">
        <v>54316618</v>
      </c>
      <c r="E194" s="15">
        <v>54.316617999999998</v>
      </c>
    </row>
    <row r="195" spans="1:5" x14ac:dyDescent="0.2">
      <c r="A195" s="15" t="s">
        <v>8</v>
      </c>
      <c r="B195" s="15" t="s">
        <v>12</v>
      </c>
      <c r="C195" s="15" t="s">
        <v>0</v>
      </c>
      <c r="D195" s="15">
        <v>27543422</v>
      </c>
      <c r="E195" s="15">
        <v>27.543422</v>
      </c>
    </row>
    <row r="196" spans="1:5" x14ac:dyDescent="0.2">
      <c r="A196" s="15" t="s">
        <v>8</v>
      </c>
      <c r="B196" s="15" t="s">
        <v>13</v>
      </c>
      <c r="C196" s="15" t="s">
        <v>0</v>
      </c>
      <c r="D196" s="15">
        <v>26773196</v>
      </c>
      <c r="E196" s="15">
        <v>26.773195999999999</v>
      </c>
    </row>
    <row r="197" spans="1:5" x14ac:dyDescent="0.2">
      <c r="A197" s="15" t="s">
        <v>8</v>
      </c>
      <c r="B197" s="15" t="s">
        <v>168</v>
      </c>
      <c r="C197" s="15" t="s">
        <v>15</v>
      </c>
      <c r="D197" s="15">
        <v>664183</v>
      </c>
      <c r="E197" s="15">
        <v>0.66418299999999997</v>
      </c>
    </row>
    <row r="198" spans="1:5" x14ac:dyDescent="0.2">
      <c r="A198" s="15" t="s">
        <v>8</v>
      </c>
      <c r="B198" s="15" t="s">
        <v>12</v>
      </c>
      <c r="C198" s="15" t="s">
        <v>15</v>
      </c>
      <c r="D198" s="15">
        <v>323863</v>
      </c>
      <c r="E198" s="15">
        <v>0.32386300000000001</v>
      </c>
    </row>
    <row r="199" spans="1:5" x14ac:dyDescent="0.2">
      <c r="A199" s="15" t="s">
        <v>8</v>
      </c>
      <c r="B199" s="15" t="s">
        <v>13</v>
      </c>
      <c r="C199" s="15" t="s">
        <v>15</v>
      </c>
      <c r="D199" s="15">
        <v>340320</v>
      </c>
      <c r="E199" s="15">
        <v>0.34032000000000001</v>
      </c>
    </row>
    <row r="200" spans="1:5" x14ac:dyDescent="0.2">
      <c r="A200" s="15" t="s">
        <v>42</v>
      </c>
      <c r="B200" s="15" t="s">
        <v>168</v>
      </c>
      <c r="C200" s="15" t="s">
        <v>24</v>
      </c>
      <c r="D200" s="15">
        <v>3459314</v>
      </c>
      <c r="E200" s="15">
        <v>3.459314</v>
      </c>
    </row>
    <row r="201" spans="1:5" x14ac:dyDescent="0.2">
      <c r="A201" s="15" t="s">
        <v>42</v>
      </c>
      <c r="B201" s="15" t="s">
        <v>12</v>
      </c>
      <c r="C201" s="15" t="s">
        <v>24</v>
      </c>
      <c r="D201" s="15">
        <v>1687375</v>
      </c>
      <c r="E201" s="15">
        <v>1.6873750000000001</v>
      </c>
    </row>
    <row r="202" spans="1:5" x14ac:dyDescent="0.2">
      <c r="A202" s="15" t="s">
        <v>42</v>
      </c>
      <c r="B202" s="15" t="s">
        <v>13</v>
      </c>
      <c r="C202" s="15" t="s">
        <v>24</v>
      </c>
      <c r="D202" s="15">
        <v>1771939</v>
      </c>
      <c r="E202" s="15">
        <v>1.7719389999999999</v>
      </c>
    </row>
    <row r="203" spans="1:5" x14ac:dyDescent="0.2">
      <c r="A203" s="15" t="s">
        <v>42</v>
      </c>
      <c r="B203" s="15" t="s">
        <v>168</v>
      </c>
      <c r="C203" s="15" t="s">
        <v>16</v>
      </c>
      <c r="D203" s="15">
        <v>3624533</v>
      </c>
      <c r="E203" s="15">
        <v>3.624533</v>
      </c>
    </row>
    <row r="204" spans="1:5" x14ac:dyDescent="0.2">
      <c r="A204" s="15" t="s">
        <v>42</v>
      </c>
      <c r="B204" s="15" t="s">
        <v>12</v>
      </c>
      <c r="C204" s="15" t="s">
        <v>16</v>
      </c>
      <c r="D204" s="15">
        <v>1768220</v>
      </c>
      <c r="E204" s="15">
        <v>1.7682199999999999</v>
      </c>
    </row>
    <row r="205" spans="1:5" x14ac:dyDescent="0.2">
      <c r="A205" s="15" t="s">
        <v>42</v>
      </c>
      <c r="B205" s="15" t="s">
        <v>13</v>
      </c>
      <c r="C205" s="15" t="s">
        <v>16</v>
      </c>
      <c r="D205" s="15">
        <v>1856313</v>
      </c>
      <c r="E205" s="15">
        <v>1.8563130000000001</v>
      </c>
    </row>
    <row r="206" spans="1:5" x14ac:dyDescent="0.2">
      <c r="A206" s="15" t="s">
        <v>42</v>
      </c>
      <c r="B206" s="15" t="s">
        <v>168</v>
      </c>
      <c r="C206" s="15" t="s">
        <v>17</v>
      </c>
      <c r="D206" s="15">
        <v>5561235</v>
      </c>
      <c r="E206" s="15">
        <v>5.5612349999999999</v>
      </c>
    </row>
    <row r="207" spans="1:5" x14ac:dyDescent="0.2">
      <c r="A207" s="15" t="s">
        <v>42</v>
      </c>
      <c r="B207" s="15" t="s">
        <v>12</v>
      </c>
      <c r="C207" s="15" t="s">
        <v>17</v>
      </c>
      <c r="D207" s="15">
        <v>2716639</v>
      </c>
      <c r="E207" s="15">
        <v>2.7166389999999998</v>
      </c>
    </row>
    <row r="208" spans="1:5" x14ac:dyDescent="0.2">
      <c r="A208" s="15" t="s">
        <v>42</v>
      </c>
      <c r="B208" s="15" t="s">
        <v>13</v>
      </c>
      <c r="C208" s="15" t="s">
        <v>17</v>
      </c>
      <c r="D208" s="15">
        <v>2844596</v>
      </c>
      <c r="E208" s="15">
        <v>2.8445960000000001</v>
      </c>
    </row>
    <row r="209" spans="1:5" x14ac:dyDescent="0.2">
      <c r="A209" s="15" t="s">
        <v>42</v>
      </c>
      <c r="B209" s="15" t="s">
        <v>168</v>
      </c>
      <c r="C209" s="15" t="s">
        <v>26</v>
      </c>
      <c r="D209" s="15">
        <v>10956914</v>
      </c>
      <c r="E209" s="15">
        <v>10.956913999999999</v>
      </c>
    </row>
    <row r="210" spans="1:5" x14ac:dyDescent="0.2">
      <c r="A210" s="15" t="s">
        <v>42</v>
      </c>
      <c r="B210" s="15" t="s">
        <v>12</v>
      </c>
      <c r="C210" s="15" t="s">
        <v>26</v>
      </c>
      <c r="D210" s="15">
        <v>5481009</v>
      </c>
      <c r="E210" s="15">
        <v>5.4810090000000002</v>
      </c>
    </row>
    <row r="211" spans="1:5" x14ac:dyDescent="0.2">
      <c r="A211" s="15" t="s">
        <v>42</v>
      </c>
      <c r="B211" s="15" t="s">
        <v>13</v>
      </c>
      <c r="C211" s="15" t="s">
        <v>26</v>
      </c>
      <c r="D211" s="15">
        <v>5475905</v>
      </c>
      <c r="E211" s="15">
        <v>5.475905</v>
      </c>
    </row>
    <row r="212" spans="1:5" x14ac:dyDescent="0.2">
      <c r="A212" s="15" t="s">
        <v>42</v>
      </c>
      <c r="B212" s="15" t="s">
        <v>168</v>
      </c>
      <c r="C212" s="15" t="s">
        <v>27</v>
      </c>
      <c r="D212" s="15">
        <v>11336814</v>
      </c>
      <c r="E212" s="15">
        <v>11.336814</v>
      </c>
    </row>
    <row r="213" spans="1:5" x14ac:dyDescent="0.2">
      <c r="A213" s="15" t="s">
        <v>42</v>
      </c>
      <c r="B213" s="15" t="s">
        <v>12</v>
      </c>
      <c r="C213" s="15" t="s">
        <v>27</v>
      </c>
      <c r="D213" s="15">
        <v>5726489</v>
      </c>
      <c r="E213" s="15">
        <v>5.7264889999999999</v>
      </c>
    </row>
    <row r="214" spans="1:5" x14ac:dyDescent="0.2">
      <c r="A214" s="15" t="s">
        <v>42</v>
      </c>
      <c r="B214" s="15" t="s">
        <v>13</v>
      </c>
      <c r="C214" s="15" t="s">
        <v>27</v>
      </c>
      <c r="D214" s="15">
        <v>5610325</v>
      </c>
      <c r="E214" s="15">
        <v>5.6103249999999996</v>
      </c>
    </row>
    <row r="215" spans="1:5" x14ac:dyDescent="0.2">
      <c r="A215" s="15" t="s">
        <v>42</v>
      </c>
      <c r="B215" s="15" t="s">
        <v>168</v>
      </c>
      <c r="C215" s="15" t="s">
        <v>28</v>
      </c>
      <c r="D215" s="15">
        <v>6183043</v>
      </c>
      <c r="E215" s="15">
        <v>6.1830429999999996</v>
      </c>
    </row>
    <row r="216" spans="1:5" x14ac:dyDescent="0.2">
      <c r="A216" s="15" t="s">
        <v>42</v>
      </c>
      <c r="B216" s="15" t="s">
        <v>12</v>
      </c>
      <c r="C216" s="15" t="s">
        <v>28</v>
      </c>
      <c r="D216" s="15">
        <v>3138700</v>
      </c>
      <c r="E216" s="15">
        <v>3.1387</v>
      </c>
    </row>
    <row r="217" spans="1:5" x14ac:dyDescent="0.2">
      <c r="A217" s="15" t="s">
        <v>42</v>
      </c>
      <c r="B217" s="15" t="s">
        <v>13</v>
      </c>
      <c r="C217" s="15" t="s">
        <v>28</v>
      </c>
      <c r="D217" s="15">
        <v>3044343</v>
      </c>
      <c r="E217" s="15">
        <v>3.044343</v>
      </c>
    </row>
    <row r="218" spans="1:5" x14ac:dyDescent="0.2">
      <c r="A218" s="15" t="s">
        <v>42</v>
      </c>
      <c r="B218" s="15" t="s">
        <v>168</v>
      </c>
      <c r="C218" s="15" t="s">
        <v>25</v>
      </c>
      <c r="D218" s="15">
        <v>3289925</v>
      </c>
      <c r="E218" s="15">
        <v>3.2899250000000002</v>
      </c>
    </row>
    <row r="219" spans="1:5" x14ac:dyDescent="0.2">
      <c r="A219" s="15" t="s">
        <v>42</v>
      </c>
      <c r="B219" s="15" t="s">
        <v>12</v>
      </c>
      <c r="C219" s="15" t="s">
        <v>25</v>
      </c>
      <c r="D219" s="15">
        <v>1605490</v>
      </c>
      <c r="E219" s="15">
        <v>1.6054900000000001</v>
      </c>
    </row>
    <row r="220" spans="1:5" x14ac:dyDescent="0.2">
      <c r="A220" s="15" t="s">
        <v>42</v>
      </c>
      <c r="B220" s="15" t="s">
        <v>13</v>
      </c>
      <c r="C220" s="15" t="s">
        <v>25</v>
      </c>
      <c r="D220" s="15">
        <v>1684435</v>
      </c>
      <c r="E220" s="15">
        <v>1.6844349999999999</v>
      </c>
    </row>
    <row r="221" spans="1:5" x14ac:dyDescent="0.2">
      <c r="A221" s="15" t="s">
        <v>42</v>
      </c>
      <c r="B221" s="15" t="s">
        <v>168</v>
      </c>
      <c r="C221" s="15" t="s">
        <v>18</v>
      </c>
      <c r="D221" s="15">
        <v>7089983</v>
      </c>
      <c r="E221" s="15">
        <v>7.0899830000000001</v>
      </c>
    </row>
    <row r="222" spans="1:5" x14ac:dyDescent="0.2">
      <c r="A222" s="15" t="s">
        <v>42</v>
      </c>
      <c r="B222" s="15" t="s">
        <v>12</v>
      </c>
      <c r="C222" s="15" t="s">
        <v>18</v>
      </c>
      <c r="D222" s="15">
        <v>3713071</v>
      </c>
      <c r="E222" s="15">
        <v>3.7130709999999998</v>
      </c>
    </row>
    <row r="223" spans="1:5" x14ac:dyDescent="0.2">
      <c r="A223" s="15" t="s">
        <v>42</v>
      </c>
      <c r="B223" s="15" t="s">
        <v>13</v>
      </c>
      <c r="C223" s="15" t="s">
        <v>18</v>
      </c>
      <c r="D223" s="15">
        <v>3376912</v>
      </c>
      <c r="E223" s="15">
        <v>3.3769119999999999</v>
      </c>
    </row>
    <row r="224" spans="1:5" x14ac:dyDescent="0.2">
      <c r="A224" s="15" t="s">
        <v>42</v>
      </c>
      <c r="B224" s="15" t="s">
        <v>168</v>
      </c>
      <c r="C224" s="15" t="s">
        <v>48</v>
      </c>
      <c r="D224" s="15">
        <v>2621589</v>
      </c>
      <c r="E224" s="15">
        <v>2.6215890000000002</v>
      </c>
    </row>
    <row r="225" spans="1:6" x14ac:dyDescent="0.2">
      <c r="A225" s="15" t="s">
        <v>42</v>
      </c>
      <c r="B225" s="15" t="s">
        <v>12</v>
      </c>
      <c r="C225" s="15" t="s">
        <v>48</v>
      </c>
      <c r="D225" s="15">
        <v>1597300</v>
      </c>
      <c r="E225" s="15">
        <v>1.5972999999999999</v>
      </c>
    </row>
    <row r="226" spans="1:6" x14ac:dyDescent="0.2">
      <c r="A226" s="15" t="s">
        <v>42</v>
      </c>
      <c r="B226" s="15" t="s">
        <v>13</v>
      </c>
      <c r="C226" s="15" t="s">
        <v>48</v>
      </c>
      <c r="D226" s="15">
        <v>1024289</v>
      </c>
      <c r="E226" s="15">
        <v>1.024289</v>
      </c>
    </row>
    <row r="227" spans="1:6" x14ac:dyDescent="0.2">
      <c r="A227" s="15" t="s">
        <v>42</v>
      </c>
      <c r="B227" s="15" t="s">
        <v>168</v>
      </c>
      <c r="C227" s="15" t="s">
        <v>0</v>
      </c>
      <c r="D227" s="15">
        <v>54786327</v>
      </c>
      <c r="E227" s="15">
        <v>54.786327</v>
      </c>
    </row>
    <row r="228" spans="1:6" x14ac:dyDescent="0.2">
      <c r="A228" s="15" t="s">
        <v>42</v>
      </c>
      <c r="B228" s="15" t="s">
        <v>12</v>
      </c>
      <c r="C228" s="15" t="s">
        <v>0</v>
      </c>
      <c r="D228" s="15">
        <v>27757041</v>
      </c>
      <c r="E228" s="15">
        <v>27.757041000000001</v>
      </c>
    </row>
    <row r="229" spans="1:6" x14ac:dyDescent="0.2">
      <c r="A229" s="15" t="s">
        <v>42</v>
      </c>
      <c r="B229" s="15" t="s">
        <v>13</v>
      </c>
      <c r="C229" s="15" t="s">
        <v>0</v>
      </c>
      <c r="D229" s="15">
        <v>27029286</v>
      </c>
      <c r="E229" s="15">
        <v>27.029285999999999</v>
      </c>
    </row>
    <row r="230" spans="1:6" x14ac:dyDescent="0.2">
      <c r="A230" s="15" t="s">
        <v>42</v>
      </c>
      <c r="B230" s="15" t="s">
        <v>168</v>
      </c>
      <c r="C230" s="15" t="s">
        <v>15</v>
      </c>
      <c r="D230" s="15">
        <v>662977</v>
      </c>
      <c r="E230" s="15">
        <v>0.66297700000000004</v>
      </c>
    </row>
    <row r="231" spans="1:6" x14ac:dyDescent="0.2">
      <c r="A231" s="15" t="s">
        <v>42</v>
      </c>
      <c r="B231" s="15" t="s">
        <v>12</v>
      </c>
      <c r="C231" s="15" t="s">
        <v>15</v>
      </c>
      <c r="D231" s="15">
        <v>322748</v>
      </c>
      <c r="E231" s="15">
        <v>0.32274799999999998</v>
      </c>
    </row>
    <row r="232" spans="1:6" x14ac:dyDescent="0.2">
      <c r="A232" s="15" t="s">
        <v>42</v>
      </c>
      <c r="B232" s="15" t="s">
        <v>13</v>
      </c>
      <c r="C232" s="15" t="s">
        <v>15</v>
      </c>
      <c r="D232" s="15">
        <v>340229</v>
      </c>
      <c r="E232" s="15">
        <v>0.340229</v>
      </c>
    </row>
    <row r="233" spans="1:6" x14ac:dyDescent="0.2">
      <c r="A233" s="15" t="s">
        <v>47</v>
      </c>
      <c r="B233" s="15" t="s">
        <v>168</v>
      </c>
      <c r="C233" s="15" t="s">
        <v>0</v>
      </c>
      <c r="D233" s="15">
        <v>55268067</v>
      </c>
      <c r="E233" s="15">
        <v>55.268067000000002</v>
      </c>
      <c r="F233" s="15">
        <f>D233-D236-D239-D242-D245-D248-D251-D254-D257-D260-D263</f>
        <v>0</v>
      </c>
    </row>
    <row r="234" spans="1:6" x14ac:dyDescent="0.2">
      <c r="A234" s="15" t="s">
        <v>47</v>
      </c>
      <c r="B234" s="15" t="s">
        <v>12</v>
      </c>
      <c r="C234" s="15" t="s">
        <v>0</v>
      </c>
      <c r="D234" s="15">
        <v>27967147</v>
      </c>
      <c r="E234" s="15">
        <v>27.967147000000001</v>
      </c>
      <c r="F234" s="15">
        <f t="shared" ref="F234:F235" si="0">D234-D237-D240-D243-D246-D249-D252-D255-D258-D261-D264</f>
        <v>0</v>
      </c>
    </row>
    <row r="235" spans="1:6" x14ac:dyDescent="0.2">
      <c r="A235" s="15" t="s">
        <v>47</v>
      </c>
      <c r="B235" s="15" t="s">
        <v>13</v>
      </c>
      <c r="C235" s="15" t="s">
        <v>0</v>
      </c>
      <c r="D235" s="15">
        <v>27300920</v>
      </c>
      <c r="E235" s="15">
        <v>27.300920000000001</v>
      </c>
      <c r="F235" s="15">
        <f t="shared" si="0"/>
        <v>0</v>
      </c>
    </row>
    <row r="236" spans="1:6" x14ac:dyDescent="0.2">
      <c r="A236" s="15" t="s">
        <v>47</v>
      </c>
      <c r="B236" s="15" t="s">
        <v>168</v>
      </c>
      <c r="C236" s="15" t="s">
        <v>15</v>
      </c>
      <c r="D236" s="15">
        <v>669103</v>
      </c>
      <c r="E236" s="15">
        <v>0.669103</v>
      </c>
    </row>
    <row r="237" spans="1:6" x14ac:dyDescent="0.2">
      <c r="A237" s="15" t="s">
        <v>47</v>
      </c>
      <c r="B237" s="15" t="s">
        <v>12</v>
      </c>
      <c r="C237" s="15" t="s">
        <v>15</v>
      </c>
      <c r="D237" s="15">
        <v>325905</v>
      </c>
      <c r="E237" s="15">
        <v>0.325905</v>
      </c>
    </row>
    <row r="238" spans="1:6" x14ac:dyDescent="0.2">
      <c r="A238" s="15" t="s">
        <v>47</v>
      </c>
      <c r="B238" s="15" t="s">
        <v>13</v>
      </c>
      <c r="C238" s="15" t="s">
        <v>15</v>
      </c>
      <c r="D238" s="15">
        <v>343198</v>
      </c>
      <c r="E238" s="15">
        <v>0.343198</v>
      </c>
    </row>
    <row r="239" spans="1:6" x14ac:dyDescent="0.2">
      <c r="A239" s="15" t="s">
        <v>47</v>
      </c>
      <c r="B239" s="15" t="s">
        <v>168</v>
      </c>
      <c r="C239" s="15" t="s">
        <v>24</v>
      </c>
      <c r="D239" s="15">
        <v>3463698</v>
      </c>
      <c r="E239" s="15">
        <v>3.4636979999999999</v>
      </c>
    </row>
    <row r="240" spans="1:6" x14ac:dyDescent="0.2">
      <c r="A240" s="15" t="s">
        <v>47</v>
      </c>
      <c r="B240" s="15" t="s">
        <v>12</v>
      </c>
      <c r="C240" s="15" t="s">
        <v>24</v>
      </c>
      <c r="D240" s="15">
        <v>1689008</v>
      </c>
      <c r="E240" s="15">
        <v>1.6890080000000001</v>
      </c>
    </row>
    <row r="241" spans="1:5" x14ac:dyDescent="0.2">
      <c r="A241" s="15" t="s">
        <v>47</v>
      </c>
      <c r="B241" s="15" t="s">
        <v>13</v>
      </c>
      <c r="C241" s="15" t="s">
        <v>24</v>
      </c>
      <c r="D241" s="15">
        <v>1774690</v>
      </c>
      <c r="E241" s="15">
        <v>1.7746900000000001</v>
      </c>
    </row>
    <row r="242" spans="1:5" x14ac:dyDescent="0.2">
      <c r="A242" s="15" t="s">
        <v>47</v>
      </c>
      <c r="B242" s="15" t="s">
        <v>168</v>
      </c>
      <c r="C242" s="15" t="s">
        <v>25</v>
      </c>
      <c r="D242" s="15">
        <v>3375655</v>
      </c>
      <c r="E242" s="15">
        <v>3.3756550000000001</v>
      </c>
    </row>
    <row r="243" spans="1:5" x14ac:dyDescent="0.2">
      <c r="A243" s="15" t="s">
        <v>47</v>
      </c>
      <c r="B243" s="15" t="s">
        <v>12</v>
      </c>
      <c r="C243" s="15" t="s">
        <v>25</v>
      </c>
      <c r="D243" s="15">
        <v>1646836</v>
      </c>
      <c r="E243" s="15">
        <v>1.646836</v>
      </c>
    </row>
    <row r="244" spans="1:5" x14ac:dyDescent="0.2">
      <c r="A244" s="15" t="s">
        <v>47</v>
      </c>
      <c r="B244" s="15" t="s">
        <v>13</v>
      </c>
      <c r="C244" s="15" t="s">
        <v>25</v>
      </c>
      <c r="D244" s="15">
        <v>1728819</v>
      </c>
      <c r="E244" s="15">
        <v>1.7288190000000001</v>
      </c>
    </row>
    <row r="245" spans="1:5" x14ac:dyDescent="0.2">
      <c r="A245" s="15" t="s">
        <v>47</v>
      </c>
      <c r="B245" s="15" t="s">
        <v>168</v>
      </c>
      <c r="C245" s="15" t="s">
        <v>16</v>
      </c>
      <c r="D245" s="15">
        <v>3638347</v>
      </c>
      <c r="E245" s="15">
        <v>3.638347</v>
      </c>
    </row>
    <row r="246" spans="1:5" x14ac:dyDescent="0.2">
      <c r="A246" s="15" t="s">
        <v>47</v>
      </c>
      <c r="B246" s="15" t="s">
        <v>12</v>
      </c>
      <c r="C246" s="15" t="s">
        <v>16</v>
      </c>
      <c r="D246" s="15">
        <v>1774411</v>
      </c>
      <c r="E246" s="15">
        <v>1.774411</v>
      </c>
    </row>
    <row r="247" spans="1:5" x14ac:dyDescent="0.2">
      <c r="A247" s="15" t="s">
        <v>47</v>
      </c>
      <c r="B247" s="15" t="s">
        <v>13</v>
      </c>
      <c r="C247" s="15" t="s">
        <v>16</v>
      </c>
      <c r="D247" s="15">
        <v>1863936</v>
      </c>
      <c r="E247" s="15">
        <v>1.863936</v>
      </c>
    </row>
    <row r="248" spans="1:5" x14ac:dyDescent="0.2">
      <c r="A248" s="15" t="s">
        <v>47</v>
      </c>
      <c r="B248" s="15" t="s">
        <v>168</v>
      </c>
      <c r="C248" s="15" t="s">
        <v>17</v>
      </c>
      <c r="D248" s="15">
        <v>5520129</v>
      </c>
      <c r="E248" s="15">
        <v>5.5201289999999998</v>
      </c>
    </row>
    <row r="249" spans="1:5" x14ac:dyDescent="0.2">
      <c r="A249" s="15" t="s">
        <v>47</v>
      </c>
      <c r="B249" s="15" t="s">
        <v>12</v>
      </c>
      <c r="C249" s="15" t="s">
        <v>17</v>
      </c>
      <c r="D249" s="15">
        <v>2689139</v>
      </c>
      <c r="E249" s="15">
        <v>2.6891389999999999</v>
      </c>
    </row>
    <row r="250" spans="1:5" x14ac:dyDescent="0.2">
      <c r="A250" s="15" t="s">
        <v>47</v>
      </c>
      <c r="B250" s="15" t="s">
        <v>13</v>
      </c>
      <c r="C250" s="15" t="s">
        <v>17</v>
      </c>
      <c r="D250" s="15">
        <v>2830990</v>
      </c>
      <c r="E250" s="15">
        <v>2.8309899999999999</v>
      </c>
    </row>
    <row r="251" spans="1:5" x14ac:dyDescent="0.2">
      <c r="A251" s="15" t="s">
        <v>47</v>
      </c>
      <c r="B251" s="15" t="s">
        <v>168</v>
      </c>
      <c r="C251" s="15" t="s">
        <v>26</v>
      </c>
      <c r="D251" s="15">
        <v>11118221</v>
      </c>
      <c r="E251" s="15">
        <v>11.118221</v>
      </c>
    </row>
    <row r="252" spans="1:5" x14ac:dyDescent="0.2">
      <c r="A252" s="15" t="s">
        <v>47</v>
      </c>
      <c r="B252" s="15" t="s">
        <v>12</v>
      </c>
      <c r="C252" s="15" t="s">
        <v>26</v>
      </c>
      <c r="D252" s="15">
        <v>5545262</v>
      </c>
      <c r="E252" s="15">
        <v>5.5452620000000001</v>
      </c>
    </row>
    <row r="253" spans="1:5" x14ac:dyDescent="0.2">
      <c r="A253" s="15" t="s">
        <v>47</v>
      </c>
      <c r="B253" s="15" t="s">
        <v>13</v>
      </c>
      <c r="C253" s="15" t="s">
        <v>26</v>
      </c>
      <c r="D253" s="15">
        <v>5572959</v>
      </c>
      <c r="E253" s="15">
        <v>5.572959</v>
      </c>
    </row>
    <row r="254" spans="1:5" x14ac:dyDescent="0.2">
      <c r="A254" s="15" t="s">
        <v>47</v>
      </c>
      <c r="B254" s="15" t="s">
        <v>168</v>
      </c>
      <c r="C254" s="15" t="s">
        <v>27</v>
      </c>
      <c r="D254" s="15">
        <v>11291440</v>
      </c>
      <c r="E254" s="15">
        <v>11.29144</v>
      </c>
    </row>
    <row r="255" spans="1:5" x14ac:dyDescent="0.2">
      <c r="A255" s="15" t="s">
        <v>47</v>
      </c>
      <c r="B255" s="15" t="s">
        <v>12</v>
      </c>
      <c r="C255" s="15" t="s">
        <v>27</v>
      </c>
      <c r="D255" s="15">
        <v>5703606</v>
      </c>
      <c r="E255" s="15">
        <v>5.7036059999999997</v>
      </c>
    </row>
    <row r="256" spans="1:5" x14ac:dyDescent="0.2">
      <c r="A256" s="15" t="s">
        <v>47</v>
      </c>
      <c r="B256" s="15" t="s">
        <v>13</v>
      </c>
      <c r="C256" s="15" t="s">
        <v>27</v>
      </c>
      <c r="D256" s="15">
        <v>5587834</v>
      </c>
      <c r="E256" s="15">
        <v>5.587834</v>
      </c>
    </row>
    <row r="257" spans="1:8" x14ac:dyDescent="0.2">
      <c r="A257" s="15" t="s">
        <v>47</v>
      </c>
      <c r="B257" s="15" t="s">
        <v>168</v>
      </c>
      <c r="C257" s="15" t="s">
        <v>28</v>
      </c>
      <c r="D257" s="15">
        <v>6308633</v>
      </c>
      <c r="E257" s="15">
        <v>6.3086330000000004</v>
      </c>
    </row>
    <row r="258" spans="1:8" x14ac:dyDescent="0.2">
      <c r="A258" s="15" t="s">
        <v>47</v>
      </c>
      <c r="B258" s="15" t="s">
        <v>12</v>
      </c>
      <c r="C258" s="15" t="s">
        <v>28</v>
      </c>
      <c r="D258" s="15">
        <v>3201609</v>
      </c>
      <c r="E258" s="15">
        <v>3.2016089999999999</v>
      </c>
    </row>
    <row r="259" spans="1:8" x14ac:dyDescent="0.2">
      <c r="A259" s="15" t="s">
        <v>47</v>
      </c>
      <c r="B259" s="15" t="s">
        <v>13</v>
      </c>
      <c r="C259" s="15" t="s">
        <v>28</v>
      </c>
      <c r="D259" s="15">
        <v>3107024</v>
      </c>
      <c r="E259" s="15">
        <v>3.107024</v>
      </c>
    </row>
    <row r="260" spans="1:8" x14ac:dyDescent="0.2">
      <c r="A260" s="15" t="s">
        <v>47</v>
      </c>
      <c r="B260" s="15" t="s">
        <v>168</v>
      </c>
      <c r="C260" s="15" t="s">
        <v>18</v>
      </c>
      <c r="D260" s="15">
        <v>7209390</v>
      </c>
      <c r="E260" s="15">
        <v>7.20939</v>
      </c>
    </row>
    <row r="261" spans="1:8" x14ac:dyDescent="0.2">
      <c r="A261" s="15" t="s">
        <v>47</v>
      </c>
      <c r="B261" s="15" t="s">
        <v>12</v>
      </c>
      <c r="C261" s="15" t="s">
        <v>18</v>
      </c>
      <c r="D261" s="15">
        <v>3773535</v>
      </c>
      <c r="E261" s="15">
        <v>3.7735349999999999</v>
      </c>
    </row>
    <row r="262" spans="1:8" x14ac:dyDescent="0.2">
      <c r="A262" s="15" t="s">
        <v>47</v>
      </c>
      <c r="B262" s="15" t="s">
        <v>13</v>
      </c>
      <c r="C262" s="15" t="s">
        <v>18</v>
      </c>
      <c r="D262" s="15">
        <v>3435855</v>
      </c>
      <c r="E262" s="15">
        <v>3.4358550000000001</v>
      </c>
    </row>
    <row r="263" spans="1:8" x14ac:dyDescent="0.2">
      <c r="A263" s="15" t="s">
        <v>47</v>
      </c>
      <c r="B263" s="15" t="s">
        <v>168</v>
      </c>
      <c r="C263" s="15" t="s">
        <v>48</v>
      </c>
      <c r="D263" s="15">
        <v>2673451</v>
      </c>
      <c r="E263" s="15">
        <v>2.673451</v>
      </c>
    </row>
    <row r="264" spans="1:8" x14ac:dyDescent="0.2">
      <c r="A264" s="15" t="s">
        <v>47</v>
      </c>
      <c r="B264" s="15" t="s">
        <v>12</v>
      </c>
      <c r="C264" s="15" t="s">
        <v>48</v>
      </c>
      <c r="D264" s="15">
        <v>1617836</v>
      </c>
      <c r="E264" s="15">
        <v>1.6178360000000001</v>
      </c>
    </row>
    <row r="265" spans="1:8" x14ac:dyDescent="0.2">
      <c r="A265" s="15" t="s">
        <v>47</v>
      </c>
      <c r="B265" s="15" t="s">
        <v>13</v>
      </c>
      <c r="C265" s="15" t="s">
        <v>48</v>
      </c>
      <c r="D265" s="15">
        <v>1055615</v>
      </c>
      <c r="E265" s="15">
        <v>1.055615</v>
      </c>
    </row>
    <row r="266" spans="1:8" x14ac:dyDescent="0.2">
      <c r="A266" s="15" t="s">
        <v>52</v>
      </c>
      <c r="B266" s="15" t="s">
        <v>168</v>
      </c>
      <c r="C266" s="15" t="s">
        <v>0</v>
      </c>
      <c r="D266" s="15">
        <v>55619430</v>
      </c>
      <c r="E266" s="15">
        <v>55.619430000000001</v>
      </c>
      <c r="F266" s="15">
        <f>D266-D269-D272-D275-D278-D281-D284-D287-D290-D293-D296</f>
        <v>0</v>
      </c>
      <c r="H266" s="15">
        <v>55619430</v>
      </c>
    </row>
    <row r="267" spans="1:8" x14ac:dyDescent="0.2">
      <c r="A267" s="15" t="s">
        <v>52</v>
      </c>
      <c r="B267" s="15" t="s">
        <v>12</v>
      </c>
      <c r="C267" s="15" t="s">
        <v>0</v>
      </c>
      <c r="D267" s="15">
        <v>28138377</v>
      </c>
      <c r="E267" s="15">
        <v>28.138376999999998</v>
      </c>
      <c r="F267" s="15">
        <f t="shared" ref="F267:F268" si="1">D267-D270-D273-D276-D279-D282-D285-D288-D291-D294-D297</f>
        <v>0</v>
      </c>
      <c r="H267" s="15">
        <v>28138377</v>
      </c>
    </row>
    <row r="268" spans="1:8" x14ac:dyDescent="0.2">
      <c r="A268" s="15" t="s">
        <v>52</v>
      </c>
      <c r="B268" s="15" t="s">
        <v>13</v>
      </c>
      <c r="C268" s="15" t="s">
        <v>0</v>
      </c>
      <c r="D268" s="15">
        <v>27481053</v>
      </c>
      <c r="E268" s="15">
        <v>27.481052999999999</v>
      </c>
      <c r="F268" s="15">
        <f t="shared" si="1"/>
        <v>0</v>
      </c>
      <c r="H268" s="15">
        <v>27481053</v>
      </c>
    </row>
    <row r="269" spans="1:8" x14ac:dyDescent="0.2">
      <c r="A269" s="15" t="s">
        <v>52</v>
      </c>
      <c r="B269" s="15" t="s">
        <v>168</v>
      </c>
      <c r="C269" s="15" t="s">
        <v>15</v>
      </c>
      <c r="D269" s="15">
        <v>653467</v>
      </c>
      <c r="E269" s="15">
        <v>0.65346700000000002</v>
      </c>
    </row>
    <row r="270" spans="1:8" x14ac:dyDescent="0.2">
      <c r="A270" s="15" t="s">
        <v>52</v>
      </c>
      <c r="B270" s="15" t="s">
        <v>12</v>
      </c>
      <c r="C270" s="15" t="s">
        <v>15</v>
      </c>
      <c r="D270" s="15">
        <v>318432</v>
      </c>
      <c r="E270" s="15">
        <v>0.31843199999999999</v>
      </c>
    </row>
    <row r="271" spans="1:8" x14ac:dyDescent="0.2">
      <c r="A271" s="15" t="s">
        <v>52</v>
      </c>
      <c r="B271" s="15" t="s">
        <v>13</v>
      </c>
      <c r="C271" s="15" t="s">
        <v>15</v>
      </c>
      <c r="D271" s="15">
        <v>335035</v>
      </c>
      <c r="E271" s="15">
        <v>0.33503500000000003</v>
      </c>
    </row>
    <row r="272" spans="1:8" x14ac:dyDescent="0.2">
      <c r="A272" s="15" t="s">
        <v>52</v>
      </c>
      <c r="B272" s="15" t="s">
        <v>168</v>
      </c>
      <c r="C272" s="15" t="s">
        <v>24</v>
      </c>
      <c r="D272" s="15">
        <v>3453166</v>
      </c>
      <c r="E272" s="15">
        <v>3.453166</v>
      </c>
    </row>
    <row r="273" spans="1:5" x14ac:dyDescent="0.2">
      <c r="A273" s="15" t="s">
        <v>52</v>
      </c>
      <c r="B273" s="15" t="s">
        <v>12</v>
      </c>
      <c r="C273" s="15" t="s">
        <v>24</v>
      </c>
      <c r="D273" s="15">
        <v>1683413</v>
      </c>
      <c r="E273" s="15">
        <v>1.683413</v>
      </c>
    </row>
    <row r="274" spans="1:5" x14ac:dyDescent="0.2">
      <c r="A274" s="15" t="s">
        <v>52</v>
      </c>
      <c r="B274" s="15" t="s">
        <v>13</v>
      </c>
      <c r="C274" s="15" t="s">
        <v>24</v>
      </c>
      <c r="D274" s="15">
        <v>1769753</v>
      </c>
      <c r="E274" s="15">
        <v>1.7697529999999999</v>
      </c>
    </row>
    <row r="275" spans="1:5" x14ac:dyDescent="0.2">
      <c r="A275" s="15" t="s">
        <v>52</v>
      </c>
      <c r="B275" s="15" t="s">
        <v>168</v>
      </c>
      <c r="C275" s="15" t="s">
        <v>25</v>
      </c>
      <c r="D275" s="15">
        <v>3443512</v>
      </c>
      <c r="E275" s="15">
        <v>3.4435120000000001</v>
      </c>
    </row>
    <row r="276" spans="1:5" x14ac:dyDescent="0.2">
      <c r="A276" s="15" t="s">
        <v>52</v>
      </c>
      <c r="B276" s="15" t="s">
        <v>12</v>
      </c>
      <c r="C276" s="15" t="s">
        <v>25</v>
      </c>
      <c r="D276" s="15">
        <v>1679499</v>
      </c>
      <c r="E276" s="15">
        <v>1.6794990000000001</v>
      </c>
    </row>
    <row r="277" spans="1:5" x14ac:dyDescent="0.2">
      <c r="A277" s="15" t="s">
        <v>52</v>
      </c>
      <c r="B277" s="15" t="s">
        <v>13</v>
      </c>
      <c r="C277" s="15" t="s">
        <v>25</v>
      </c>
      <c r="D277" s="15">
        <v>1764013</v>
      </c>
      <c r="E277" s="15">
        <v>1.7640130000000001</v>
      </c>
    </row>
    <row r="278" spans="1:5" x14ac:dyDescent="0.2">
      <c r="A278" s="15" t="s">
        <v>52</v>
      </c>
      <c r="B278" s="15" t="s">
        <v>168</v>
      </c>
      <c r="C278" s="15" t="s">
        <v>16</v>
      </c>
      <c r="D278" s="15">
        <v>3693550</v>
      </c>
      <c r="E278" s="15">
        <v>3.6935500000000001</v>
      </c>
    </row>
    <row r="279" spans="1:5" x14ac:dyDescent="0.2">
      <c r="A279" s="15" t="s">
        <v>52</v>
      </c>
      <c r="B279" s="15" t="s">
        <v>12</v>
      </c>
      <c r="C279" s="15" t="s">
        <v>16</v>
      </c>
      <c r="D279" s="15">
        <v>1801436</v>
      </c>
      <c r="E279" s="15">
        <v>1.801436</v>
      </c>
    </row>
    <row r="280" spans="1:5" x14ac:dyDescent="0.2">
      <c r="A280" s="15" t="s">
        <v>52</v>
      </c>
      <c r="B280" s="15" t="s">
        <v>13</v>
      </c>
      <c r="C280" s="15" t="s">
        <v>16</v>
      </c>
      <c r="D280" s="15">
        <v>1892114</v>
      </c>
      <c r="E280" s="15">
        <v>1.8921140000000001</v>
      </c>
    </row>
    <row r="281" spans="1:5" x14ac:dyDescent="0.2">
      <c r="A281" s="15" t="s">
        <v>52</v>
      </c>
      <c r="B281" s="15" t="s">
        <v>168</v>
      </c>
      <c r="C281" s="15" t="s">
        <v>17</v>
      </c>
      <c r="D281" s="15">
        <v>5451541</v>
      </c>
      <c r="E281" s="15">
        <v>5.4515409999999997</v>
      </c>
    </row>
    <row r="282" spans="1:5" x14ac:dyDescent="0.2">
      <c r="A282" s="15" t="s">
        <v>52</v>
      </c>
      <c r="B282" s="15" t="s">
        <v>12</v>
      </c>
      <c r="C282" s="15" t="s">
        <v>17</v>
      </c>
      <c r="D282" s="15">
        <v>2652009</v>
      </c>
      <c r="E282" s="15">
        <v>2.6520090000000001</v>
      </c>
    </row>
    <row r="283" spans="1:5" x14ac:dyDescent="0.2">
      <c r="A283" s="15" t="s">
        <v>52</v>
      </c>
      <c r="B283" s="15" t="s">
        <v>13</v>
      </c>
      <c r="C283" s="15" t="s">
        <v>17</v>
      </c>
      <c r="D283" s="15">
        <v>2799532</v>
      </c>
      <c r="E283" s="15">
        <v>2.7995320000000001</v>
      </c>
    </row>
    <row r="284" spans="1:5" x14ac:dyDescent="0.2">
      <c r="A284" s="15" t="s">
        <v>52</v>
      </c>
      <c r="B284" s="15" t="s">
        <v>168</v>
      </c>
      <c r="C284" s="15" t="s">
        <v>26</v>
      </c>
      <c r="D284" s="15">
        <v>11231667</v>
      </c>
      <c r="E284" s="15">
        <v>11.231667</v>
      </c>
    </row>
    <row r="285" spans="1:5" x14ac:dyDescent="0.2">
      <c r="A285" s="15" t="s">
        <v>52</v>
      </c>
      <c r="B285" s="15" t="s">
        <v>12</v>
      </c>
      <c r="C285" s="15" t="s">
        <v>26</v>
      </c>
      <c r="D285" s="15">
        <v>5605980</v>
      </c>
      <c r="E285" s="15">
        <v>5.6059799999999997</v>
      </c>
    </row>
    <row r="286" spans="1:5" x14ac:dyDescent="0.2">
      <c r="A286" s="15" t="s">
        <v>52</v>
      </c>
      <c r="B286" s="15" t="s">
        <v>13</v>
      </c>
      <c r="C286" s="15" t="s">
        <v>26</v>
      </c>
      <c r="D286" s="15">
        <v>5625687</v>
      </c>
      <c r="E286" s="15">
        <v>5.6256870000000001</v>
      </c>
    </row>
    <row r="287" spans="1:5" x14ac:dyDescent="0.2">
      <c r="A287" s="15" t="s">
        <v>52</v>
      </c>
      <c r="B287" s="15" t="s">
        <v>168</v>
      </c>
      <c r="C287" s="15" t="s">
        <v>27</v>
      </c>
      <c r="D287" s="15">
        <v>11200062</v>
      </c>
      <c r="E287" s="15">
        <v>11.200062000000001</v>
      </c>
    </row>
    <row r="288" spans="1:5" x14ac:dyDescent="0.2">
      <c r="A288" s="15" t="s">
        <v>52</v>
      </c>
      <c r="B288" s="15" t="s">
        <v>12</v>
      </c>
      <c r="C288" s="15" t="s">
        <v>27</v>
      </c>
      <c r="D288" s="15">
        <v>5656966</v>
      </c>
      <c r="E288" s="15">
        <v>5.6569659999999997</v>
      </c>
    </row>
    <row r="289" spans="1:6" x14ac:dyDescent="0.2">
      <c r="A289" s="15" t="s">
        <v>52</v>
      </c>
      <c r="B289" s="15" t="s">
        <v>13</v>
      </c>
      <c r="C289" s="15" t="s">
        <v>27</v>
      </c>
      <c r="D289" s="15">
        <v>5543096</v>
      </c>
      <c r="E289" s="15">
        <v>5.5430960000000002</v>
      </c>
    </row>
    <row r="290" spans="1:6" x14ac:dyDescent="0.2">
      <c r="A290" s="15" t="s">
        <v>52</v>
      </c>
      <c r="B290" s="15" t="s">
        <v>168</v>
      </c>
      <c r="C290" s="15" t="s">
        <v>28</v>
      </c>
      <c r="D290" s="15">
        <v>6461954</v>
      </c>
      <c r="E290" s="15">
        <v>6.4619540000000004</v>
      </c>
    </row>
    <row r="291" spans="1:6" x14ac:dyDescent="0.2">
      <c r="A291" s="15" t="s">
        <v>52</v>
      </c>
      <c r="B291" s="15" t="s">
        <v>12</v>
      </c>
      <c r="C291" s="15" t="s">
        <v>28</v>
      </c>
      <c r="D291" s="15">
        <v>3279603</v>
      </c>
      <c r="E291" s="15">
        <v>3.2796029999999998</v>
      </c>
    </row>
    <row r="292" spans="1:6" x14ac:dyDescent="0.2">
      <c r="A292" s="15" t="s">
        <v>52</v>
      </c>
      <c r="B292" s="15" t="s">
        <v>13</v>
      </c>
      <c r="C292" s="15" t="s">
        <v>28</v>
      </c>
      <c r="D292" s="15">
        <v>3182351</v>
      </c>
      <c r="E292" s="15">
        <v>3.1823510000000002</v>
      </c>
    </row>
    <row r="293" spans="1:6" x14ac:dyDescent="0.2">
      <c r="A293" s="15" t="s">
        <v>52</v>
      </c>
      <c r="B293" s="15" t="s">
        <v>168</v>
      </c>
      <c r="C293" s="15" t="s">
        <v>18</v>
      </c>
      <c r="D293" s="15">
        <v>7308601</v>
      </c>
      <c r="E293" s="15">
        <v>7.3086010000000003</v>
      </c>
    </row>
    <row r="294" spans="1:6" x14ac:dyDescent="0.2">
      <c r="A294" s="15" t="s">
        <v>52</v>
      </c>
      <c r="B294" s="15" t="s">
        <v>12</v>
      </c>
      <c r="C294" s="15" t="s">
        <v>18</v>
      </c>
      <c r="D294" s="15">
        <v>3825491</v>
      </c>
      <c r="E294" s="15">
        <v>3.825491</v>
      </c>
    </row>
    <row r="295" spans="1:6" x14ac:dyDescent="0.2">
      <c r="A295" s="15" t="s">
        <v>52</v>
      </c>
      <c r="B295" s="15" t="s">
        <v>13</v>
      </c>
      <c r="C295" s="15" t="s">
        <v>18</v>
      </c>
      <c r="D295" s="15">
        <v>3483110</v>
      </c>
      <c r="E295" s="15">
        <v>3.4831099999999999</v>
      </c>
    </row>
    <row r="296" spans="1:6" x14ac:dyDescent="0.2">
      <c r="A296" s="15" t="s">
        <v>52</v>
      </c>
      <c r="B296" s="15" t="s">
        <v>168</v>
      </c>
      <c r="C296" s="15" t="s">
        <v>48</v>
      </c>
      <c r="D296" s="15">
        <v>2721910</v>
      </c>
      <c r="E296" s="15">
        <v>2.7219099999999998</v>
      </c>
    </row>
    <row r="297" spans="1:6" x14ac:dyDescent="0.2">
      <c r="A297" s="15" t="s">
        <v>52</v>
      </c>
      <c r="B297" s="15" t="s">
        <v>12</v>
      </c>
      <c r="C297" s="15" t="s">
        <v>48</v>
      </c>
      <c r="D297" s="15">
        <v>1635548</v>
      </c>
      <c r="E297" s="15">
        <v>1.635548</v>
      </c>
    </row>
    <row r="298" spans="1:6" x14ac:dyDescent="0.2">
      <c r="A298" s="15" t="s">
        <v>52</v>
      </c>
      <c r="B298" s="15" t="s">
        <v>13</v>
      </c>
      <c r="C298" s="15" t="s">
        <v>48</v>
      </c>
      <c r="D298" s="15">
        <v>1086362</v>
      </c>
      <c r="E298" s="15">
        <v>1.086362</v>
      </c>
    </row>
    <row r="299" spans="1:6" x14ac:dyDescent="0.2">
      <c r="A299" s="15" t="s">
        <v>56</v>
      </c>
      <c r="B299" s="15" t="s">
        <v>168</v>
      </c>
      <c r="C299" s="15" t="s">
        <v>0</v>
      </c>
      <c r="D299" s="15">
        <v>55977178</v>
      </c>
      <c r="E299" s="15">
        <v>55.977178000000002</v>
      </c>
      <c r="F299" s="15">
        <f>D299-D302-D305-D308-D311-D314-D317-D320-D323-D326-D329</f>
        <v>0</v>
      </c>
    </row>
    <row r="300" spans="1:6" x14ac:dyDescent="0.2">
      <c r="A300" s="15" t="s">
        <v>56</v>
      </c>
      <c r="B300" s="15" t="s">
        <v>12</v>
      </c>
      <c r="C300" s="15" t="s">
        <v>0</v>
      </c>
      <c r="D300" s="15">
        <v>28309236</v>
      </c>
      <c r="E300" s="15">
        <v>28.309235999999999</v>
      </c>
      <c r="F300" s="15">
        <f t="shared" ref="F300:F301" si="2">D300-D303-D306-D309-D312-D315-D318-D321-D324-D327-D330</f>
        <v>0</v>
      </c>
    </row>
    <row r="301" spans="1:6" x14ac:dyDescent="0.2">
      <c r="A301" s="15" t="s">
        <v>56</v>
      </c>
      <c r="B301" s="15" t="s">
        <v>13</v>
      </c>
      <c r="C301" s="15" t="s">
        <v>0</v>
      </c>
      <c r="D301" s="15">
        <v>27667942</v>
      </c>
      <c r="E301" s="15">
        <v>27.667942</v>
      </c>
      <c r="F301" s="15">
        <f t="shared" si="2"/>
        <v>0</v>
      </c>
    </row>
    <row r="302" spans="1:6" x14ac:dyDescent="0.2">
      <c r="A302" s="15" t="s">
        <v>56</v>
      </c>
      <c r="B302" s="15" t="s">
        <v>168</v>
      </c>
      <c r="C302" s="15" t="s">
        <v>15</v>
      </c>
      <c r="D302" s="15">
        <v>637834</v>
      </c>
      <c r="E302" s="15">
        <v>0.63783400000000001</v>
      </c>
    </row>
    <row r="303" spans="1:6" x14ac:dyDescent="0.2">
      <c r="A303" s="15" t="s">
        <v>56</v>
      </c>
      <c r="B303" s="15" t="s">
        <v>12</v>
      </c>
      <c r="C303" s="15" t="s">
        <v>15</v>
      </c>
      <c r="D303" s="15">
        <v>310525</v>
      </c>
      <c r="E303" s="15">
        <v>0.310525</v>
      </c>
    </row>
    <row r="304" spans="1:6" x14ac:dyDescent="0.2">
      <c r="A304" s="15" t="s">
        <v>56</v>
      </c>
      <c r="B304" s="15" t="s">
        <v>13</v>
      </c>
      <c r="C304" s="15" t="s">
        <v>15</v>
      </c>
      <c r="D304" s="15">
        <v>327309</v>
      </c>
      <c r="E304" s="15">
        <v>0.32730900000000002</v>
      </c>
    </row>
    <row r="305" spans="1:5" x14ac:dyDescent="0.2">
      <c r="A305" s="15" t="s">
        <v>56</v>
      </c>
      <c r="B305" s="15" t="s">
        <v>168</v>
      </c>
      <c r="C305" s="15" t="s">
        <v>24</v>
      </c>
      <c r="D305" s="15">
        <v>3412284</v>
      </c>
      <c r="E305" s="15">
        <v>3.4122840000000001</v>
      </c>
    </row>
    <row r="306" spans="1:5" x14ac:dyDescent="0.2">
      <c r="A306" s="15" t="s">
        <v>56</v>
      </c>
      <c r="B306" s="15" t="s">
        <v>12</v>
      </c>
      <c r="C306" s="15" t="s">
        <v>24</v>
      </c>
      <c r="D306" s="15">
        <v>1662652</v>
      </c>
      <c r="E306" s="15">
        <v>1.662652</v>
      </c>
    </row>
    <row r="307" spans="1:5" x14ac:dyDescent="0.2">
      <c r="A307" s="15" t="s">
        <v>56</v>
      </c>
      <c r="B307" s="15" t="s">
        <v>13</v>
      </c>
      <c r="C307" s="15" t="s">
        <v>24</v>
      </c>
      <c r="D307" s="15">
        <v>1749632</v>
      </c>
      <c r="E307" s="15">
        <v>1.7496320000000001</v>
      </c>
    </row>
    <row r="308" spans="1:5" x14ac:dyDescent="0.2">
      <c r="A308" s="15" t="s">
        <v>56</v>
      </c>
      <c r="B308" s="15" t="s">
        <v>168</v>
      </c>
      <c r="C308" s="15" t="s">
        <v>25</v>
      </c>
      <c r="D308" s="15">
        <v>3513546</v>
      </c>
      <c r="E308" s="15">
        <v>3.5135459999999998</v>
      </c>
    </row>
    <row r="309" spans="1:5" x14ac:dyDescent="0.2">
      <c r="A309" s="15" t="s">
        <v>56</v>
      </c>
      <c r="B309" s="15" t="s">
        <v>12</v>
      </c>
      <c r="C309" s="15" t="s">
        <v>25</v>
      </c>
      <c r="D309" s="15">
        <v>1715155</v>
      </c>
      <c r="E309" s="15">
        <v>1.715155</v>
      </c>
    </row>
    <row r="310" spans="1:5" x14ac:dyDescent="0.2">
      <c r="A310" s="15" t="s">
        <v>56</v>
      </c>
      <c r="B310" s="15" t="s">
        <v>13</v>
      </c>
      <c r="C310" s="15" t="s">
        <v>25</v>
      </c>
      <c r="D310" s="15">
        <v>1798391</v>
      </c>
      <c r="E310" s="15">
        <v>1.7983910000000001</v>
      </c>
    </row>
    <row r="311" spans="1:5" x14ac:dyDescent="0.2">
      <c r="A311" s="15" t="s">
        <v>56</v>
      </c>
      <c r="B311" s="15" t="s">
        <v>168</v>
      </c>
      <c r="C311" s="15" t="s">
        <v>16</v>
      </c>
      <c r="D311" s="15">
        <v>3778749</v>
      </c>
      <c r="E311" s="15">
        <v>3.7787489999999999</v>
      </c>
    </row>
    <row r="312" spans="1:5" x14ac:dyDescent="0.2">
      <c r="A312" s="15" t="s">
        <v>56</v>
      </c>
      <c r="B312" s="15" t="s">
        <v>12</v>
      </c>
      <c r="C312" s="15" t="s">
        <v>16</v>
      </c>
      <c r="D312" s="15">
        <v>1841068</v>
      </c>
      <c r="E312" s="15">
        <v>1.8410679999999999</v>
      </c>
    </row>
    <row r="313" spans="1:5" x14ac:dyDescent="0.2">
      <c r="A313" s="15" t="s">
        <v>56</v>
      </c>
      <c r="B313" s="15" t="s">
        <v>13</v>
      </c>
      <c r="C313" s="15" t="s">
        <v>16</v>
      </c>
      <c r="D313" s="15">
        <v>1937681</v>
      </c>
      <c r="E313" s="15">
        <v>1.937681</v>
      </c>
    </row>
    <row r="314" spans="1:5" x14ac:dyDescent="0.2">
      <c r="A314" s="15" t="s">
        <v>56</v>
      </c>
      <c r="B314" s="15" t="s">
        <v>168</v>
      </c>
      <c r="C314" s="15" t="s">
        <v>17</v>
      </c>
      <c r="D314" s="15">
        <v>5411528</v>
      </c>
      <c r="E314" s="15">
        <v>5.4115279999999997</v>
      </c>
    </row>
    <row r="315" spans="1:5" x14ac:dyDescent="0.2">
      <c r="A315" s="15" t="s">
        <v>56</v>
      </c>
      <c r="B315" s="15" t="s">
        <v>12</v>
      </c>
      <c r="C315" s="15" t="s">
        <v>17</v>
      </c>
      <c r="D315" s="15">
        <v>2631044</v>
      </c>
      <c r="E315" s="15">
        <v>2.6310440000000002</v>
      </c>
    </row>
    <row r="316" spans="1:5" x14ac:dyDescent="0.2">
      <c r="A316" s="15" t="s">
        <v>56</v>
      </c>
      <c r="B316" s="15" t="s">
        <v>13</v>
      </c>
      <c r="C316" s="15" t="s">
        <v>17</v>
      </c>
      <c r="D316" s="15">
        <v>2780484</v>
      </c>
      <c r="E316" s="15">
        <v>2.780484</v>
      </c>
    </row>
    <row r="317" spans="1:5" x14ac:dyDescent="0.2">
      <c r="A317" s="15" t="s">
        <v>56</v>
      </c>
      <c r="B317" s="15" t="s">
        <v>168</v>
      </c>
      <c r="C317" s="15" t="s">
        <v>26</v>
      </c>
      <c r="D317" s="15">
        <v>11321004</v>
      </c>
      <c r="E317" s="15">
        <v>11.321004</v>
      </c>
    </row>
    <row r="318" spans="1:5" x14ac:dyDescent="0.2">
      <c r="A318" s="15" t="s">
        <v>56</v>
      </c>
      <c r="B318" s="15" t="s">
        <v>12</v>
      </c>
      <c r="C318" s="15" t="s">
        <v>26</v>
      </c>
      <c r="D318" s="15">
        <v>5649444</v>
      </c>
      <c r="E318" s="15">
        <v>5.6494439999999999</v>
      </c>
    </row>
    <row r="319" spans="1:5" x14ac:dyDescent="0.2">
      <c r="A319" s="15" t="s">
        <v>56</v>
      </c>
      <c r="B319" s="15" t="s">
        <v>13</v>
      </c>
      <c r="C319" s="15" t="s">
        <v>26</v>
      </c>
      <c r="D319" s="15">
        <v>5671560</v>
      </c>
      <c r="E319" s="15">
        <v>5.6715600000000004</v>
      </c>
    </row>
    <row r="320" spans="1:5" x14ac:dyDescent="0.2">
      <c r="A320" s="15" t="s">
        <v>56</v>
      </c>
      <c r="B320" s="15" t="s">
        <v>168</v>
      </c>
      <c r="C320" s="15" t="s">
        <v>27</v>
      </c>
      <c r="D320" s="15">
        <v>11105277</v>
      </c>
      <c r="E320" s="15">
        <v>11.105276999999999</v>
      </c>
    </row>
    <row r="321" spans="1:6" x14ac:dyDescent="0.2">
      <c r="A321" s="15" t="s">
        <v>56</v>
      </c>
      <c r="B321" s="15" t="s">
        <v>12</v>
      </c>
      <c r="C321" s="15" t="s">
        <v>27</v>
      </c>
      <c r="D321" s="15">
        <v>5607643</v>
      </c>
      <c r="E321" s="15">
        <v>5.6076430000000004</v>
      </c>
    </row>
    <row r="322" spans="1:6" x14ac:dyDescent="0.2">
      <c r="A322" s="15" t="s">
        <v>56</v>
      </c>
      <c r="B322" s="15" t="s">
        <v>13</v>
      </c>
      <c r="C322" s="15" t="s">
        <v>27</v>
      </c>
      <c r="D322" s="15">
        <v>5497634</v>
      </c>
      <c r="E322" s="15">
        <v>5.4976339999999997</v>
      </c>
    </row>
    <row r="323" spans="1:6" x14ac:dyDescent="0.2">
      <c r="A323" s="15" t="s">
        <v>56</v>
      </c>
      <c r="B323" s="15" t="s">
        <v>168</v>
      </c>
      <c r="C323" s="15" t="s">
        <v>28</v>
      </c>
      <c r="D323" s="15">
        <v>6617703</v>
      </c>
      <c r="E323" s="15">
        <v>6.6177029999999997</v>
      </c>
    </row>
    <row r="324" spans="1:6" x14ac:dyDescent="0.2">
      <c r="A324" s="15" t="s">
        <v>56</v>
      </c>
      <c r="B324" s="15" t="s">
        <v>12</v>
      </c>
      <c r="C324" s="15" t="s">
        <v>28</v>
      </c>
      <c r="D324" s="15">
        <v>3361147</v>
      </c>
      <c r="E324" s="15">
        <v>3.3611469999999999</v>
      </c>
    </row>
    <row r="325" spans="1:6" x14ac:dyDescent="0.2">
      <c r="A325" s="15" t="s">
        <v>56</v>
      </c>
      <c r="B325" s="15" t="s">
        <v>13</v>
      </c>
      <c r="C325" s="15" t="s">
        <v>28</v>
      </c>
      <c r="D325" s="15">
        <v>3256556</v>
      </c>
      <c r="E325" s="15">
        <v>3.2565559999999998</v>
      </c>
    </row>
    <row r="326" spans="1:6" x14ac:dyDescent="0.2">
      <c r="A326" s="15" t="s">
        <v>56</v>
      </c>
      <c r="B326" s="15" t="s">
        <v>168</v>
      </c>
      <c r="C326" s="15" t="s">
        <v>18</v>
      </c>
      <c r="D326" s="15">
        <v>7410519</v>
      </c>
      <c r="E326" s="15">
        <v>7.4105189999999999</v>
      </c>
    </row>
    <row r="327" spans="1:6" x14ac:dyDescent="0.2">
      <c r="A327" s="15" t="s">
        <v>56</v>
      </c>
      <c r="B327" s="15" t="s">
        <v>12</v>
      </c>
      <c r="C327" s="15" t="s">
        <v>18</v>
      </c>
      <c r="D327" s="15">
        <v>3877871</v>
      </c>
      <c r="E327" s="15">
        <v>3.8778709999999998</v>
      </c>
    </row>
    <row r="328" spans="1:6" x14ac:dyDescent="0.2">
      <c r="A328" s="15" t="s">
        <v>56</v>
      </c>
      <c r="B328" s="15" t="s">
        <v>13</v>
      </c>
      <c r="C328" s="15" t="s">
        <v>18</v>
      </c>
      <c r="D328" s="15">
        <v>3532648</v>
      </c>
      <c r="E328" s="15">
        <v>3.532648</v>
      </c>
    </row>
    <row r="329" spans="1:6" x14ac:dyDescent="0.2">
      <c r="A329" s="15" t="s">
        <v>56</v>
      </c>
      <c r="B329" s="15" t="s">
        <v>168</v>
      </c>
      <c r="C329" s="15" t="s">
        <v>48</v>
      </c>
      <c r="D329" s="15">
        <v>2768734</v>
      </c>
      <c r="E329" s="15">
        <v>2.7687339999999998</v>
      </c>
    </row>
    <row r="330" spans="1:6" x14ac:dyDescent="0.2">
      <c r="A330" s="15" t="s">
        <v>56</v>
      </c>
      <c r="B330" s="15" t="s">
        <v>12</v>
      </c>
      <c r="C330" s="15" t="s">
        <v>48</v>
      </c>
      <c r="D330" s="15">
        <v>1652687</v>
      </c>
      <c r="E330" s="15">
        <v>1.652687</v>
      </c>
    </row>
    <row r="331" spans="1:6" x14ac:dyDescent="0.2">
      <c r="A331" s="15" t="s">
        <v>56</v>
      </c>
      <c r="B331" s="15" t="s">
        <v>13</v>
      </c>
      <c r="C331" s="15" t="s">
        <v>48</v>
      </c>
      <c r="D331" s="15">
        <v>1116047</v>
      </c>
      <c r="E331" s="15">
        <v>1.116047</v>
      </c>
    </row>
    <row r="332" spans="1:6" x14ac:dyDescent="0.2">
      <c r="A332" s="15" t="s">
        <v>60</v>
      </c>
      <c r="B332" s="15" t="s">
        <v>168</v>
      </c>
      <c r="C332" s="15" t="s">
        <v>0</v>
      </c>
      <c r="D332" s="15">
        <v>56286961</v>
      </c>
      <c r="E332" s="15">
        <v>56.286960999999998</v>
      </c>
      <c r="F332" s="15">
        <f>D332-D335-D338-D341-D344-D347-D350-D353-D356-D359-D362</f>
        <v>0</v>
      </c>
    </row>
    <row r="333" spans="1:6" x14ac:dyDescent="0.2">
      <c r="A333" s="15" t="s">
        <v>60</v>
      </c>
      <c r="B333" s="15" t="s">
        <v>12</v>
      </c>
      <c r="C333" s="15" t="s">
        <v>0</v>
      </c>
      <c r="D333" s="15">
        <v>28459130</v>
      </c>
      <c r="E333" s="15">
        <v>28.459129999999998</v>
      </c>
      <c r="F333" s="15">
        <f t="shared" ref="F333" si="3">D333-D336-D339-D342-D345-D348-D351-D354-D357-D360-D363</f>
        <v>0</v>
      </c>
    </row>
    <row r="334" spans="1:6" x14ac:dyDescent="0.2">
      <c r="A334" s="15" t="s">
        <v>60</v>
      </c>
      <c r="B334" s="15" t="s">
        <v>13</v>
      </c>
      <c r="C334" s="15" t="s">
        <v>0</v>
      </c>
      <c r="D334" s="15">
        <v>27827831</v>
      </c>
      <c r="E334" s="15">
        <v>27.827831</v>
      </c>
      <c r="F334" s="15">
        <f>D334-D337-D340-D343-D346-D349-D352-D355-D358-D361-D364</f>
        <v>0</v>
      </c>
    </row>
    <row r="335" spans="1:6" x14ac:dyDescent="0.2">
      <c r="A335" s="15" t="s">
        <v>60</v>
      </c>
      <c r="B335" s="15" t="s">
        <v>168</v>
      </c>
      <c r="C335" s="15" t="s">
        <v>15</v>
      </c>
      <c r="D335" s="15">
        <v>618858</v>
      </c>
      <c r="E335" s="15">
        <v>0.61885800000000002</v>
      </c>
    </row>
    <row r="336" spans="1:6" x14ac:dyDescent="0.2">
      <c r="A336" s="15" t="s">
        <v>60</v>
      </c>
      <c r="B336" s="15" t="s">
        <v>12</v>
      </c>
      <c r="C336" s="15" t="s">
        <v>15</v>
      </c>
      <c r="D336" s="15">
        <v>300826</v>
      </c>
      <c r="E336" s="15">
        <v>0.30082599999999998</v>
      </c>
    </row>
    <row r="337" spans="1:5" x14ac:dyDescent="0.2">
      <c r="A337" s="15" t="s">
        <v>60</v>
      </c>
      <c r="B337" s="15" t="s">
        <v>13</v>
      </c>
      <c r="C337" s="15" t="s">
        <v>15</v>
      </c>
      <c r="D337" s="15">
        <v>318032</v>
      </c>
      <c r="E337" s="15">
        <v>0.31803199999999998</v>
      </c>
    </row>
    <row r="338" spans="1:5" x14ac:dyDescent="0.2">
      <c r="A338" s="15" t="s">
        <v>60</v>
      </c>
      <c r="B338" s="15" t="s">
        <v>168</v>
      </c>
      <c r="C338" s="15" t="s">
        <v>24</v>
      </c>
      <c r="D338" s="15">
        <v>3371901</v>
      </c>
      <c r="E338" s="15">
        <v>3.3719009999999998</v>
      </c>
    </row>
    <row r="339" spans="1:5" x14ac:dyDescent="0.2">
      <c r="A339" s="15" t="s">
        <v>60</v>
      </c>
      <c r="B339" s="15" t="s">
        <v>12</v>
      </c>
      <c r="C339" s="15" t="s">
        <v>24</v>
      </c>
      <c r="D339" s="15">
        <v>1642517</v>
      </c>
      <c r="E339" s="15">
        <v>1.642517</v>
      </c>
    </row>
    <row r="340" spans="1:5" x14ac:dyDescent="0.2">
      <c r="A340" s="15" t="s">
        <v>60</v>
      </c>
      <c r="B340" s="15" t="s">
        <v>13</v>
      </c>
      <c r="C340" s="15" t="s">
        <v>24</v>
      </c>
      <c r="D340" s="15">
        <v>1729384</v>
      </c>
      <c r="E340" s="15">
        <v>1.729384</v>
      </c>
    </row>
    <row r="341" spans="1:5" x14ac:dyDescent="0.2">
      <c r="A341" s="15" t="s">
        <v>60</v>
      </c>
      <c r="B341" s="15" t="s">
        <v>168</v>
      </c>
      <c r="C341" s="15" t="s">
        <v>25</v>
      </c>
      <c r="D341" s="15">
        <v>3536817</v>
      </c>
      <c r="E341" s="15">
        <v>3.5368170000000001</v>
      </c>
    </row>
    <row r="342" spans="1:5" x14ac:dyDescent="0.2">
      <c r="A342" s="15" t="s">
        <v>60</v>
      </c>
      <c r="B342" s="15" t="s">
        <v>12</v>
      </c>
      <c r="C342" s="15" t="s">
        <v>25</v>
      </c>
      <c r="D342" s="15">
        <v>1725255</v>
      </c>
      <c r="E342" s="15">
        <v>1.725255</v>
      </c>
    </row>
    <row r="343" spans="1:5" x14ac:dyDescent="0.2">
      <c r="A343" s="15" t="s">
        <v>60</v>
      </c>
      <c r="B343" s="15" t="s">
        <v>13</v>
      </c>
      <c r="C343" s="15" t="s">
        <v>25</v>
      </c>
      <c r="D343" s="15">
        <v>1811562</v>
      </c>
      <c r="E343" s="15">
        <v>1.8115619999999999</v>
      </c>
    </row>
    <row r="344" spans="1:5" x14ac:dyDescent="0.2">
      <c r="A344" s="15" t="s">
        <v>60</v>
      </c>
      <c r="B344" s="15" t="s">
        <v>168</v>
      </c>
      <c r="C344" s="15" t="s">
        <v>16</v>
      </c>
      <c r="D344" s="15">
        <v>3896599</v>
      </c>
      <c r="E344" s="15">
        <v>3.8965990000000001</v>
      </c>
    </row>
    <row r="345" spans="1:5" x14ac:dyDescent="0.2">
      <c r="A345" s="15" t="s">
        <v>60</v>
      </c>
      <c r="B345" s="15" t="s">
        <v>12</v>
      </c>
      <c r="C345" s="15" t="s">
        <v>16</v>
      </c>
      <c r="D345" s="15">
        <v>1898106</v>
      </c>
      <c r="E345" s="15">
        <v>1.8981060000000001</v>
      </c>
    </row>
    <row r="346" spans="1:5" x14ac:dyDescent="0.2">
      <c r="A346" s="15" t="s">
        <v>60</v>
      </c>
      <c r="B346" s="15" t="s">
        <v>13</v>
      </c>
      <c r="C346" s="15" t="s">
        <v>16</v>
      </c>
      <c r="D346" s="15">
        <v>1998493</v>
      </c>
      <c r="E346" s="15">
        <v>1.9984930000000001</v>
      </c>
    </row>
    <row r="347" spans="1:5" x14ac:dyDescent="0.2">
      <c r="A347" s="15" t="s">
        <v>60</v>
      </c>
      <c r="B347" s="15" t="s">
        <v>168</v>
      </c>
      <c r="C347" s="15" t="s">
        <v>17</v>
      </c>
      <c r="D347" s="15">
        <v>5346009</v>
      </c>
      <c r="E347" s="15">
        <v>5.3460089999999996</v>
      </c>
    </row>
    <row r="348" spans="1:5" x14ac:dyDescent="0.2">
      <c r="A348" s="15" t="s">
        <v>60</v>
      </c>
      <c r="B348" s="15" t="s">
        <v>12</v>
      </c>
      <c r="C348" s="15" t="s">
        <v>17</v>
      </c>
      <c r="D348" s="15">
        <v>2597903</v>
      </c>
      <c r="E348" s="15">
        <v>2.5979030000000001</v>
      </c>
    </row>
    <row r="349" spans="1:5" x14ac:dyDescent="0.2">
      <c r="A349" s="15" t="s">
        <v>60</v>
      </c>
      <c r="B349" s="15" t="s">
        <v>13</v>
      </c>
      <c r="C349" s="15" t="s">
        <v>17</v>
      </c>
      <c r="D349" s="15">
        <v>2748106</v>
      </c>
      <c r="E349" s="15">
        <v>2.7481059999999999</v>
      </c>
    </row>
    <row r="350" spans="1:5" x14ac:dyDescent="0.2">
      <c r="A350" s="15" t="s">
        <v>60</v>
      </c>
      <c r="B350" s="15" t="s">
        <v>168</v>
      </c>
      <c r="C350" s="15" t="s">
        <v>26</v>
      </c>
      <c r="D350" s="15">
        <v>11343005</v>
      </c>
      <c r="E350" s="15">
        <v>11.343005</v>
      </c>
    </row>
    <row r="351" spans="1:5" x14ac:dyDescent="0.2">
      <c r="A351" s="15" t="s">
        <v>60</v>
      </c>
      <c r="B351" s="15" t="s">
        <v>12</v>
      </c>
      <c r="C351" s="15" t="s">
        <v>26</v>
      </c>
      <c r="D351" s="15">
        <v>5660220</v>
      </c>
      <c r="E351" s="15">
        <v>5.6602199999999998</v>
      </c>
    </row>
    <row r="352" spans="1:5" x14ac:dyDescent="0.2">
      <c r="A352" s="15" t="s">
        <v>60</v>
      </c>
      <c r="B352" s="15" t="s">
        <v>13</v>
      </c>
      <c r="C352" s="15" t="s">
        <v>26</v>
      </c>
      <c r="D352" s="15">
        <v>5682785</v>
      </c>
      <c r="E352" s="15">
        <v>5.682785</v>
      </c>
    </row>
    <row r="353" spans="1:6" x14ac:dyDescent="0.2">
      <c r="A353" s="15" t="s">
        <v>60</v>
      </c>
      <c r="B353" s="15" t="s">
        <v>168</v>
      </c>
      <c r="C353" s="15" t="s">
        <v>27</v>
      </c>
      <c r="D353" s="15">
        <v>11037570</v>
      </c>
      <c r="E353" s="15">
        <v>11.037570000000001</v>
      </c>
    </row>
    <row r="354" spans="1:6" x14ac:dyDescent="0.2">
      <c r="A354" s="15" t="s">
        <v>60</v>
      </c>
      <c r="B354" s="15" t="s">
        <v>12</v>
      </c>
      <c r="C354" s="15" t="s">
        <v>27</v>
      </c>
      <c r="D354" s="15">
        <v>5571153</v>
      </c>
      <c r="E354" s="15">
        <v>5.5711529999999998</v>
      </c>
    </row>
    <row r="355" spans="1:6" x14ac:dyDescent="0.2">
      <c r="A355" s="15" t="s">
        <v>60</v>
      </c>
      <c r="B355" s="15" t="s">
        <v>13</v>
      </c>
      <c r="C355" s="15" t="s">
        <v>27</v>
      </c>
      <c r="D355" s="15">
        <v>5466417</v>
      </c>
      <c r="E355" s="15">
        <v>5.4664169999999999</v>
      </c>
    </row>
    <row r="356" spans="1:6" x14ac:dyDescent="0.2">
      <c r="A356" s="15" t="s">
        <v>60</v>
      </c>
      <c r="B356" s="15" t="s">
        <v>168</v>
      </c>
      <c r="C356" s="15" t="s">
        <v>28</v>
      </c>
      <c r="D356" s="15">
        <v>6782486</v>
      </c>
      <c r="E356" s="15">
        <v>6.7824859999999996</v>
      </c>
    </row>
    <row r="357" spans="1:6" x14ac:dyDescent="0.2">
      <c r="A357" s="15" t="s">
        <v>60</v>
      </c>
      <c r="B357" s="15" t="s">
        <v>12</v>
      </c>
      <c r="C357" s="15" t="s">
        <v>28</v>
      </c>
      <c r="D357" s="15">
        <v>3445635</v>
      </c>
      <c r="E357" s="15">
        <v>3.4456349999999998</v>
      </c>
    </row>
    <row r="358" spans="1:6" x14ac:dyDescent="0.2">
      <c r="A358" s="15" t="s">
        <v>60</v>
      </c>
      <c r="B358" s="15" t="s">
        <v>13</v>
      </c>
      <c r="C358" s="15" t="s">
        <v>28</v>
      </c>
      <c r="D358" s="15">
        <v>3336851</v>
      </c>
      <c r="E358" s="15">
        <v>3.3368509999999998</v>
      </c>
    </row>
    <row r="359" spans="1:6" x14ac:dyDescent="0.2">
      <c r="A359" s="15" t="s">
        <v>60</v>
      </c>
      <c r="B359" s="15" t="s">
        <v>168</v>
      </c>
      <c r="C359" s="15" t="s">
        <v>18</v>
      </c>
      <c r="D359" s="15">
        <v>7516752</v>
      </c>
      <c r="E359" s="15">
        <v>7.5167520000000003</v>
      </c>
    </row>
    <row r="360" spans="1:6" x14ac:dyDescent="0.2">
      <c r="A360" s="15" t="s">
        <v>60</v>
      </c>
      <c r="B360" s="15" t="s">
        <v>12</v>
      </c>
      <c r="C360" s="15" t="s">
        <v>18</v>
      </c>
      <c r="D360" s="15">
        <v>3933092</v>
      </c>
      <c r="E360" s="15">
        <v>3.9330919999999998</v>
      </c>
    </row>
    <row r="361" spans="1:6" x14ac:dyDescent="0.2">
      <c r="A361" s="15" t="s">
        <v>60</v>
      </c>
      <c r="B361" s="15" t="s">
        <v>13</v>
      </c>
      <c r="C361" s="15" t="s">
        <v>18</v>
      </c>
      <c r="D361" s="15">
        <v>3583660</v>
      </c>
      <c r="E361" s="15">
        <v>3.5836600000000001</v>
      </c>
    </row>
    <row r="362" spans="1:6" x14ac:dyDescent="0.2">
      <c r="A362" s="15" t="s">
        <v>60</v>
      </c>
      <c r="B362" s="15" t="s">
        <v>168</v>
      </c>
      <c r="C362" s="15" t="s">
        <v>48</v>
      </c>
      <c r="D362" s="15">
        <v>2836964</v>
      </c>
      <c r="E362" s="15">
        <v>2.836964</v>
      </c>
    </row>
    <row r="363" spans="1:6" x14ac:dyDescent="0.2">
      <c r="A363" s="15" t="s">
        <v>60</v>
      </c>
      <c r="B363" s="15" t="s">
        <v>12</v>
      </c>
      <c r="C363" s="15" t="s">
        <v>48</v>
      </c>
      <c r="D363" s="15">
        <v>1684423</v>
      </c>
      <c r="E363" s="15">
        <v>1.684423</v>
      </c>
    </row>
    <row r="364" spans="1:6" x14ac:dyDescent="0.2">
      <c r="A364" s="15" t="s">
        <v>60</v>
      </c>
      <c r="B364" s="15" t="s">
        <v>13</v>
      </c>
      <c r="C364" s="15" t="s">
        <v>48</v>
      </c>
      <c r="D364" s="15">
        <v>1152541</v>
      </c>
      <c r="E364" s="15">
        <v>1.152541</v>
      </c>
    </row>
    <row r="365" spans="1:6" x14ac:dyDescent="0.2">
      <c r="A365" s="15" t="s">
        <v>87</v>
      </c>
      <c r="B365" s="15" t="s">
        <v>168</v>
      </c>
      <c r="C365" s="15" t="s">
        <v>24</v>
      </c>
      <c r="D365" s="37">
        <v>3326724</v>
      </c>
      <c r="E365" s="15">
        <v>3.326724</v>
      </c>
      <c r="F365" s="15">
        <f>D375-D365-D366-D367-D368-D369-D370-D371-D372-D373-D374</f>
        <v>0</v>
      </c>
    </row>
    <row r="366" spans="1:6" x14ac:dyDescent="0.2">
      <c r="A366" s="15" t="s">
        <v>87</v>
      </c>
      <c r="B366" s="15" t="s">
        <v>168</v>
      </c>
      <c r="C366" s="15" t="s">
        <v>16</v>
      </c>
      <c r="D366" s="37">
        <v>3998271</v>
      </c>
      <c r="E366" s="15">
        <v>3.9982709999999999</v>
      </c>
      <c r="F366" s="15">
        <f>D386-D376-D377-D378-D379-D380-D381-D382-D383-D384-D385</f>
        <v>0</v>
      </c>
    </row>
    <row r="367" spans="1:6" x14ac:dyDescent="0.2">
      <c r="A367" s="15" t="s">
        <v>87</v>
      </c>
      <c r="B367" s="15" t="s">
        <v>168</v>
      </c>
      <c r="C367" s="15" t="s">
        <v>17</v>
      </c>
      <c r="D367" s="37">
        <v>5322614</v>
      </c>
      <c r="E367" s="15">
        <v>5.3226139999999997</v>
      </c>
      <c r="F367" s="15">
        <f>D397-D387-D388-D389-D390-D391-D392-D393-D394-D395-D396</f>
        <v>0</v>
      </c>
    </row>
    <row r="368" spans="1:6" x14ac:dyDescent="0.2">
      <c r="A368" s="15" t="s">
        <v>87</v>
      </c>
      <c r="B368" s="15" t="s">
        <v>168</v>
      </c>
      <c r="C368" s="15" t="s">
        <v>26</v>
      </c>
      <c r="D368" s="37">
        <v>11334354</v>
      </c>
      <c r="E368" s="15">
        <v>11.334353999999999</v>
      </c>
    </row>
    <row r="369" spans="1:5" x14ac:dyDescent="0.2">
      <c r="A369" s="15" t="s">
        <v>87</v>
      </c>
      <c r="B369" s="15" t="s">
        <v>168</v>
      </c>
      <c r="C369" s="15" t="s">
        <v>27</v>
      </c>
      <c r="D369" s="37">
        <v>10990293</v>
      </c>
      <c r="E369" s="15">
        <v>10.990292999999999</v>
      </c>
    </row>
    <row r="370" spans="1:5" x14ac:dyDescent="0.2">
      <c r="A370" s="15" t="s">
        <v>87</v>
      </c>
      <c r="B370" s="15" t="s">
        <v>168</v>
      </c>
      <c r="C370" s="15" t="s">
        <v>28</v>
      </c>
      <c r="D370" s="37">
        <v>6958595</v>
      </c>
      <c r="E370" s="15">
        <v>6.9585949999999999</v>
      </c>
    </row>
    <row r="371" spans="1:5" x14ac:dyDescent="0.2">
      <c r="A371" s="15" t="s">
        <v>87</v>
      </c>
      <c r="B371" s="15" t="s">
        <v>168</v>
      </c>
      <c r="C371" s="15" t="s">
        <v>25</v>
      </c>
      <c r="D371" s="37">
        <v>3553355</v>
      </c>
      <c r="E371" s="15">
        <v>3.5533549999999998</v>
      </c>
    </row>
    <row r="372" spans="1:5" x14ac:dyDescent="0.2">
      <c r="A372" s="15" t="s">
        <v>87</v>
      </c>
      <c r="B372" s="15" t="s">
        <v>168</v>
      </c>
      <c r="C372" s="15" t="s">
        <v>18</v>
      </c>
      <c r="D372" s="37">
        <v>7608420</v>
      </c>
      <c r="E372" s="15">
        <v>7.6084199999999997</v>
      </c>
    </row>
    <row r="373" spans="1:5" x14ac:dyDescent="0.2">
      <c r="A373" s="15" t="s">
        <v>87</v>
      </c>
      <c r="B373" s="15" t="s">
        <v>168</v>
      </c>
      <c r="C373" s="15" t="s">
        <v>48</v>
      </c>
      <c r="D373" s="37">
        <v>2855599</v>
      </c>
      <c r="E373" s="15">
        <v>2.8555990000000002</v>
      </c>
    </row>
    <row r="374" spans="1:5" x14ac:dyDescent="0.2">
      <c r="A374" s="15" t="s">
        <v>87</v>
      </c>
      <c r="B374" s="15" t="s">
        <v>168</v>
      </c>
      <c r="C374" s="15" t="s">
        <v>15</v>
      </c>
      <c r="D374" s="37">
        <v>601913</v>
      </c>
      <c r="E374" s="15">
        <v>0.60191300000000003</v>
      </c>
    </row>
    <row r="375" spans="1:5" x14ac:dyDescent="0.2">
      <c r="A375" s="15" t="s">
        <v>87</v>
      </c>
      <c r="B375" s="15" t="s">
        <v>168</v>
      </c>
      <c r="C375" s="15" t="s">
        <v>0</v>
      </c>
      <c r="D375" s="37">
        <v>56550138</v>
      </c>
      <c r="E375" s="15">
        <v>56.550137999999997</v>
      </c>
    </row>
    <row r="376" spans="1:5" x14ac:dyDescent="0.2">
      <c r="A376" s="15" t="s">
        <v>87</v>
      </c>
      <c r="B376" s="15" t="s">
        <v>12</v>
      </c>
      <c r="C376" s="15" t="s">
        <v>24</v>
      </c>
      <c r="D376" s="37">
        <v>1619590</v>
      </c>
      <c r="E376" s="15">
        <v>1.6195900000000001</v>
      </c>
    </row>
    <row r="377" spans="1:5" x14ac:dyDescent="0.2">
      <c r="A377" s="15" t="s">
        <v>87</v>
      </c>
      <c r="B377" s="15" t="s">
        <v>12</v>
      </c>
      <c r="C377" s="15" t="s">
        <v>16</v>
      </c>
      <c r="D377" s="37">
        <v>1947047</v>
      </c>
      <c r="E377" s="15">
        <v>1.947047</v>
      </c>
    </row>
    <row r="378" spans="1:5" x14ac:dyDescent="0.2">
      <c r="A378" s="15" t="s">
        <v>87</v>
      </c>
      <c r="B378" s="15" t="s">
        <v>12</v>
      </c>
      <c r="C378" s="15" t="s">
        <v>17</v>
      </c>
      <c r="D378" s="37">
        <v>2578955</v>
      </c>
      <c r="E378" s="15">
        <v>2.5789550000000001</v>
      </c>
    </row>
    <row r="379" spans="1:5" x14ac:dyDescent="0.2">
      <c r="A379" s="15" t="s">
        <v>87</v>
      </c>
      <c r="B379" s="15" t="s">
        <v>12</v>
      </c>
      <c r="C379" s="15" t="s">
        <v>26</v>
      </c>
      <c r="D379" s="37">
        <v>5640557</v>
      </c>
      <c r="E379" s="15">
        <v>5.6405570000000003</v>
      </c>
    </row>
    <row r="380" spans="1:5" x14ac:dyDescent="0.2">
      <c r="A380" s="15" t="s">
        <v>87</v>
      </c>
      <c r="B380" s="15" t="s">
        <v>12</v>
      </c>
      <c r="C380" s="15" t="s">
        <v>27</v>
      </c>
      <c r="D380" s="37">
        <v>5545499</v>
      </c>
      <c r="E380" s="15">
        <v>5.5454990000000004</v>
      </c>
    </row>
    <row r="381" spans="1:5" x14ac:dyDescent="0.2">
      <c r="A381" s="15" t="s">
        <v>87</v>
      </c>
      <c r="B381" s="15" t="s">
        <v>12</v>
      </c>
      <c r="C381" s="15" t="s">
        <v>28</v>
      </c>
      <c r="D381" s="37">
        <v>3537513</v>
      </c>
      <c r="E381" s="15">
        <v>3.5375130000000001</v>
      </c>
    </row>
    <row r="382" spans="1:5" x14ac:dyDescent="0.2">
      <c r="A382" s="15" t="s">
        <v>87</v>
      </c>
      <c r="B382" s="15" t="s">
        <v>12</v>
      </c>
      <c r="C382" s="15" t="s">
        <v>25</v>
      </c>
      <c r="D382" s="37">
        <v>1732505</v>
      </c>
      <c r="E382" s="15">
        <v>1.732505</v>
      </c>
    </row>
    <row r="383" spans="1:5" x14ac:dyDescent="0.2">
      <c r="A383" s="15" t="s">
        <v>87</v>
      </c>
      <c r="B383" s="15" t="s">
        <v>12</v>
      </c>
      <c r="C383" s="15" t="s">
        <v>18</v>
      </c>
      <c r="D383" s="37">
        <v>3982705</v>
      </c>
      <c r="E383" s="15">
        <v>3.9827050000000002</v>
      </c>
    </row>
    <row r="384" spans="1:5" x14ac:dyDescent="0.2">
      <c r="A384" s="15" t="s">
        <v>87</v>
      </c>
      <c r="B384" s="15" t="s">
        <v>12</v>
      </c>
      <c r="C384" s="15" t="s">
        <v>48</v>
      </c>
      <c r="D384" s="37">
        <v>1689851</v>
      </c>
      <c r="E384" s="15">
        <v>1.689851</v>
      </c>
    </row>
    <row r="385" spans="1:5" x14ac:dyDescent="0.2">
      <c r="A385" s="15" t="s">
        <v>87</v>
      </c>
      <c r="B385" s="15" t="s">
        <v>12</v>
      </c>
      <c r="C385" s="15" t="s">
        <v>15</v>
      </c>
      <c r="D385" s="37">
        <v>293098</v>
      </c>
      <c r="E385" s="15">
        <v>0.29309800000000003</v>
      </c>
    </row>
    <row r="386" spans="1:5" x14ac:dyDescent="0.2">
      <c r="A386" s="15" t="s">
        <v>87</v>
      </c>
      <c r="B386" s="15" t="s">
        <v>12</v>
      </c>
      <c r="C386" s="15" t="s">
        <v>0</v>
      </c>
      <c r="D386" s="37">
        <v>28567320</v>
      </c>
      <c r="E386" s="15">
        <v>28.567319999999999</v>
      </c>
    </row>
    <row r="387" spans="1:5" x14ac:dyDescent="0.2">
      <c r="A387" s="15" t="s">
        <v>87</v>
      </c>
      <c r="B387" s="15" t="s">
        <v>13</v>
      </c>
      <c r="C387" s="15" t="s">
        <v>24</v>
      </c>
      <c r="D387" s="37">
        <v>1707134</v>
      </c>
      <c r="E387" s="15">
        <v>1.7071339999999999</v>
      </c>
    </row>
    <row r="388" spans="1:5" x14ac:dyDescent="0.2">
      <c r="A388" s="15" t="s">
        <v>87</v>
      </c>
      <c r="B388" s="15" t="s">
        <v>13</v>
      </c>
      <c r="C388" s="15" t="s">
        <v>16</v>
      </c>
      <c r="D388" s="37">
        <v>2051224</v>
      </c>
      <c r="E388" s="15">
        <v>2.0512239999999999</v>
      </c>
    </row>
    <row r="389" spans="1:5" x14ac:dyDescent="0.2">
      <c r="A389" s="15" t="s">
        <v>87</v>
      </c>
      <c r="B389" s="15" t="s">
        <v>13</v>
      </c>
      <c r="C389" s="15" t="s">
        <v>17</v>
      </c>
      <c r="D389" s="37">
        <v>2743659</v>
      </c>
      <c r="E389" s="15">
        <v>2.7436590000000001</v>
      </c>
    </row>
    <row r="390" spans="1:5" x14ac:dyDescent="0.2">
      <c r="A390" s="15" t="s">
        <v>87</v>
      </c>
      <c r="B390" s="15" t="s">
        <v>13</v>
      </c>
      <c r="C390" s="15" t="s">
        <v>26</v>
      </c>
      <c r="D390" s="37">
        <v>5693797</v>
      </c>
      <c r="E390" s="15">
        <v>5.693797</v>
      </c>
    </row>
    <row r="391" spans="1:5" x14ac:dyDescent="0.2">
      <c r="A391" s="15" t="s">
        <v>87</v>
      </c>
      <c r="B391" s="15" t="s">
        <v>13</v>
      </c>
      <c r="C391" s="15" t="s">
        <v>27</v>
      </c>
      <c r="D391" s="37">
        <v>5444794</v>
      </c>
      <c r="E391" s="15">
        <v>5.4447939999999999</v>
      </c>
    </row>
    <row r="392" spans="1:5" x14ac:dyDescent="0.2">
      <c r="A392" s="15" t="s">
        <v>87</v>
      </c>
      <c r="B392" s="15" t="s">
        <v>13</v>
      </c>
      <c r="C392" s="15" t="s">
        <v>28</v>
      </c>
      <c r="D392" s="37">
        <v>3421082</v>
      </c>
      <c r="E392" s="15">
        <v>3.4210820000000002</v>
      </c>
    </row>
    <row r="393" spans="1:5" x14ac:dyDescent="0.2">
      <c r="A393" s="15" t="s">
        <v>87</v>
      </c>
      <c r="B393" s="15" t="s">
        <v>13</v>
      </c>
      <c r="C393" s="15" t="s">
        <v>25</v>
      </c>
      <c r="D393" s="37">
        <v>1820850</v>
      </c>
      <c r="E393" s="15">
        <v>1.8208500000000001</v>
      </c>
    </row>
    <row r="394" spans="1:5" x14ac:dyDescent="0.2">
      <c r="A394" s="15" t="s">
        <v>87</v>
      </c>
      <c r="B394" s="15" t="s">
        <v>13</v>
      </c>
      <c r="C394" s="15" t="s">
        <v>18</v>
      </c>
      <c r="D394" s="37">
        <v>3625715</v>
      </c>
      <c r="E394" s="15">
        <v>3.625715</v>
      </c>
    </row>
    <row r="395" spans="1:5" x14ac:dyDescent="0.2">
      <c r="A395" s="15" t="s">
        <v>87</v>
      </c>
      <c r="B395" s="15" t="s">
        <v>13</v>
      </c>
      <c r="C395" s="15" t="s">
        <v>48</v>
      </c>
      <c r="D395" s="37">
        <v>1165748</v>
      </c>
      <c r="E395" s="15">
        <v>1.165748</v>
      </c>
    </row>
    <row r="396" spans="1:5" x14ac:dyDescent="0.2">
      <c r="A396" s="15" t="s">
        <v>87</v>
      </c>
      <c r="B396" s="15" t="s">
        <v>13</v>
      </c>
      <c r="C396" s="15" t="s">
        <v>15</v>
      </c>
      <c r="D396" s="37">
        <v>308815</v>
      </c>
      <c r="E396" s="15">
        <v>0.30881500000000001</v>
      </c>
    </row>
    <row r="397" spans="1:5" x14ac:dyDescent="0.2">
      <c r="A397" s="15" t="s">
        <v>87</v>
      </c>
      <c r="B397" s="15" t="s">
        <v>13</v>
      </c>
      <c r="C397" s="15" t="s">
        <v>0</v>
      </c>
      <c r="D397" s="37">
        <v>27982818</v>
      </c>
      <c r="E397" s="15">
        <v>27.982818000000002</v>
      </c>
    </row>
    <row r="398" spans="1:5" x14ac:dyDescent="0.2">
      <c r="A398" s="15" t="s">
        <v>165</v>
      </c>
      <c r="B398" s="15" t="s">
        <v>168</v>
      </c>
      <c r="C398" s="15" t="s">
        <v>24</v>
      </c>
      <c r="D398" s="37">
        <v>3156650</v>
      </c>
      <c r="E398" s="15">
        <v>3.15665</v>
      </c>
    </row>
    <row r="399" spans="1:5" x14ac:dyDescent="0.2">
      <c r="A399" s="15" t="s">
        <v>165</v>
      </c>
      <c r="B399" s="15" t="s">
        <v>168</v>
      </c>
      <c r="C399" s="15" t="s">
        <v>16</v>
      </c>
      <c r="D399" s="37">
        <v>3362922</v>
      </c>
      <c r="E399" s="15">
        <v>3.3629220000000002</v>
      </c>
    </row>
    <row r="400" spans="1:5" x14ac:dyDescent="0.2">
      <c r="A400" s="15" t="s">
        <v>165</v>
      </c>
      <c r="B400" s="15" t="s">
        <v>168</v>
      </c>
      <c r="C400" s="15" t="s">
        <v>17</v>
      </c>
      <c r="D400" s="37">
        <v>5989232</v>
      </c>
      <c r="E400" s="15">
        <v>5.9892320000000003</v>
      </c>
    </row>
    <row r="401" spans="1:5" x14ac:dyDescent="0.2">
      <c r="A401" s="15" t="s">
        <v>165</v>
      </c>
      <c r="B401" s="15" t="s">
        <v>168</v>
      </c>
      <c r="C401" s="15" t="s">
        <v>26</v>
      </c>
      <c r="D401" s="37">
        <v>11463258</v>
      </c>
      <c r="E401" s="15">
        <v>11.463258</v>
      </c>
    </row>
    <row r="402" spans="1:5" x14ac:dyDescent="0.2">
      <c r="A402" s="15" t="s">
        <v>165</v>
      </c>
      <c r="B402" s="15" t="s">
        <v>168</v>
      </c>
      <c r="C402" s="15" t="s">
        <v>27</v>
      </c>
      <c r="D402" s="37">
        <v>11090805</v>
      </c>
      <c r="E402" s="15">
        <v>11.090805</v>
      </c>
    </row>
    <row r="403" spans="1:5" x14ac:dyDescent="0.2">
      <c r="A403" s="15" t="s">
        <v>165</v>
      </c>
      <c r="B403" s="15" t="s">
        <v>168</v>
      </c>
      <c r="C403" s="15" t="s">
        <v>28</v>
      </c>
      <c r="D403" s="37">
        <v>7062367</v>
      </c>
      <c r="E403" s="15">
        <v>7.0623670000000001</v>
      </c>
    </row>
    <row r="404" spans="1:5" x14ac:dyDescent="0.2">
      <c r="A404" s="15" t="s">
        <v>165</v>
      </c>
      <c r="B404" s="15" t="s">
        <v>168</v>
      </c>
      <c r="C404" s="15" t="s">
        <v>25</v>
      </c>
      <c r="D404" s="37">
        <v>3384530</v>
      </c>
      <c r="E404" s="15">
        <v>3.3845299999999998</v>
      </c>
    </row>
    <row r="405" spans="1:5" x14ac:dyDescent="0.2">
      <c r="A405" s="15" t="s">
        <v>165</v>
      </c>
      <c r="B405" s="15" t="s">
        <v>168</v>
      </c>
      <c r="C405" s="15" t="s">
        <v>18</v>
      </c>
      <c r="D405" s="37">
        <v>7602923</v>
      </c>
      <c r="E405" s="15">
        <v>7.6029229999999997</v>
      </c>
    </row>
    <row r="406" spans="1:5" x14ac:dyDescent="0.2">
      <c r="A406" s="15" t="s">
        <v>165</v>
      </c>
      <c r="B406" s="15" t="s">
        <v>168</v>
      </c>
      <c r="C406" s="15" t="s">
        <v>48</v>
      </c>
      <c r="D406" s="37">
        <v>2798384</v>
      </c>
      <c r="E406" s="15">
        <v>2.798384</v>
      </c>
    </row>
    <row r="407" spans="1:5" x14ac:dyDescent="0.2">
      <c r="A407" s="15" t="s">
        <v>165</v>
      </c>
      <c r="B407" s="15" t="s">
        <v>168</v>
      </c>
      <c r="C407" s="15" t="s">
        <v>15</v>
      </c>
      <c r="D407" s="37">
        <v>578988</v>
      </c>
      <c r="E407" s="15">
        <v>0.57898799999999995</v>
      </c>
    </row>
    <row r="408" spans="1:5" x14ac:dyDescent="0.2">
      <c r="A408" s="15" t="s">
        <v>165</v>
      </c>
      <c r="B408" s="15" t="s">
        <v>168</v>
      </c>
      <c r="C408" s="15" t="s">
        <v>0</v>
      </c>
      <c r="D408" s="37">
        <v>54831448</v>
      </c>
      <c r="E408" s="15">
        <v>54.831448000000002</v>
      </c>
    </row>
    <row r="409" spans="1:5" x14ac:dyDescent="0.2">
      <c r="A409" s="15" t="s">
        <v>165</v>
      </c>
      <c r="B409" s="15" t="s">
        <v>12</v>
      </c>
      <c r="C409" s="15" t="s">
        <v>24</v>
      </c>
      <c r="D409" s="37">
        <v>1539814</v>
      </c>
      <c r="E409" s="15">
        <v>1.539814</v>
      </c>
    </row>
    <row r="410" spans="1:5" x14ac:dyDescent="0.2">
      <c r="A410" s="15" t="s">
        <v>165</v>
      </c>
      <c r="B410" s="15" t="s">
        <v>12</v>
      </c>
      <c r="C410" s="15" t="s">
        <v>16</v>
      </c>
      <c r="D410" s="37">
        <v>1639849</v>
      </c>
      <c r="E410" s="15">
        <v>1.6398489999999999</v>
      </c>
    </row>
    <row r="411" spans="1:5" x14ac:dyDescent="0.2">
      <c r="A411" s="15" t="s">
        <v>165</v>
      </c>
      <c r="B411" s="15" t="s">
        <v>12</v>
      </c>
      <c r="C411" s="15" t="s">
        <v>17</v>
      </c>
      <c r="D411" s="37">
        <v>2956130</v>
      </c>
      <c r="E411" s="15">
        <v>2.9561299999999999</v>
      </c>
    </row>
    <row r="412" spans="1:5" x14ac:dyDescent="0.2">
      <c r="A412" s="15" t="s">
        <v>165</v>
      </c>
      <c r="B412" s="15" t="s">
        <v>12</v>
      </c>
      <c r="C412" s="15" t="s">
        <v>26</v>
      </c>
      <c r="D412" s="37">
        <v>5895219</v>
      </c>
      <c r="E412" s="15">
        <v>5.895219</v>
      </c>
    </row>
    <row r="413" spans="1:5" x14ac:dyDescent="0.2">
      <c r="A413" s="15" t="s">
        <v>165</v>
      </c>
      <c r="B413" s="15" t="s">
        <v>12</v>
      </c>
      <c r="C413" s="15" t="s">
        <v>27</v>
      </c>
      <c r="D413" s="37">
        <v>5637153</v>
      </c>
      <c r="E413" s="15">
        <v>5.6371529999999996</v>
      </c>
    </row>
    <row r="414" spans="1:5" x14ac:dyDescent="0.2">
      <c r="A414" s="15" t="s">
        <v>165</v>
      </c>
      <c r="B414" s="15" t="s">
        <v>12</v>
      </c>
      <c r="C414" s="15" t="s">
        <v>28</v>
      </c>
      <c r="D414" s="37">
        <v>3590741</v>
      </c>
      <c r="E414" s="15">
        <v>3.590741</v>
      </c>
    </row>
    <row r="415" spans="1:5" x14ac:dyDescent="0.2">
      <c r="A415" s="15" t="s">
        <v>165</v>
      </c>
      <c r="B415" s="15" t="s">
        <v>12</v>
      </c>
      <c r="C415" s="15" t="s">
        <v>25</v>
      </c>
      <c r="D415" s="37">
        <v>1651283</v>
      </c>
      <c r="E415" s="15">
        <v>1.6512830000000001</v>
      </c>
    </row>
    <row r="416" spans="1:5" x14ac:dyDescent="0.2">
      <c r="A416" s="15" t="s">
        <v>165</v>
      </c>
      <c r="B416" s="15" t="s">
        <v>12</v>
      </c>
      <c r="C416" s="15" t="s">
        <v>18</v>
      </c>
      <c r="D416" s="37">
        <v>3981984</v>
      </c>
      <c r="E416" s="15">
        <v>3.9819840000000002</v>
      </c>
    </row>
    <row r="417" spans="1:5" x14ac:dyDescent="0.2">
      <c r="A417" s="15" t="s">
        <v>165</v>
      </c>
      <c r="B417" s="15" t="s">
        <v>12</v>
      </c>
      <c r="C417" s="15" t="s">
        <v>48</v>
      </c>
      <c r="D417" s="37">
        <v>1658611</v>
      </c>
      <c r="E417" s="15">
        <v>1.6586110000000001</v>
      </c>
    </row>
    <row r="418" spans="1:5" x14ac:dyDescent="0.2">
      <c r="A418" s="15" t="s">
        <v>165</v>
      </c>
      <c r="B418" s="15" t="s">
        <v>12</v>
      </c>
      <c r="C418" s="15" t="s">
        <v>15</v>
      </c>
      <c r="D418" s="37">
        <v>282933</v>
      </c>
      <c r="E418" s="15">
        <v>0.28293299999999999</v>
      </c>
    </row>
    <row r="419" spans="1:5" x14ac:dyDescent="0.2">
      <c r="A419" s="15" t="s">
        <v>165</v>
      </c>
      <c r="B419" s="15" t="s">
        <v>12</v>
      </c>
      <c r="C419" s="15" t="s">
        <v>0</v>
      </c>
      <c r="D419" s="37">
        <v>27175106</v>
      </c>
      <c r="E419" s="15">
        <v>27.175106</v>
      </c>
    </row>
    <row r="420" spans="1:5" x14ac:dyDescent="0.2">
      <c r="A420" s="15" t="s">
        <v>165</v>
      </c>
      <c r="B420" s="15" t="s">
        <v>13</v>
      </c>
      <c r="C420" s="15" t="s">
        <v>24</v>
      </c>
      <c r="D420" s="37">
        <v>1616836</v>
      </c>
      <c r="E420" s="15">
        <v>1.6168359999999999</v>
      </c>
    </row>
    <row r="421" spans="1:5" x14ac:dyDescent="0.2">
      <c r="A421" s="15" t="s">
        <v>165</v>
      </c>
      <c r="B421" s="15" t="s">
        <v>13</v>
      </c>
      <c r="C421" s="15" t="s">
        <v>16</v>
      </c>
      <c r="D421" s="37">
        <v>1723073</v>
      </c>
      <c r="E421" s="15">
        <v>1.7230730000000001</v>
      </c>
    </row>
    <row r="422" spans="1:5" x14ac:dyDescent="0.2">
      <c r="A422" s="15" t="s">
        <v>165</v>
      </c>
      <c r="B422" s="15" t="s">
        <v>13</v>
      </c>
      <c r="C422" s="15" t="s">
        <v>17</v>
      </c>
      <c r="D422" s="37">
        <v>3033102</v>
      </c>
      <c r="E422" s="15">
        <v>3.033102</v>
      </c>
    </row>
    <row r="423" spans="1:5" x14ac:dyDescent="0.2">
      <c r="A423" s="15" t="s">
        <v>165</v>
      </c>
      <c r="B423" s="15" t="s">
        <v>13</v>
      </c>
      <c r="C423" s="15" t="s">
        <v>26</v>
      </c>
      <c r="D423" s="37">
        <v>5568039</v>
      </c>
      <c r="E423" s="15">
        <v>5.5680389999999997</v>
      </c>
    </row>
    <row r="424" spans="1:5" x14ac:dyDescent="0.2">
      <c r="A424" s="15" t="s">
        <v>165</v>
      </c>
      <c r="B424" s="15" t="s">
        <v>13</v>
      </c>
      <c r="C424" s="15" t="s">
        <v>27</v>
      </c>
      <c r="D424" s="37">
        <v>5453652</v>
      </c>
      <c r="E424" s="15">
        <v>5.4536519999999999</v>
      </c>
    </row>
    <row r="425" spans="1:5" x14ac:dyDescent="0.2">
      <c r="A425" s="15" t="s">
        <v>165</v>
      </c>
      <c r="B425" s="15" t="s">
        <v>13</v>
      </c>
      <c r="C425" s="15" t="s">
        <v>28</v>
      </c>
      <c r="D425" s="37">
        <v>3471626</v>
      </c>
      <c r="E425" s="15">
        <v>3.4716260000000001</v>
      </c>
    </row>
    <row r="426" spans="1:5" x14ac:dyDescent="0.2">
      <c r="A426" s="15" t="s">
        <v>165</v>
      </c>
      <c r="B426" s="15" t="s">
        <v>13</v>
      </c>
      <c r="C426" s="15" t="s">
        <v>25</v>
      </c>
      <c r="D426" s="37">
        <v>1733247</v>
      </c>
      <c r="E426" s="15">
        <v>1.733247</v>
      </c>
    </row>
    <row r="427" spans="1:5" x14ac:dyDescent="0.2">
      <c r="A427" s="15" t="s">
        <v>165</v>
      </c>
      <c r="B427" s="15" t="s">
        <v>13</v>
      </c>
      <c r="C427" s="15" t="s">
        <v>18</v>
      </c>
      <c r="D427" s="37">
        <v>3620939</v>
      </c>
      <c r="E427" s="15">
        <v>3.6209389999999999</v>
      </c>
    </row>
    <row r="428" spans="1:5" x14ac:dyDescent="0.2">
      <c r="A428" s="15" t="s">
        <v>165</v>
      </c>
      <c r="B428" s="15" t="s">
        <v>13</v>
      </c>
      <c r="C428" s="15" t="s">
        <v>48</v>
      </c>
      <c r="D428" s="37">
        <v>1139773</v>
      </c>
      <c r="E428" s="15">
        <v>1.1397729999999999</v>
      </c>
    </row>
    <row r="429" spans="1:5" x14ac:dyDescent="0.2">
      <c r="A429" s="15" t="s">
        <v>165</v>
      </c>
      <c r="B429" s="15" t="s">
        <v>13</v>
      </c>
      <c r="C429" s="15" t="s">
        <v>15</v>
      </c>
      <c r="D429" s="37">
        <v>296055</v>
      </c>
      <c r="E429" s="15">
        <v>0.29605500000000001</v>
      </c>
    </row>
    <row r="430" spans="1:5" x14ac:dyDescent="0.2">
      <c r="A430" s="15" t="s">
        <v>165</v>
      </c>
      <c r="B430" s="15" t="s">
        <v>13</v>
      </c>
      <c r="C430" s="15" t="s">
        <v>0</v>
      </c>
      <c r="D430" s="37">
        <v>27656342</v>
      </c>
      <c r="E430" s="15">
        <v>27.656341999999999</v>
      </c>
    </row>
    <row r="431" spans="1:5" x14ac:dyDescent="0.2">
      <c r="A431" s="15" t="s">
        <v>166</v>
      </c>
      <c r="B431" s="15" t="s">
        <v>168</v>
      </c>
      <c r="C431" s="15" t="s">
        <v>24</v>
      </c>
      <c r="D431" s="37">
        <v>3279129</v>
      </c>
      <c r="E431" s="15">
        <v>3.2791290000000002</v>
      </c>
    </row>
    <row r="432" spans="1:5" x14ac:dyDescent="0.2">
      <c r="A432" s="15" t="s">
        <v>166</v>
      </c>
      <c r="B432" s="15" t="s">
        <v>168</v>
      </c>
      <c r="C432" s="15" t="s">
        <v>16</v>
      </c>
      <c r="D432" s="37">
        <v>4338443</v>
      </c>
      <c r="E432" s="15">
        <v>4.3384429999999998</v>
      </c>
    </row>
    <row r="433" spans="1:5" x14ac:dyDescent="0.2">
      <c r="A433" s="15" t="s">
        <v>166</v>
      </c>
      <c r="B433" s="15" t="s">
        <v>168</v>
      </c>
      <c r="C433" s="15" t="s">
        <v>17</v>
      </c>
      <c r="D433" s="37">
        <v>5699811</v>
      </c>
      <c r="E433" s="15">
        <v>5.6998110000000004</v>
      </c>
    </row>
    <row r="434" spans="1:5" x14ac:dyDescent="0.2">
      <c r="A434" s="15" t="s">
        <v>166</v>
      </c>
      <c r="B434" s="15" t="s">
        <v>168</v>
      </c>
      <c r="C434" s="15" t="s">
        <v>26</v>
      </c>
      <c r="D434" s="37">
        <v>12150286</v>
      </c>
      <c r="E434" s="15">
        <v>12.150285999999999</v>
      </c>
    </row>
    <row r="435" spans="1:5" x14ac:dyDescent="0.2">
      <c r="A435" s="15" t="s">
        <v>166</v>
      </c>
      <c r="B435" s="15" t="s">
        <v>168</v>
      </c>
      <c r="C435" s="15" t="s">
        <v>27</v>
      </c>
      <c r="D435" s="37">
        <v>11603814</v>
      </c>
      <c r="E435" s="15">
        <v>11.603814</v>
      </c>
    </row>
    <row r="436" spans="1:5" x14ac:dyDescent="0.2">
      <c r="A436" s="15" t="s">
        <v>166</v>
      </c>
      <c r="B436" s="15" t="s">
        <v>168</v>
      </c>
      <c r="C436" s="15" t="s">
        <v>28</v>
      </c>
      <c r="D436" s="37">
        <v>7665274</v>
      </c>
      <c r="E436" s="15">
        <v>7.6652740000000001</v>
      </c>
    </row>
    <row r="437" spans="1:5" x14ac:dyDescent="0.2">
      <c r="A437" s="15" t="s">
        <v>166</v>
      </c>
      <c r="B437" s="15" t="s">
        <v>168</v>
      </c>
      <c r="C437" s="15" t="s">
        <v>25</v>
      </c>
      <c r="D437" s="37">
        <v>3572139</v>
      </c>
      <c r="E437" s="15">
        <v>3.572139</v>
      </c>
    </row>
    <row r="438" spans="1:5" x14ac:dyDescent="0.2">
      <c r="A438" s="15" t="s">
        <v>166</v>
      </c>
      <c r="B438" s="15" t="s">
        <v>168</v>
      </c>
      <c r="C438" s="15" t="s">
        <v>18</v>
      </c>
      <c r="D438" s="37">
        <v>8265075</v>
      </c>
      <c r="E438" s="15">
        <v>8.2650749999999995</v>
      </c>
    </row>
    <row r="439" spans="1:5" x14ac:dyDescent="0.2">
      <c r="A439" s="15" t="s">
        <v>166</v>
      </c>
      <c r="B439" s="15" t="s">
        <v>168</v>
      </c>
      <c r="C439" s="15" t="s">
        <v>48</v>
      </c>
      <c r="D439" s="37">
        <v>3038532</v>
      </c>
      <c r="E439" s="15">
        <v>3.038532</v>
      </c>
    </row>
    <row r="440" spans="1:5" x14ac:dyDescent="0.2">
      <c r="A440" s="15" t="s">
        <v>166</v>
      </c>
      <c r="B440" s="15" t="s">
        <v>168</v>
      </c>
      <c r="C440" s="15" t="s">
        <v>0</v>
      </c>
      <c r="D440" s="37">
        <v>60238038</v>
      </c>
      <c r="E440" s="15">
        <v>60.238038000000003</v>
      </c>
    </row>
    <row r="441" spans="1:5" x14ac:dyDescent="0.2">
      <c r="A441" s="15" t="s">
        <v>166</v>
      </c>
      <c r="B441" s="15" t="s">
        <v>168</v>
      </c>
      <c r="C441" s="15" t="s">
        <v>15</v>
      </c>
      <c r="D441" s="37">
        <v>625535</v>
      </c>
      <c r="E441" s="15">
        <v>0.62553499999999995</v>
      </c>
    </row>
    <row r="442" spans="1:5" x14ac:dyDescent="0.2">
      <c r="A442" s="15" t="s">
        <v>166</v>
      </c>
      <c r="B442" s="15" t="s">
        <v>12</v>
      </c>
      <c r="C442" s="15" t="s">
        <v>24</v>
      </c>
      <c r="D442" s="37">
        <v>1601507</v>
      </c>
      <c r="E442" s="15">
        <v>1.601507</v>
      </c>
    </row>
    <row r="443" spans="1:5" x14ac:dyDescent="0.2">
      <c r="A443" s="15" t="s">
        <v>166</v>
      </c>
      <c r="B443" s="15" t="s">
        <v>12</v>
      </c>
      <c r="C443" s="15" t="s">
        <v>16</v>
      </c>
      <c r="D443" s="37">
        <v>2114687</v>
      </c>
      <c r="E443" s="15">
        <v>2.114687</v>
      </c>
    </row>
    <row r="444" spans="1:5" x14ac:dyDescent="0.2">
      <c r="A444" s="15" t="s">
        <v>166</v>
      </c>
      <c r="B444" s="15" t="s">
        <v>12</v>
      </c>
      <c r="C444" s="15" t="s">
        <v>17</v>
      </c>
      <c r="D444" s="37">
        <v>2791524</v>
      </c>
      <c r="E444" s="15">
        <v>2.7915239999999999</v>
      </c>
    </row>
    <row r="445" spans="1:5" x14ac:dyDescent="0.2">
      <c r="A445" s="15" t="s">
        <v>166</v>
      </c>
      <c r="B445" s="15" t="s">
        <v>12</v>
      </c>
      <c r="C445" s="15" t="s">
        <v>26</v>
      </c>
      <c r="D445" s="37">
        <v>6231525</v>
      </c>
      <c r="E445" s="15">
        <v>6.2315250000000004</v>
      </c>
    </row>
    <row r="446" spans="1:5" x14ac:dyDescent="0.2">
      <c r="A446" s="15" t="s">
        <v>166</v>
      </c>
      <c r="B446" s="15" t="s">
        <v>12</v>
      </c>
      <c r="C446" s="15" t="s">
        <v>27</v>
      </c>
      <c r="D446" s="37">
        <v>5911917</v>
      </c>
      <c r="E446" s="15">
        <v>5.9119169999999999</v>
      </c>
    </row>
    <row r="447" spans="1:5" x14ac:dyDescent="0.2">
      <c r="A447" s="15" t="s">
        <v>166</v>
      </c>
      <c r="B447" s="15" t="s">
        <v>12</v>
      </c>
      <c r="C447" s="15" t="s">
        <v>28</v>
      </c>
      <c r="D447" s="37">
        <v>3901192</v>
      </c>
      <c r="E447" s="15">
        <v>3.901192</v>
      </c>
    </row>
    <row r="448" spans="1:5" x14ac:dyDescent="0.2">
      <c r="A448" s="15" t="s">
        <v>166</v>
      </c>
      <c r="B448" s="15" t="s">
        <v>12</v>
      </c>
      <c r="C448" s="15" t="s">
        <v>25</v>
      </c>
      <c r="D448" s="37">
        <v>1744308</v>
      </c>
      <c r="E448" s="15">
        <v>1.744308</v>
      </c>
    </row>
    <row r="449" spans="1:5" x14ac:dyDescent="0.2">
      <c r="A449" s="15" t="s">
        <v>166</v>
      </c>
      <c r="B449" s="15" t="s">
        <v>12</v>
      </c>
      <c r="C449" s="15" t="s">
        <v>18</v>
      </c>
      <c r="D449" s="37">
        <v>4325094</v>
      </c>
      <c r="E449" s="15">
        <v>4.325094</v>
      </c>
    </row>
    <row r="450" spans="1:5" x14ac:dyDescent="0.2">
      <c r="A450" s="15" t="s">
        <v>166</v>
      </c>
      <c r="B450" s="15" t="s">
        <v>12</v>
      </c>
      <c r="C450" s="15" t="s">
        <v>48</v>
      </c>
      <c r="D450" s="37">
        <v>1792772</v>
      </c>
      <c r="E450" s="15">
        <v>1.792772</v>
      </c>
    </row>
    <row r="451" spans="1:5" x14ac:dyDescent="0.2">
      <c r="A451" s="15" t="s">
        <v>166</v>
      </c>
      <c r="B451" s="15" t="s">
        <v>12</v>
      </c>
      <c r="C451" s="15" t="s">
        <v>0</v>
      </c>
      <c r="D451" s="37">
        <v>30719864</v>
      </c>
      <c r="E451" s="15">
        <v>30.719864000000001</v>
      </c>
    </row>
    <row r="452" spans="1:5" x14ac:dyDescent="0.2">
      <c r="A452" s="15" t="s">
        <v>166</v>
      </c>
      <c r="B452" s="15" t="s">
        <v>12</v>
      </c>
      <c r="C452" s="15" t="s">
        <v>15</v>
      </c>
      <c r="D452" s="37">
        <v>305338</v>
      </c>
      <c r="E452" s="15">
        <v>0.305338</v>
      </c>
    </row>
    <row r="453" spans="1:5" x14ac:dyDescent="0.2">
      <c r="A453" s="15" t="s">
        <v>166</v>
      </c>
      <c r="B453" s="15" t="s">
        <v>13</v>
      </c>
      <c r="C453" s="15" t="s">
        <v>24</v>
      </c>
      <c r="D453" s="37">
        <v>1677622</v>
      </c>
      <c r="E453" s="15">
        <v>1.6776219999999999</v>
      </c>
    </row>
    <row r="454" spans="1:5" x14ac:dyDescent="0.2">
      <c r="A454" s="15" t="s">
        <v>166</v>
      </c>
      <c r="B454" s="15" t="s">
        <v>13</v>
      </c>
      <c r="C454" s="15" t="s">
        <v>16</v>
      </c>
      <c r="D454" s="37">
        <v>2223756</v>
      </c>
      <c r="E454" s="15">
        <v>2.2237559999999998</v>
      </c>
    </row>
    <row r="455" spans="1:5" x14ac:dyDescent="0.2">
      <c r="A455" s="15" t="s">
        <v>166</v>
      </c>
      <c r="B455" s="15" t="s">
        <v>13</v>
      </c>
      <c r="C455" s="15" t="s">
        <v>17</v>
      </c>
      <c r="D455" s="37">
        <v>2908287</v>
      </c>
      <c r="E455" s="15">
        <v>2.9082870000000001</v>
      </c>
    </row>
    <row r="456" spans="1:5" x14ac:dyDescent="0.2">
      <c r="A456" s="15" t="s">
        <v>166</v>
      </c>
      <c r="B456" s="15" t="s">
        <v>13</v>
      </c>
      <c r="C456" s="15" t="s">
        <v>26</v>
      </c>
      <c r="D456" s="37">
        <v>5918761</v>
      </c>
      <c r="E456" s="15">
        <v>5.9187609999999999</v>
      </c>
    </row>
    <row r="457" spans="1:5" x14ac:dyDescent="0.2">
      <c r="A457" s="15" t="s">
        <v>166</v>
      </c>
      <c r="B457" s="15" t="s">
        <v>13</v>
      </c>
      <c r="C457" s="15" t="s">
        <v>27</v>
      </c>
      <c r="D457" s="37">
        <v>5691897</v>
      </c>
      <c r="E457" s="15">
        <v>5.691897</v>
      </c>
    </row>
    <row r="458" spans="1:5" x14ac:dyDescent="0.2">
      <c r="A458" s="15" t="s">
        <v>166</v>
      </c>
      <c r="B458" s="15" t="s">
        <v>13</v>
      </c>
      <c r="C458" s="15" t="s">
        <v>28</v>
      </c>
      <c r="D458" s="37">
        <v>3764082</v>
      </c>
      <c r="E458" s="15">
        <v>3.7640820000000001</v>
      </c>
    </row>
    <row r="459" spans="1:5" x14ac:dyDescent="0.2">
      <c r="A459" s="15" t="s">
        <v>166</v>
      </c>
      <c r="B459" s="15" t="s">
        <v>13</v>
      </c>
      <c r="C459" s="15" t="s">
        <v>25</v>
      </c>
      <c r="D459" s="37">
        <v>1827831</v>
      </c>
      <c r="E459" s="15">
        <v>1.827831</v>
      </c>
    </row>
    <row r="460" spans="1:5" x14ac:dyDescent="0.2">
      <c r="A460" s="15" t="s">
        <v>166</v>
      </c>
      <c r="B460" s="15" t="s">
        <v>13</v>
      </c>
      <c r="C460" s="15" t="s">
        <v>18</v>
      </c>
      <c r="D460" s="37">
        <v>3939981</v>
      </c>
      <c r="E460" s="15">
        <v>3.939981</v>
      </c>
    </row>
    <row r="461" spans="1:5" x14ac:dyDescent="0.2">
      <c r="A461" s="15" t="s">
        <v>166</v>
      </c>
      <c r="B461" s="15" t="s">
        <v>13</v>
      </c>
      <c r="C461" s="15" t="s">
        <v>48</v>
      </c>
      <c r="D461" s="37">
        <v>1245760</v>
      </c>
      <c r="E461" s="15">
        <v>1.24576</v>
      </c>
    </row>
    <row r="462" spans="1:5" x14ac:dyDescent="0.2">
      <c r="A462" s="15" t="s">
        <v>166</v>
      </c>
      <c r="B462" s="15" t="s">
        <v>13</v>
      </c>
      <c r="C462" s="15" t="s">
        <v>0</v>
      </c>
      <c r="D462" s="37">
        <v>29518174</v>
      </c>
      <c r="E462" s="15">
        <v>29.518173999999998</v>
      </c>
    </row>
    <row r="463" spans="1:5" x14ac:dyDescent="0.2">
      <c r="A463" s="15" t="s">
        <v>166</v>
      </c>
      <c r="B463" s="15" t="s">
        <v>13</v>
      </c>
      <c r="C463" s="15" t="s">
        <v>15</v>
      </c>
      <c r="D463" s="37">
        <v>320197</v>
      </c>
      <c r="E463" s="15">
        <v>0.32019700000000001</v>
      </c>
    </row>
    <row r="464" spans="1:5" x14ac:dyDescent="0.2">
      <c r="A464" s="15" t="s">
        <v>167</v>
      </c>
      <c r="B464" s="15" t="s">
        <v>168</v>
      </c>
      <c r="C464" s="15" t="s">
        <v>24</v>
      </c>
      <c r="D464" s="37">
        <v>3279129</v>
      </c>
      <c r="E464" s="15">
        <v>3.2791290000000002</v>
      </c>
    </row>
    <row r="465" spans="1:5" x14ac:dyDescent="0.2">
      <c r="A465" s="15" t="s">
        <v>167</v>
      </c>
      <c r="B465" s="15" t="s">
        <v>168</v>
      </c>
      <c r="C465" s="15" t="s">
        <v>16</v>
      </c>
      <c r="D465" s="37">
        <v>4338443</v>
      </c>
      <c r="E465" s="15">
        <v>4.3384429999999998</v>
      </c>
    </row>
    <row r="466" spans="1:5" x14ac:dyDescent="0.2">
      <c r="A466" s="15" t="s">
        <v>167</v>
      </c>
      <c r="B466" s="15" t="s">
        <v>168</v>
      </c>
      <c r="C466" s="15" t="s">
        <v>17</v>
      </c>
      <c r="D466" s="37">
        <v>5699811</v>
      </c>
      <c r="E466" s="15">
        <v>5.6998110000000004</v>
      </c>
    </row>
    <row r="467" spans="1:5" x14ac:dyDescent="0.2">
      <c r="A467" s="15" t="s">
        <v>167</v>
      </c>
      <c r="B467" s="15" t="s">
        <v>168</v>
      </c>
      <c r="C467" s="15" t="s">
        <v>26</v>
      </c>
      <c r="D467" s="37">
        <v>12150286</v>
      </c>
      <c r="E467" s="15">
        <v>12.150285999999999</v>
      </c>
    </row>
    <row r="468" spans="1:5" x14ac:dyDescent="0.2">
      <c r="A468" s="15" t="s">
        <v>167</v>
      </c>
      <c r="B468" s="15" t="s">
        <v>168</v>
      </c>
      <c r="C468" s="15" t="s">
        <v>27</v>
      </c>
      <c r="D468" s="37">
        <v>11603814</v>
      </c>
      <c r="E468" s="15">
        <v>11.603814</v>
      </c>
    </row>
    <row r="469" spans="1:5" x14ac:dyDescent="0.2">
      <c r="A469" s="15" t="s">
        <v>167</v>
      </c>
      <c r="B469" s="15" t="s">
        <v>168</v>
      </c>
      <c r="C469" s="15" t="s">
        <v>28</v>
      </c>
      <c r="D469" s="37">
        <v>7665274</v>
      </c>
      <c r="E469" s="15">
        <v>7.6652740000000001</v>
      </c>
    </row>
    <row r="470" spans="1:5" x14ac:dyDescent="0.2">
      <c r="A470" s="15" t="s">
        <v>167</v>
      </c>
      <c r="B470" s="15" t="s">
        <v>168</v>
      </c>
      <c r="C470" s="15" t="s">
        <v>25</v>
      </c>
      <c r="D470" s="37">
        <v>3572139</v>
      </c>
      <c r="E470" s="15">
        <v>3.572139</v>
      </c>
    </row>
    <row r="471" spans="1:5" x14ac:dyDescent="0.2">
      <c r="A471" s="15" t="s">
        <v>167</v>
      </c>
      <c r="B471" s="15" t="s">
        <v>168</v>
      </c>
      <c r="C471" s="15" t="s">
        <v>18</v>
      </c>
      <c r="D471" s="37">
        <v>8265075</v>
      </c>
      <c r="E471" s="15">
        <v>8.2650749999999995</v>
      </c>
    </row>
    <row r="472" spans="1:5" x14ac:dyDescent="0.2">
      <c r="A472" s="15" t="s">
        <v>167</v>
      </c>
      <c r="B472" s="15" t="s">
        <v>168</v>
      </c>
      <c r="C472" s="15" t="s">
        <v>48</v>
      </c>
      <c r="D472" s="37">
        <v>3038532</v>
      </c>
      <c r="E472" s="15">
        <v>3.038532</v>
      </c>
    </row>
    <row r="473" spans="1:5" x14ac:dyDescent="0.2">
      <c r="A473" s="15" t="s">
        <v>167</v>
      </c>
      <c r="B473" s="15" t="s">
        <v>168</v>
      </c>
      <c r="C473" s="15" t="s">
        <v>0</v>
      </c>
      <c r="D473" s="37">
        <v>60238038</v>
      </c>
      <c r="E473" s="15">
        <v>60.238038000000003</v>
      </c>
    </row>
    <row r="474" spans="1:5" x14ac:dyDescent="0.2">
      <c r="A474" s="15" t="s">
        <v>167</v>
      </c>
      <c r="B474" s="15" t="s">
        <v>168</v>
      </c>
      <c r="C474" s="15" t="s">
        <v>15</v>
      </c>
      <c r="D474" s="37">
        <v>625535</v>
      </c>
      <c r="E474" s="15">
        <v>0.62553499999999995</v>
      </c>
    </row>
    <row r="475" spans="1:5" x14ac:dyDescent="0.2">
      <c r="A475" s="15" t="s">
        <v>167</v>
      </c>
      <c r="B475" s="15" t="s">
        <v>12</v>
      </c>
      <c r="C475" s="15" t="s">
        <v>24</v>
      </c>
      <c r="D475" s="37">
        <v>1601507</v>
      </c>
      <c r="E475" s="15">
        <v>1.601507</v>
      </c>
    </row>
    <row r="476" spans="1:5" x14ac:dyDescent="0.2">
      <c r="A476" s="15" t="s">
        <v>167</v>
      </c>
      <c r="B476" s="15" t="s">
        <v>12</v>
      </c>
      <c r="C476" s="15" t="s">
        <v>16</v>
      </c>
      <c r="D476" s="37">
        <v>2114687</v>
      </c>
      <c r="E476" s="15">
        <v>2.114687</v>
      </c>
    </row>
    <row r="477" spans="1:5" x14ac:dyDescent="0.2">
      <c r="A477" s="15" t="s">
        <v>167</v>
      </c>
      <c r="B477" s="15" t="s">
        <v>12</v>
      </c>
      <c r="C477" s="15" t="s">
        <v>17</v>
      </c>
      <c r="D477" s="37">
        <v>2791524</v>
      </c>
      <c r="E477" s="15">
        <v>2.7915239999999999</v>
      </c>
    </row>
    <row r="478" spans="1:5" x14ac:dyDescent="0.2">
      <c r="A478" s="15" t="s">
        <v>167</v>
      </c>
      <c r="B478" s="15" t="s">
        <v>12</v>
      </c>
      <c r="C478" s="15" t="s">
        <v>26</v>
      </c>
      <c r="D478" s="37">
        <v>6231525</v>
      </c>
      <c r="E478" s="15">
        <v>6.2315250000000004</v>
      </c>
    </row>
    <row r="479" spans="1:5" x14ac:dyDescent="0.2">
      <c r="A479" s="15" t="s">
        <v>167</v>
      </c>
      <c r="B479" s="15" t="s">
        <v>12</v>
      </c>
      <c r="C479" s="15" t="s">
        <v>27</v>
      </c>
      <c r="D479" s="37">
        <v>5911917</v>
      </c>
      <c r="E479" s="15">
        <v>5.9119169999999999</v>
      </c>
    </row>
    <row r="480" spans="1:5" x14ac:dyDescent="0.2">
      <c r="A480" s="15" t="s">
        <v>167</v>
      </c>
      <c r="B480" s="15" t="s">
        <v>12</v>
      </c>
      <c r="C480" s="15" t="s">
        <v>28</v>
      </c>
      <c r="D480" s="37">
        <v>3901192</v>
      </c>
      <c r="E480" s="15">
        <v>3.901192</v>
      </c>
    </row>
    <row r="481" spans="1:5" x14ac:dyDescent="0.2">
      <c r="A481" s="15" t="s">
        <v>167</v>
      </c>
      <c r="B481" s="15" t="s">
        <v>12</v>
      </c>
      <c r="C481" s="15" t="s">
        <v>25</v>
      </c>
      <c r="D481" s="37">
        <v>1744308</v>
      </c>
      <c r="E481" s="15">
        <v>1.744308</v>
      </c>
    </row>
    <row r="482" spans="1:5" x14ac:dyDescent="0.2">
      <c r="A482" s="15" t="s">
        <v>167</v>
      </c>
      <c r="B482" s="15" t="s">
        <v>12</v>
      </c>
      <c r="C482" s="15" t="s">
        <v>18</v>
      </c>
      <c r="D482" s="37">
        <v>4325094</v>
      </c>
      <c r="E482" s="15">
        <v>4.325094</v>
      </c>
    </row>
    <row r="483" spans="1:5" x14ac:dyDescent="0.2">
      <c r="A483" s="15" t="s">
        <v>167</v>
      </c>
      <c r="B483" s="15" t="s">
        <v>12</v>
      </c>
      <c r="C483" s="15" t="s">
        <v>48</v>
      </c>
      <c r="D483" s="37">
        <v>1792772</v>
      </c>
      <c r="E483" s="15">
        <v>1.792772</v>
      </c>
    </row>
    <row r="484" spans="1:5" x14ac:dyDescent="0.2">
      <c r="A484" s="15" t="s">
        <v>167</v>
      </c>
      <c r="B484" s="15" t="s">
        <v>12</v>
      </c>
      <c r="C484" s="15" t="s">
        <v>0</v>
      </c>
      <c r="D484" s="37">
        <v>30719864</v>
      </c>
      <c r="E484" s="15">
        <v>30.719864000000001</v>
      </c>
    </row>
    <row r="485" spans="1:5" x14ac:dyDescent="0.2">
      <c r="A485" s="15" t="s">
        <v>167</v>
      </c>
      <c r="B485" s="15" t="s">
        <v>12</v>
      </c>
      <c r="C485" s="15" t="s">
        <v>15</v>
      </c>
      <c r="D485" s="37">
        <v>305338</v>
      </c>
      <c r="E485" s="15">
        <v>0.305338</v>
      </c>
    </row>
    <row r="486" spans="1:5" x14ac:dyDescent="0.2">
      <c r="A486" s="15" t="s">
        <v>167</v>
      </c>
      <c r="B486" s="15" t="s">
        <v>13</v>
      </c>
      <c r="C486" s="15" t="s">
        <v>24</v>
      </c>
      <c r="D486" s="37">
        <v>1677622</v>
      </c>
      <c r="E486" s="15">
        <v>1.6776219999999999</v>
      </c>
    </row>
    <row r="487" spans="1:5" x14ac:dyDescent="0.2">
      <c r="A487" s="15" t="s">
        <v>167</v>
      </c>
      <c r="B487" s="15" t="s">
        <v>13</v>
      </c>
      <c r="C487" s="15" t="s">
        <v>16</v>
      </c>
      <c r="D487" s="37">
        <v>2223756</v>
      </c>
      <c r="E487" s="15">
        <v>2.2237559999999998</v>
      </c>
    </row>
    <row r="488" spans="1:5" x14ac:dyDescent="0.2">
      <c r="A488" s="15" t="s">
        <v>167</v>
      </c>
      <c r="B488" s="15" t="s">
        <v>13</v>
      </c>
      <c r="C488" s="15" t="s">
        <v>17</v>
      </c>
      <c r="D488" s="37">
        <v>2908287</v>
      </c>
      <c r="E488" s="15">
        <v>2.9082870000000001</v>
      </c>
    </row>
    <row r="489" spans="1:5" x14ac:dyDescent="0.2">
      <c r="A489" s="15" t="s">
        <v>167</v>
      </c>
      <c r="B489" s="15" t="s">
        <v>13</v>
      </c>
      <c r="C489" s="15" t="s">
        <v>26</v>
      </c>
      <c r="D489" s="37">
        <v>5918761</v>
      </c>
      <c r="E489" s="15">
        <v>5.9187609999999999</v>
      </c>
    </row>
    <row r="490" spans="1:5" x14ac:dyDescent="0.2">
      <c r="A490" s="15" t="s">
        <v>167</v>
      </c>
      <c r="B490" s="15" t="s">
        <v>13</v>
      </c>
      <c r="C490" s="15" t="s">
        <v>27</v>
      </c>
      <c r="D490" s="37">
        <v>5691897</v>
      </c>
      <c r="E490" s="15">
        <v>5.691897</v>
      </c>
    </row>
    <row r="491" spans="1:5" x14ac:dyDescent="0.2">
      <c r="A491" s="15" t="s">
        <v>167</v>
      </c>
      <c r="B491" s="15" t="s">
        <v>13</v>
      </c>
      <c r="C491" s="15" t="s">
        <v>28</v>
      </c>
      <c r="D491" s="37">
        <v>3764082</v>
      </c>
      <c r="E491" s="15">
        <v>3.7640820000000001</v>
      </c>
    </row>
    <row r="492" spans="1:5" x14ac:dyDescent="0.2">
      <c r="A492" s="15" t="s">
        <v>167</v>
      </c>
      <c r="B492" s="15" t="s">
        <v>13</v>
      </c>
      <c r="C492" s="15" t="s">
        <v>25</v>
      </c>
      <c r="D492" s="37">
        <v>1827831</v>
      </c>
      <c r="E492" s="15">
        <v>1.827831</v>
      </c>
    </row>
    <row r="493" spans="1:5" x14ac:dyDescent="0.2">
      <c r="A493" s="15" t="s">
        <v>167</v>
      </c>
      <c r="B493" s="15" t="s">
        <v>13</v>
      </c>
      <c r="C493" s="15" t="s">
        <v>18</v>
      </c>
      <c r="D493" s="37">
        <v>3939981</v>
      </c>
      <c r="E493" s="15">
        <v>3.939981</v>
      </c>
    </row>
    <row r="494" spans="1:5" x14ac:dyDescent="0.2">
      <c r="A494" s="15" t="s">
        <v>167</v>
      </c>
      <c r="B494" s="15" t="s">
        <v>13</v>
      </c>
      <c r="C494" s="15" t="s">
        <v>48</v>
      </c>
      <c r="D494" s="37">
        <v>1245760</v>
      </c>
      <c r="E494" s="15">
        <v>1.24576</v>
      </c>
    </row>
    <row r="495" spans="1:5" x14ac:dyDescent="0.2">
      <c r="A495" s="15" t="s">
        <v>167</v>
      </c>
      <c r="B495" s="15" t="s">
        <v>13</v>
      </c>
      <c r="C495" s="15" t="s">
        <v>0</v>
      </c>
      <c r="D495" s="37">
        <v>29518174</v>
      </c>
      <c r="E495" s="15">
        <v>29.518173999999998</v>
      </c>
    </row>
    <row r="496" spans="1:5" x14ac:dyDescent="0.2">
      <c r="A496" s="15" t="s">
        <v>167</v>
      </c>
      <c r="B496" s="15" t="s">
        <v>13</v>
      </c>
      <c r="C496" s="15" t="s">
        <v>15</v>
      </c>
      <c r="D496" s="37">
        <v>320197</v>
      </c>
      <c r="E496" s="15">
        <v>0.32019700000000001</v>
      </c>
    </row>
  </sheetData>
  <autoFilter ref="A1:F496" xr:uid="{00000000-0001-0000-0700-000000000000}"/>
  <sortState xmlns:xlrd2="http://schemas.microsoft.com/office/spreadsheetml/2017/richdata2" ref="A2:E232">
    <sortCondition ref="A2:A232"/>
    <sortCondition ref="C2:C232"/>
    <sortCondition ref="B2:B232"/>
  </sortState>
  <phoneticPr fontId="16"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0A499-A937-4906-91CD-C8F89965EC1C}">
  <sheetPr codeName="Sheet4">
    <tabColor rgb="FFFF0000"/>
  </sheetPr>
  <dimension ref="A1:W92"/>
  <sheetViews>
    <sheetView topLeftCell="CA1" zoomScaleNormal="100" workbookViewId="0"/>
  </sheetViews>
  <sheetFormatPr defaultRowHeight="15" x14ac:dyDescent="0.2"/>
  <cols>
    <col min="1" max="16384" width="9.140625" style="15"/>
  </cols>
  <sheetData>
    <row r="1" spans="1:23" ht="15.75" x14ac:dyDescent="0.25">
      <c r="A1" s="14"/>
    </row>
    <row r="2" spans="1:23" x14ac:dyDescent="0.2">
      <c r="A2" s="15" t="s">
        <v>3</v>
      </c>
      <c r="O2" s="15" t="s">
        <v>3</v>
      </c>
    </row>
    <row r="3" spans="1:23" x14ac:dyDescent="0.2">
      <c r="A3" s="15" t="s">
        <v>58</v>
      </c>
      <c r="O3" s="15" t="s">
        <v>58</v>
      </c>
    </row>
    <row r="5" spans="1:23" x14ac:dyDescent="0.2">
      <c r="B5" s="15" t="s">
        <v>80</v>
      </c>
      <c r="P5" s="15" t="s">
        <v>10</v>
      </c>
    </row>
    <row r="6" spans="1:23" x14ac:dyDescent="0.2">
      <c r="A6" s="15" t="s">
        <v>29</v>
      </c>
      <c r="B6" s="15" t="s">
        <v>0</v>
      </c>
      <c r="C6" s="15" t="s">
        <v>20</v>
      </c>
      <c r="D6" s="15" t="s">
        <v>81</v>
      </c>
      <c r="E6" s="15" t="s">
        <v>82</v>
      </c>
      <c r="F6" s="15" t="s">
        <v>83</v>
      </c>
      <c r="G6" s="15" t="s">
        <v>1</v>
      </c>
      <c r="H6" s="15" t="s">
        <v>9</v>
      </c>
      <c r="I6" s="15" t="s">
        <v>2</v>
      </c>
      <c r="O6" s="15" t="s">
        <v>29</v>
      </c>
      <c r="P6" s="15" t="s">
        <v>0</v>
      </c>
      <c r="Q6" s="15" t="s">
        <v>20</v>
      </c>
      <c r="R6" s="15" t="s">
        <v>84</v>
      </c>
      <c r="S6" s="15" t="s">
        <v>85</v>
      </c>
      <c r="T6" s="15" t="s">
        <v>86</v>
      </c>
      <c r="U6" s="15" t="s">
        <v>1</v>
      </c>
      <c r="V6" s="15" t="s">
        <v>9</v>
      </c>
      <c r="W6" s="15" t="s">
        <v>2</v>
      </c>
    </row>
    <row r="7" spans="1:23" x14ac:dyDescent="0.2">
      <c r="A7" s="15" t="s">
        <v>0</v>
      </c>
      <c r="B7" s="15">
        <v>340</v>
      </c>
      <c r="C7" s="15">
        <v>257</v>
      </c>
      <c r="D7" s="15">
        <v>244</v>
      </c>
      <c r="E7" s="15">
        <v>7</v>
      </c>
      <c r="F7" s="15">
        <v>6</v>
      </c>
      <c r="G7" s="15">
        <v>22</v>
      </c>
      <c r="H7" s="15">
        <v>40</v>
      </c>
      <c r="I7" s="15">
        <v>21</v>
      </c>
      <c r="O7" s="15" t="s">
        <v>0</v>
      </c>
      <c r="P7" s="15">
        <v>8864</v>
      </c>
      <c r="Q7" s="15">
        <v>6863</v>
      </c>
      <c r="R7" s="15">
        <v>6114</v>
      </c>
      <c r="S7" s="15">
        <v>254</v>
      </c>
      <c r="T7" s="15">
        <v>495</v>
      </c>
      <c r="U7" s="15">
        <v>1054</v>
      </c>
      <c r="V7" s="15">
        <v>541</v>
      </c>
      <c r="W7" s="15">
        <v>406</v>
      </c>
    </row>
    <row r="8" spans="1:23" x14ac:dyDescent="0.2">
      <c r="A8" s="15" t="s">
        <v>15</v>
      </c>
      <c r="B8" s="15">
        <v>7</v>
      </c>
      <c r="C8" s="15">
        <v>4</v>
      </c>
      <c r="D8" s="15">
        <v>4</v>
      </c>
      <c r="E8" s="15">
        <v>0</v>
      </c>
      <c r="F8" s="15">
        <v>0</v>
      </c>
      <c r="G8" s="15">
        <v>0</v>
      </c>
      <c r="H8" s="15">
        <v>3</v>
      </c>
      <c r="I8" s="15">
        <v>0</v>
      </c>
      <c r="O8" s="15" t="s">
        <v>15</v>
      </c>
      <c r="P8" s="15">
        <v>190</v>
      </c>
      <c r="Q8" s="15">
        <v>130</v>
      </c>
      <c r="R8" s="15">
        <v>123</v>
      </c>
      <c r="S8" s="15">
        <v>4</v>
      </c>
      <c r="T8" s="15">
        <v>3</v>
      </c>
      <c r="U8" s="15">
        <v>30</v>
      </c>
      <c r="V8" s="15">
        <v>17</v>
      </c>
      <c r="W8" s="15">
        <v>13</v>
      </c>
    </row>
    <row r="9" spans="1:23" x14ac:dyDescent="0.2">
      <c r="A9" s="15" t="s">
        <v>24</v>
      </c>
      <c r="B9" s="15">
        <v>6</v>
      </c>
      <c r="C9" s="15">
        <v>6</v>
      </c>
      <c r="D9" s="15">
        <v>6</v>
      </c>
      <c r="E9" s="15">
        <v>0</v>
      </c>
      <c r="F9" s="15">
        <v>0</v>
      </c>
      <c r="G9" s="15">
        <v>0</v>
      </c>
      <c r="H9" s="15">
        <v>0</v>
      </c>
      <c r="I9" s="15">
        <v>0</v>
      </c>
      <c r="O9" s="15" t="s">
        <v>24</v>
      </c>
      <c r="P9" s="15">
        <v>273</v>
      </c>
      <c r="Q9" s="15">
        <v>253</v>
      </c>
      <c r="R9" s="15">
        <v>244</v>
      </c>
      <c r="S9" s="15">
        <v>9</v>
      </c>
      <c r="T9" s="15">
        <v>0</v>
      </c>
      <c r="U9" s="15">
        <v>8</v>
      </c>
      <c r="V9" s="15">
        <v>7</v>
      </c>
      <c r="W9" s="15">
        <v>5</v>
      </c>
    </row>
    <row r="10" spans="1:23" x14ac:dyDescent="0.2">
      <c r="A10" s="15" t="s">
        <v>25</v>
      </c>
      <c r="B10" s="15">
        <v>5</v>
      </c>
      <c r="C10" s="15">
        <v>5</v>
      </c>
      <c r="D10" s="15">
        <v>5</v>
      </c>
      <c r="E10" s="15">
        <v>0</v>
      </c>
      <c r="F10" s="15">
        <v>0</v>
      </c>
      <c r="G10" s="15">
        <v>0</v>
      </c>
      <c r="H10" s="15">
        <v>0</v>
      </c>
      <c r="I10" s="15">
        <v>0</v>
      </c>
      <c r="O10" s="15" t="s">
        <v>25</v>
      </c>
      <c r="P10" s="15">
        <v>151</v>
      </c>
      <c r="Q10" s="15">
        <v>126</v>
      </c>
      <c r="R10" s="15">
        <v>125</v>
      </c>
      <c r="S10" s="15">
        <v>1</v>
      </c>
      <c r="T10" s="15">
        <v>0</v>
      </c>
      <c r="U10" s="15">
        <v>8</v>
      </c>
      <c r="V10" s="15">
        <v>7</v>
      </c>
      <c r="W10" s="15">
        <v>10</v>
      </c>
    </row>
    <row r="11" spans="1:23" x14ac:dyDescent="0.2">
      <c r="A11" s="15" t="s">
        <v>16</v>
      </c>
      <c r="B11" s="15">
        <v>5</v>
      </c>
      <c r="C11" s="15">
        <v>5</v>
      </c>
      <c r="D11" s="15">
        <v>5</v>
      </c>
      <c r="E11" s="15">
        <v>0</v>
      </c>
      <c r="F11" s="15">
        <v>0</v>
      </c>
      <c r="G11" s="15">
        <v>0</v>
      </c>
      <c r="H11" s="15">
        <v>0</v>
      </c>
      <c r="I11" s="15">
        <v>0</v>
      </c>
      <c r="O11" s="15" t="s">
        <v>16</v>
      </c>
      <c r="P11" s="15">
        <v>348</v>
      </c>
      <c r="Q11" s="15">
        <v>250</v>
      </c>
      <c r="R11" s="15">
        <v>246</v>
      </c>
      <c r="S11" s="15">
        <v>3</v>
      </c>
      <c r="T11" s="15">
        <v>1</v>
      </c>
      <c r="U11" s="15">
        <v>21</v>
      </c>
      <c r="V11" s="15">
        <v>20</v>
      </c>
      <c r="W11" s="15">
        <v>57</v>
      </c>
    </row>
    <row r="12" spans="1:23" x14ac:dyDescent="0.2">
      <c r="A12" s="15" t="s">
        <v>17</v>
      </c>
      <c r="B12" s="15">
        <v>15</v>
      </c>
      <c r="C12" s="15">
        <v>9</v>
      </c>
      <c r="D12" s="15">
        <v>8</v>
      </c>
      <c r="E12" s="15">
        <v>1</v>
      </c>
      <c r="F12" s="15">
        <v>0</v>
      </c>
      <c r="G12" s="15">
        <v>1</v>
      </c>
      <c r="H12" s="15">
        <v>2</v>
      </c>
      <c r="I12" s="15">
        <v>3</v>
      </c>
      <c r="O12" s="15" t="s">
        <v>17</v>
      </c>
      <c r="P12" s="15">
        <v>1065</v>
      </c>
      <c r="Q12" s="15">
        <v>725</v>
      </c>
      <c r="R12" s="15">
        <v>680</v>
      </c>
      <c r="S12" s="15">
        <v>43</v>
      </c>
      <c r="T12" s="15">
        <v>2</v>
      </c>
      <c r="U12" s="15">
        <v>159</v>
      </c>
      <c r="V12" s="15">
        <v>115</v>
      </c>
      <c r="W12" s="15">
        <v>66</v>
      </c>
    </row>
    <row r="13" spans="1:23" x14ac:dyDescent="0.2">
      <c r="A13" s="15" t="s">
        <v>26</v>
      </c>
      <c r="B13" s="15">
        <v>41</v>
      </c>
      <c r="C13" s="15">
        <v>22</v>
      </c>
      <c r="D13" s="15">
        <v>21</v>
      </c>
      <c r="E13" s="15">
        <v>1</v>
      </c>
      <c r="F13" s="15">
        <v>0</v>
      </c>
      <c r="G13" s="15">
        <v>5</v>
      </c>
      <c r="H13" s="15">
        <v>10</v>
      </c>
      <c r="I13" s="15">
        <v>4</v>
      </c>
      <c r="O13" s="15" t="s">
        <v>26</v>
      </c>
      <c r="P13" s="15">
        <v>1975</v>
      </c>
      <c r="Q13" s="15">
        <v>1435</v>
      </c>
      <c r="R13" s="15">
        <v>1321</v>
      </c>
      <c r="S13" s="15">
        <v>91</v>
      </c>
      <c r="T13" s="15">
        <v>23</v>
      </c>
      <c r="U13" s="15">
        <v>285</v>
      </c>
      <c r="V13" s="15">
        <v>163</v>
      </c>
      <c r="W13" s="15">
        <v>92</v>
      </c>
    </row>
    <row r="14" spans="1:23" x14ac:dyDescent="0.2">
      <c r="A14" s="15" t="s">
        <v>27</v>
      </c>
      <c r="B14" s="15">
        <v>71</v>
      </c>
      <c r="C14" s="15">
        <v>46</v>
      </c>
      <c r="D14" s="15">
        <v>44</v>
      </c>
      <c r="E14" s="15">
        <v>2</v>
      </c>
      <c r="F14" s="15">
        <v>0</v>
      </c>
      <c r="G14" s="15">
        <v>6</v>
      </c>
      <c r="H14" s="15">
        <v>11</v>
      </c>
      <c r="I14" s="15">
        <v>8</v>
      </c>
      <c r="O14" s="15" t="s">
        <v>27</v>
      </c>
      <c r="P14" s="15">
        <v>1836</v>
      </c>
      <c r="Q14" s="15">
        <v>1323</v>
      </c>
      <c r="R14" s="15">
        <v>1242</v>
      </c>
      <c r="S14" s="15">
        <v>56</v>
      </c>
      <c r="T14" s="15">
        <v>25</v>
      </c>
      <c r="U14" s="15">
        <v>268</v>
      </c>
      <c r="V14" s="15">
        <v>138</v>
      </c>
      <c r="W14" s="15">
        <v>107</v>
      </c>
    </row>
    <row r="15" spans="1:23" x14ac:dyDescent="0.2">
      <c r="A15" s="15" t="s">
        <v>28</v>
      </c>
      <c r="B15" s="15">
        <v>43</v>
      </c>
      <c r="C15" s="15">
        <v>33</v>
      </c>
      <c r="D15" s="15">
        <v>30</v>
      </c>
      <c r="E15" s="15">
        <v>1</v>
      </c>
      <c r="F15" s="15">
        <v>2</v>
      </c>
      <c r="G15" s="15">
        <v>1</v>
      </c>
      <c r="H15" s="15">
        <v>6</v>
      </c>
      <c r="I15" s="15">
        <v>3</v>
      </c>
      <c r="O15" s="15" t="s">
        <v>28</v>
      </c>
      <c r="P15" s="15">
        <v>754</v>
      </c>
      <c r="Q15" s="15">
        <v>602</v>
      </c>
      <c r="R15" s="15">
        <v>577</v>
      </c>
      <c r="S15" s="15">
        <v>21</v>
      </c>
      <c r="T15" s="15">
        <v>4</v>
      </c>
      <c r="U15" s="15">
        <v>82</v>
      </c>
      <c r="V15" s="15">
        <v>35</v>
      </c>
      <c r="W15" s="15">
        <v>35</v>
      </c>
    </row>
    <row r="16" spans="1:23" x14ac:dyDescent="0.2">
      <c r="A16" s="15" t="s">
        <v>18</v>
      </c>
      <c r="B16" s="15">
        <v>81</v>
      </c>
      <c r="C16" s="15">
        <v>67</v>
      </c>
      <c r="D16" s="15">
        <v>65</v>
      </c>
      <c r="E16" s="15">
        <v>0</v>
      </c>
      <c r="F16" s="15">
        <v>2</v>
      </c>
      <c r="G16" s="15">
        <v>6</v>
      </c>
      <c r="H16" s="15">
        <v>6</v>
      </c>
      <c r="I16" s="15">
        <v>2</v>
      </c>
      <c r="O16" s="15" t="s">
        <v>18</v>
      </c>
      <c r="P16" s="15">
        <v>942</v>
      </c>
      <c r="Q16" s="15">
        <v>826</v>
      </c>
      <c r="R16" s="15">
        <v>801</v>
      </c>
      <c r="S16" s="15">
        <v>19</v>
      </c>
      <c r="T16" s="15">
        <v>6</v>
      </c>
      <c r="U16" s="15">
        <v>79</v>
      </c>
      <c r="V16" s="15">
        <v>26</v>
      </c>
      <c r="W16" s="15">
        <v>11</v>
      </c>
    </row>
    <row r="17" spans="1:23" ht="30" customHeight="1" x14ac:dyDescent="0.2">
      <c r="A17" s="15" t="s">
        <v>48</v>
      </c>
      <c r="B17" s="15">
        <v>66</v>
      </c>
      <c r="C17" s="15">
        <v>60</v>
      </c>
      <c r="D17" s="15">
        <v>56</v>
      </c>
      <c r="E17" s="15">
        <v>2</v>
      </c>
      <c r="F17" s="15">
        <v>2</v>
      </c>
      <c r="G17" s="15">
        <v>3</v>
      </c>
      <c r="H17" s="15">
        <v>2</v>
      </c>
      <c r="I17" s="15">
        <v>1</v>
      </c>
      <c r="O17" s="15" t="s">
        <v>48</v>
      </c>
      <c r="P17" s="15">
        <v>840</v>
      </c>
      <c r="Q17" s="15">
        <v>762</v>
      </c>
      <c r="R17" s="15">
        <v>752</v>
      </c>
      <c r="S17" s="15">
        <v>7</v>
      </c>
      <c r="T17" s="15">
        <v>3</v>
      </c>
      <c r="U17" s="15">
        <v>70</v>
      </c>
      <c r="V17" s="15">
        <v>6</v>
      </c>
      <c r="W17" s="15">
        <v>2</v>
      </c>
    </row>
    <row r="18" spans="1:23" ht="30.75" customHeight="1" x14ac:dyDescent="0.2">
      <c r="A18" s="15" t="s">
        <v>19</v>
      </c>
      <c r="B18" s="15">
        <v>0</v>
      </c>
      <c r="C18" s="15">
        <v>0</v>
      </c>
      <c r="D18" s="15">
        <v>0</v>
      </c>
      <c r="E18" s="15">
        <v>0</v>
      </c>
      <c r="F18" s="15">
        <v>0</v>
      </c>
      <c r="G18" s="15">
        <v>0</v>
      </c>
      <c r="H18" s="15">
        <v>0</v>
      </c>
      <c r="I18" s="15">
        <v>0</v>
      </c>
      <c r="O18" s="15" t="s">
        <v>19</v>
      </c>
      <c r="P18" s="15">
        <v>3</v>
      </c>
      <c r="Q18" s="15">
        <v>3</v>
      </c>
      <c r="R18" s="15">
        <v>3</v>
      </c>
      <c r="S18" s="15">
        <v>0</v>
      </c>
      <c r="T18" s="15">
        <v>0</v>
      </c>
      <c r="U18" s="15">
        <v>0</v>
      </c>
      <c r="V18" s="15">
        <v>0</v>
      </c>
      <c r="W18" s="15">
        <v>0</v>
      </c>
    </row>
    <row r="19" spans="1:23" x14ac:dyDescent="0.2">
      <c r="O19" s="15" t="s">
        <v>59</v>
      </c>
      <c r="P19" s="15">
        <v>487</v>
      </c>
      <c r="Q19" s="15">
        <v>428</v>
      </c>
      <c r="R19" s="15">
        <v>0</v>
      </c>
      <c r="S19" s="15">
        <v>0</v>
      </c>
      <c r="T19" s="15">
        <v>428</v>
      </c>
      <c r="U19" s="15">
        <v>44</v>
      </c>
      <c r="V19" s="15">
        <v>7</v>
      </c>
      <c r="W19" s="15">
        <v>8</v>
      </c>
    </row>
    <row r="21" spans="1:23" x14ac:dyDescent="0.2">
      <c r="A21" s="15" t="s">
        <v>3</v>
      </c>
      <c r="O21" s="15" t="s">
        <v>3</v>
      </c>
    </row>
    <row r="22" spans="1:23" x14ac:dyDescent="0.2">
      <c r="A22" s="15" t="s">
        <v>13</v>
      </c>
      <c r="O22" s="15" t="s">
        <v>13</v>
      </c>
    </row>
    <row r="24" spans="1:23" x14ac:dyDescent="0.2">
      <c r="B24" s="15" t="s">
        <v>80</v>
      </c>
      <c r="P24" s="15" t="s">
        <v>10</v>
      </c>
    </row>
    <row r="25" spans="1:23" x14ac:dyDescent="0.2">
      <c r="A25" s="15" t="s">
        <v>29</v>
      </c>
      <c r="B25" s="15" t="s">
        <v>0</v>
      </c>
      <c r="C25" s="15" t="s">
        <v>20</v>
      </c>
      <c r="D25" s="15" t="s">
        <v>81</v>
      </c>
      <c r="E25" s="15" t="s">
        <v>82</v>
      </c>
      <c r="F25" s="15" t="s">
        <v>83</v>
      </c>
      <c r="G25" s="15" t="s">
        <v>1</v>
      </c>
      <c r="H25" s="15" t="s">
        <v>9</v>
      </c>
      <c r="I25" s="15" t="s">
        <v>2</v>
      </c>
      <c r="O25" s="15" t="s">
        <v>29</v>
      </c>
      <c r="P25" s="15" t="s">
        <v>0</v>
      </c>
      <c r="Q25" s="15" t="s">
        <v>20</v>
      </c>
      <c r="R25" s="15" t="s">
        <v>84</v>
      </c>
      <c r="S25" s="15" t="s">
        <v>85</v>
      </c>
      <c r="T25" s="15" t="s">
        <v>86</v>
      </c>
      <c r="U25" s="15" t="s">
        <v>1</v>
      </c>
      <c r="V25" s="15" t="s">
        <v>9</v>
      </c>
      <c r="W25" s="15" t="s">
        <v>2</v>
      </c>
    </row>
    <row r="26" spans="1:23" x14ac:dyDescent="0.2">
      <c r="A26" s="15" t="s">
        <v>0</v>
      </c>
      <c r="B26" s="15">
        <v>193</v>
      </c>
      <c r="C26" s="15">
        <v>135</v>
      </c>
      <c r="D26" s="15">
        <v>126</v>
      </c>
      <c r="E26" s="15">
        <v>6</v>
      </c>
      <c r="F26" s="15">
        <v>3</v>
      </c>
      <c r="G26" s="15">
        <v>12</v>
      </c>
      <c r="H26" s="15">
        <v>28</v>
      </c>
      <c r="I26" s="15">
        <v>18</v>
      </c>
      <c r="O26" s="15" t="s">
        <v>0</v>
      </c>
      <c r="P26" s="15">
        <v>4659</v>
      </c>
      <c r="Q26" s="15">
        <v>3288</v>
      </c>
      <c r="R26" s="15">
        <v>3075</v>
      </c>
      <c r="S26" s="15">
        <v>165</v>
      </c>
      <c r="T26" s="15">
        <v>48</v>
      </c>
      <c r="U26" s="15">
        <v>657</v>
      </c>
      <c r="V26" s="15">
        <v>387</v>
      </c>
      <c r="W26" s="15">
        <v>327</v>
      </c>
    </row>
    <row r="27" spans="1:23" x14ac:dyDescent="0.2">
      <c r="A27" s="15" t="s">
        <v>15</v>
      </c>
      <c r="B27" s="15">
        <v>2</v>
      </c>
      <c r="C27" s="15">
        <v>0</v>
      </c>
      <c r="D27" s="15">
        <v>0</v>
      </c>
      <c r="E27" s="15">
        <v>0</v>
      </c>
      <c r="F27" s="15">
        <v>0</v>
      </c>
      <c r="G27" s="15">
        <v>0</v>
      </c>
      <c r="H27" s="15">
        <v>2</v>
      </c>
      <c r="I27" s="15">
        <v>0</v>
      </c>
      <c r="O27" s="15" t="s">
        <v>15</v>
      </c>
      <c r="P27" s="15">
        <v>104</v>
      </c>
      <c r="Q27" s="15">
        <v>76</v>
      </c>
      <c r="R27" s="15">
        <v>70</v>
      </c>
      <c r="S27" s="15">
        <v>3</v>
      </c>
      <c r="T27" s="15">
        <v>3</v>
      </c>
      <c r="U27" s="15">
        <v>11</v>
      </c>
      <c r="V27" s="15">
        <v>9</v>
      </c>
      <c r="W27" s="15">
        <v>8</v>
      </c>
    </row>
    <row r="28" spans="1:23" x14ac:dyDescent="0.2">
      <c r="A28" s="15" t="s">
        <v>24</v>
      </c>
      <c r="B28" s="15">
        <v>3</v>
      </c>
      <c r="C28" s="15">
        <v>3</v>
      </c>
      <c r="D28" s="15">
        <v>3</v>
      </c>
      <c r="E28" s="15">
        <v>0</v>
      </c>
      <c r="F28" s="15">
        <v>0</v>
      </c>
      <c r="G28" s="15">
        <v>0</v>
      </c>
      <c r="H28" s="15">
        <v>0</v>
      </c>
      <c r="I28" s="15">
        <v>0</v>
      </c>
      <c r="O28" s="15" t="s">
        <v>24</v>
      </c>
      <c r="P28" s="15">
        <v>137</v>
      </c>
      <c r="Q28" s="15">
        <v>128</v>
      </c>
      <c r="R28" s="15">
        <v>122</v>
      </c>
      <c r="S28" s="15">
        <v>6</v>
      </c>
      <c r="T28" s="15">
        <v>0</v>
      </c>
      <c r="U28" s="15">
        <v>3</v>
      </c>
      <c r="V28" s="15">
        <v>4</v>
      </c>
      <c r="W28" s="15">
        <v>2</v>
      </c>
    </row>
    <row r="29" spans="1:23" x14ac:dyDescent="0.2">
      <c r="A29" s="15" t="s">
        <v>25</v>
      </c>
      <c r="B29" s="15">
        <v>3</v>
      </c>
      <c r="C29" s="15">
        <v>3</v>
      </c>
      <c r="D29" s="15">
        <v>3</v>
      </c>
      <c r="E29" s="15">
        <v>0</v>
      </c>
      <c r="F29" s="15">
        <v>0</v>
      </c>
      <c r="G29" s="15">
        <v>0</v>
      </c>
      <c r="H29" s="15">
        <v>0</v>
      </c>
      <c r="I29" s="15">
        <v>0</v>
      </c>
      <c r="O29" s="15" t="s">
        <v>25</v>
      </c>
      <c r="P29" s="15">
        <v>82</v>
      </c>
      <c r="Q29" s="15">
        <v>65</v>
      </c>
      <c r="R29" s="15">
        <v>64</v>
      </c>
      <c r="S29" s="15">
        <v>1</v>
      </c>
      <c r="T29" s="15">
        <v>0</v>
      </c>
      <c r="U29" s="15">
        <v>5</v>
      </c>
      <c r="V29" s="15">
        <v>2</v>
      </c>
      <c r="W29" s="15">
        <v>10</v>
      </c>
    </row>
    <row r="30" spans="1:23" x14ac:dyDescent="0.2">
      <c r="A30" s="15" t="s">
        <v>16</v>
      </c>
      <c r="B30" s="15">
        <v>3</v>
      </c>
      <c r="C30" s="15">
        <v>3</v>
      </c>
      <c r="D30" s="15">
        <v>3</v>
      </c>
      <c r="E30" s="15">
        <v>0</v>
      </c>
      <c r="F30" s="15">
        <v>0</v>
      </c>
      <c r="G30" s="15">
        <v>0</v>
      </c>
      <c r="H30" s="15">
        <v>0</v>
      </c>
      <c r="I30" s="15">
        <v>0</v>
      </c>
      <c r="O30" s="15" t="s">
        <v>16</v>
      </c>
      <c r="P30" s="15">
        <v>207</v>
      </c>
      <c r="Q30" s="15">
        <v>130</v>
      </c>
      <c r="R30" s="15">
        <v>128</v>
      </c>
      <c r="S30" s="15">
        <v>2</v>
      </c>
      <c r="T30" s="15">
        <v>0</v>
      </c>
      <c r="U30" s="15">
        <v>16</v>
      </c>
      <c r="V30" s="15">
        <v>16</v>
      </c>
      <c r="W30" s="15">
        <v>45</v>
      </c>
    </row>
    <row r="31" spans="1:23" x14ac:dyDescent="0.2">
      <c r="A31" s="15" t="s">
        <v>17</v>
      </c>
      <c r="B31" s="15">
        <v>12</v>
      </c>
      <c r="C31" s="15">
        <v>6</v>
      </c>
      <c r="D31" s="15">
        <v>5</v>
      </c>
      <c r="E31" s="15">
        <v>1</v>
      </c>
      <c r="F31" s="15">
        <v>0</v>
      </c>
      <c r="G31" s="15">
        <v>1</v>
      </c>
      <c r="H31" s="15">
        <v>2</v>
      </c>
      <c r="I31" s="15">
        <v>3</v>
      </c>
      <c r="O31" s="15" t="s">
        <v>17</v>
      </c>
      <c r="P31" s="15">
        <v>609</v>
      </c>
      <c r="Q31" s="15">
        <v>363</v>
      </c>
      <c r="R31" s="15">
        <v>337</v>
      </c>
      <c r="S31" s="15">
        <v>24</v>
      </c>
      <c r="T31" s="15">
        <v>2</v>
      </c>
      <c r="U31" s="15">
        <v>106</v>
      </c>
      <c r="V31" s="15">
        <v>85</v>
      </c>
      <c r="W31" s="15">
        <v>55</v>
      </c>
    </row>
    <row r="32" spans="1:23" x14ac:dyDescent="0.2">
      <c r="A32" s="15" t="s">
        <v>26</v>
      </c>
      <c r="B32" s="15">
        <v>24</v>
      </c>
      <c r="C32" s="15">
        <v>11</v>
      </c>
      <c r="D32" s="15">
        <v>10</v>
      </c>
      <c r="E32" s="15">
        <v>1</v>
      </c>
      <c r="F32" s="15">
        <v>0</v>
      </c>
      <c r="G32" s="15">
        <v>2</v>
      </c>
      <c r="H32" s="15">
        <v>7</v>
      </c>
      <c r="I32" s="15">
        <v>4</v>
      </c>
      <c r="O32" s="15" t="s">
        <v>26</v>
      </c>
      <c r="P32" s="15">
        <v>1169</v>
      </c>
      <c r="Q32" s="15">
        <v>768</v>
      </c>
      <c r="R32" s="15">
        <v>692</v>
      </c>
      <c r="S32" s="15">
        <v>59</v>
      </c>
      <c r="T32" s="15">
        <v>17</v>
      </c>
      <c r="U32" s="15">
        <v>205</v>
      </c>
      <c r="V32" s="15">
        <v>121</v>
      </c>
      <c r="W32" s="15">
        <v>75</v>
      </c>
    </row>
    <row r="33" spans="1:23" x14ac:dyDescent="0.2">
      <c r="A33" s="15" t="s">
        <v>27</v>
      </c>
      <c r="B33" s="15">
        <v>39</v>
      </c>
      <c r="C33" s="15">
        <v>24</v>
      </c>
      <c r="D33" s="15">
        <v>22</v>
      </c>
      <c r="E33" s="15">
        <v>2</v>
      </c>
      <c r="F33" s="15">
        <v>0</v>
      </c>
      <c r="G33" s="15">
        <v>4</v>
      </c>
      <c r="H33" s="15">
        <v>6</v>
      </c>
      <c r="I33" s="15">
        <v>5</v>
      </c>
      <c r="O33" s="15" t="s">
        <v>27</v>
      </c>
      <c r="P33" s="15">
        <v>1127</v>
      </c>
      <c r="Q33" s="15">
        <v>745</v>
      </c>
      <c r="R33" s="15">
        <v>689</v>
      </c>
      <c r="S33" s="15">
        <v>38</v>
      </c>
      <c r="T33" s="15">
        <v>18</v>
      </c>
      <c r="U33" s="15">
        <v>187</v>
      </c>
      <c r="V33" s="15">
        <v>102</v>
      </c>
      <c r="W33" s="15">
        <v>93</v>
      </c>
    </row>
    <row r="34" spans="1:23" x14ac:dyDescent="0.2">
      <c r="A34" s="15" t="s">
        <v>28</v>
      </c>
      <c r="B34" s="15">
        <v>30</v>
      </c>
      <c r="C34" s="15">
        <v>20</v>
      </c>
      <c r="D34" s="15">
        <v>18</v>
      </c>
      <c r="E34" s="15">
        <v>1</v>
      </c>
      <c r="F34" s="15">
        <v>1</v>
      </c>
      <c r="G34" s="15">
        <v>1</v>
      </c>
      <c r="H34" s="15">
        <v>6</v>
      </c>
      <c r="I34" s="15">
        <v>3</v>
      </c>
      <c r="O34" s="15" t="s">
        <v>28</v>
      </c>
      <c r="P34" s="15">
        <v>463</v>
      </c>
      <c r="Q34" s="15">
        <v>350</v>
      </c>
      <c r="R34" s="15">
        <v>330</v>
      </c>
      <c r="S34" s="15">
        <v>16</v>
      </c>
      <c r="T34" s="15">
        <v>4</v>
      </c>
      <c r="U34" s="15">
        <v>58</v>
      </c>
      <c r="V34" s="15">
        <v>26</v>
      </c>
      <c r="W34" s="15">
        <v>29</v>
      </c>
    </row>
    <row r="35" spans="1:23" x14ac:dyDescent="0.2">
      <c r="A35" s="15" t="s">
        <v>18</v>
      </c>
      <c r="B35" s="15">
        <v>47</v>
      </c>
      <c r="C35" s="15">
        <v>39</v>
      </c>
      <c r="D35" s="15">
        <v>38</v>
      </c>
      <c r="E35" s="15">
        <v>0</v>
      </c>
      <c r="F35" s="15">
        <v>1</v>
      </c>
      <c r="G35" s="15">
        <v>3</v>
      </c>
      <c r="H35" s="15">
        <v>3</v>
      </c>
      <c r="I35" s="15">
        <v>2</v>
      </c>
      <c r="O35" s="15" t="s">
        <v>18</v>
      </c>
      <c r="P35" s="15">
        <v>492</v>
      </c>
      <c r="Q35" s="15">
        <v>419</v>
      </c>
      <c r="R35" s="15">
        <v>403</v>
      </c>
      <c r="S35" s="15">
        <v>14</v>
      </c>
      <c r="T35" s="15">
        <v>2</v>
      </c>
      <c r="U35" s="15">
        <v>45</v>
      </c>
      <c r="V35" s="15">
        <v>19</v>
      </c>
      <c r="W35" s="15">
        <v>9</v>
      </c>
    </row>
    <row r="36" spans="1:23" x14ac:dyDescent="0.2">
      <c r="A36" s="15" t="s">
        <v>48</v>
      </c>
      <c r="B36" s="15">
        <v>30</v>
      </c>
      <c r="C36" s="15">
        <v>26</v>
      </c>
      <c r="D36" s="15">
        <v>24</v>
      </c>
      <c r="E36" s="15">
        <v>1</v>
      </c>
      <c r="F36" s="15">
        <v>1</v>
      </c>
      <c r="G36" s="15">
        <v>1</v>
      </c>
      <c r="H36" s="15">
        <v>2</v>
      </c>
      <c r="I36" s="15">
        <v>1</v>
      </c>
      <c r="O36" s="15" t="s">
        <v>48</v>
      </c>
      <c r="P36" s="15">
        <v>267</v>
      </c>
      <c r="Q36" s="15">
        <v>242</v>
      </c>
      <c r="R36" s="15">
        <v>238</v>
      </c>
      <c r="S36" s="15">
        <v>2</v>
      </c>
      <c r="T36" s="15">
        <v>2</v>
      </c>
      <c r="U36" s="15">
        <v>21</v>
      </c>
      <c r="V36" s="15">
        <v>3</v>
      </c>
      <c r="W36" s="15">
        <v>1</v>
      </c>
    </row>
    <row r="37" spans="1:23" x14ac:dyDescent="0.2">
      <c r="A37" s="15" t="s">
        <v>19</v>
      </c>
      <c r="B37" s="15">
        <v>0</v>
      </c>
      <c r="C37" s="15">
        <v>0</v>
      </c>
      <c r="D37" s="15">
        <v>0</v>
      </c>
      <c r="E37" s="15">
        <v>0</v>
      </c>
      <c r="F37" s="15">
        <v>0</v>
      </c>
      <c r="G37" s="15">
        <v>0</v>
      </c>
      <c r="H37" s="15">
        <v>0</v>
      </c>
      <c r="I37" s="15">
        <v>0</v>
      </c>
      <c r="O37" s="15" t="s">
        <v>19</v>
      </c>
      <c r="P37" s="15">
        <v>2</v>
      </c>
      <c r="Q37" s="15">
        <v>2</v>
      </c>
      <c r="R37" s="15">
        <v>2</v>
      </c>
      <c r="S37" s="15">
        <v>0</v>
      </c>
      <c r="T37" s="15">
        <v>0</v>
      </c>
      <c r="U37" s="15">
        <v>0</v>
      </c>
      <c r="V37" s="15">
        <v>0</v>
      </c>
      <c r="W37" s="15">
        <v>0</v>
      </c>
    </row>
    <row r="40" spans="1:23" x14ac:dyDescent="0.2">
      <c r="A40" s="15" t="s">
        <v>3</v>
      </c>
      <c r="O40" s="15" t="s">
        <v>3</v>
      </c>
    </row>
    <row r="41" spans="1:23" x14ac:dyDescent="0.2">
      <c r="A41" s="15" t="s">
        <v>12</v>
      </c>
      <c r="O41" s="15" t="s">
        <v>12</v>
      </c>
    </row>
    <row r="43" spans="1:23" x14ac:dyDescent="0.2">
      <c r="B43" s="15" t="s">
        <v>80</v>
      </c>
      <c r="P43" s="15" t="s">
        <v>10</v>
      </c>
    </row>
    <row r="44" spans="1:23" x14ac:dyDescent="0.2">
      <c r="A44" s="15" t="s">
        <v>29</v>
      </c>
      <c r="B44" s="15" t="s">
        <v>0</v>
      </c>
      <c r="C44" s="15" t="s">
        <v>20</v>
      </c>
      <c r="D44" s="15" t="s">
        <v>81</v>
      </c>
      <c r="E44" s="15" t="s">
        <v>82</v>
      </c>
      <c r="F44" s="15" t="s">
        <v>83</v>
      </c>
      <c r="G44" s="15" t="s">
        <v>1</v>
      </c>
      <c r="H44" s="15" t="s">
        <v>9</v>
      </c>
      <c r="I44" s="15" t="s">
        <v>2</v>
      </c>
      <c r="O44" s="15" t="s">
        <v>29</v>
      </c>
      <c r="P44" s="15" t="s">
        <v>0</v>
      </c>
      <c r="Q44" s="15" t="s">
        <v>20</v>
      </c>
      <c r="R44" s="15" t="s">
        <v>84</v>
      </c>
      <c r="S44" s="15" t="s">
        <v>85</v>
      </c>
      <c r="T44" s="15" t="s">
        <v>86</v>
      </c>
      <c r="U44" s="15" t="s">
        <v>1</v>
      </c>
      <c r="V44" s="15" t="s">
        <v>9</v>
      </c>
      <c r="W44" s="15" t="s">
        <v>2</v>
      </c>
    </row>
    <row r="45" spans="1:23" x14ac:dyDescent="0.2">
      <c r="A45" s="15" t="s">
        <v>0</v>
      </c>
      <c r="B45" s="15">
        <v>145</v>
      </c>
      <c r="C45" s="15">
        <v>121</v>
      </c>
      <c r="D45" s="15">
        <v>117</v>
      </c>
      <c r="E45" s="15">
        <v>1</v>
      </c>
      <c r="F45" s="15">
        <v>3</v>
      </c>
      <c r="G45" s="15">
        <v>10</v>
      </c>
      <c r="H45" s="15">
        <v>11</v>
      </c>
      <c r="I45" s="15">
        <v>3</v>
      </c>
      <c r="O45" s="15" t="s">
        <v>0</v>
      </c>
      <c r="P45" s="15">
        <v>3683</v>
      </c>
      <c r="Q45" s="15">
        <v>3130</v>
      </c>
      <c r="R45" s="15">
        <v>3022</v>
      </c>
      <c r="S45" s="15">
        <v>89</v>
      </c>
      <c r="T45" s="15">
        <v>19</v>
      </c>
      <c r="U45" s="15">
        <v>345</v>
      </c>
      <c r="V45" s="15">
        <v>139</v>
      </c>
      <c r="W45" s="15">
        <v>69</v>
      </c>
    </row>
    <row r="46" spans="1:23" x14ac:dyDescent="0.2">
      <c r="A46" s="15" t="s">
        <v>15</v>
      </c>
      <c r="B46" s="15">
        <v>3</v>
      </c>
      <c r="C46" s="15">
        <v>3</v>
      </c>
      <c r="D46" s="15">
        <v>3</v>
      </c>
      <c r="E46" s="15">
        <v>0</v>
      </c>
      <c r="F46" s="15">
        <v>0</v>
      </c>
      <c r="G46" s="15">
        <v>0</v>
      </c>
      <c r="H46" s="15">
        <v>0</v>
      </c>
      <c r="I46" s="15">
        <v>0</v>
      </c>
      <c r="O46" s="15" t="s">
        <v>15</v>
      </c>
      <c r="P46" s="15">
        <v>65</v>
      </c>
      <c r="Q46" s="15">
        <v>45</v>
      </c>
      <c r="R46" s="15">
        <v>44</v>
      </c>
      <c r="S46" s="15">
        <v>1</v>
      </c>
      <c r="T46" s="15">
        <v>0</v>
      </c>
      <c r="U46" s="15">
        <v>14</v>
      </c>
      <c r="V46" s="15">
        <v>3</v>
      </c>
      <c r="W46" s="15">
        <v>3</v>
      </c>
    </row>
    <row r="47" spans="1:23" x14ac:dyDescent="0.2">
      <c r="A47" s="15" t="s">
        <v>24</v>
      </c>
      <c r="B47" s="15">
        <v>3</v>
      </c>
      <c r="C47" s="15">
        <v>3</v>
      </c>
      <c r="D47" s="15">
        <v>3</v>
      </c>
      <c r="E47" s="15">
        <v>0</v>
      </c>
      <c r="F47" s="15">
        <v>0</v>
      </c>
      <c r="G47" s="15">
        <v>0</v>
      </c>
      <c r="H47" s="15">
        <v>0</v>
      </c>
      <c r="I47" s="15">
        <v>0</v>
      </c>
      <c r="O47" s="15" t="s">
        <v>24</v>
      </c>
      <c r="P47" s="15">
        <v>134</v>
      </c>
      <c r="Q47" s="15">
        <v>124</v>
      </c>
      <c r="R47" s="15">
        <v>121</v>
      </c>
      <c r="S47" s="15">
        <v>3</v>
      </c>
      <c r="T47" s="15">
        <v>0</v>
      </c>
      <c r="U47" s="15">
        <v>5</v>
      </c>
      <c r="V47" s="15">
        <v>2</v>
      </c>
      <c r="W47" s="15">
        <v>3</v>
      </c>
    </row>
    <row r="48" spans="1:23" x14ac:dyDescent="0.2">
      <c r="A48" s="15" t="s">
        <v>25</v>
      </c>
      <c r="B48" s="15">
        <v>2</v>
      </c>
      <c r="C48" s="15">
        <v>2</v>
      </c>
      <c r="D48" s="15">
        <v>2</v>
      </c>
      <c r="E48" s="15">
        <v>0</v>
      </c>
      <c r="F48" s="15">
        <v>0</v>
      </c>
      <c r="G48" s="15">
        <v>0</v>
      </c>
      <c r="H48" s="15">
        <v>0</v>
      </c>
      <c r="I48" s="15">
        <v>0</v>
      </c>
      <c r="O48" s="15" t="s">
        <v>25</v>
      </c>
      <c r="P48" s="15">
        <v>69</v>
      </c>
      <c r="Q48" s="15">
        <v>61</v>
      </c>
      <c r="R48" s="15">
        <v>61</v>
      </c>
      <c r="S48" s="15">
        <v>0</v>
      </c>
      <c r="T48" s="15">
        <v>0</v>
      </c>
      <c r="U48" s="15">
        <v>3</v>
      </c>
      <c r="V48" s="15">
        <v>5</v>
      </c>
      <c r="W48" s="15">
        <v>0</v>
      </c>
    </row>
    <row r="49" spans="1:23" x14ac:dyDescent="0.2">
      <c r="A49" s="15" t="s">
        <v>16</v>
      </c>
      <c r="B49" s="15">
        <v>2</v>
      </c>
      <c r="C49" s="15">
        <v>2</v>
      </c>
      <c r="D49" s="15">
        <v>2</v>
      </c>
      <c r="E49" s="15">
        <v>0</v>
      </c>
      <c r="F49" s="15">
        <v>0</v>
      </c>
      <c r="G49" s="15">
        <v>0</v>
      </c>
      <c r="H49" s="15">
        <v>0</v>
      </c>
      <c r="I49" s="15">
        <v>0</v>
      </c>
      <c r="O49" s="15" t="s">
        <v>16</v>
      </c>
      <c r="P49" s="15">
        <v>141</v>
      </c>
      <c r="Q49" s="15">
        <v>120</v>
      </c>
      <c r="R49" s="15">
        <v>118</v>
      </c>
      <c r="S49" s="15">
        <v>1</v>
      </c>
      <c r="T49" s="15">
        <v>1</v>
      </c>
      <c r="U49" s="15">
        <v>5</v>
      </c>
      <c r="V49" s="15">
        <v>4</v>
      </c>
      <c r="W49" s="15">
        <v>12</v>
      </c>
    </row>
    <row r="50" spans="1:23" x14ac:dyDescent="0.2">
      <c r="A50" s="15" t="s">
        <v>17</v>
      </c>
      <c r="B50" s="15">
        <v>3</v>
      </c>
      <c r="C50" s="15">
        <v>3</v>
      </c>
      <c r="D50" s="15">
        <v>3</v>
      </c>
      <c r="E50" s="15">
        <v>0</v>
      </c>
      <c r="F50" s="15">
        <v>0</v>
      </c>
      <c r="G50" s="15">
        <v>0</v>
      </c>
      <c r="H50" s="15">
        <v>0</v>
      </c>
      <c r="I50" s="15">
        <v>0</v>
      </c>
      <c r="O50" s="15" t="s">
        <v>17</v>
      </c>
      <c r="P50" s="15">
        <v>456</v>
      </c>
      <c r="Q50" s="15">
        <v>362</v>
      </c>
      <c r="R50" s="15">
        <v>343</v>
      </c>
      <c r="S50" s="15">
        <v>19</v>
      </c>
      <c r="T50" s="15">
        <v>0</v>
      </c>
      <c r="U50" s="15">
        <v>53</v>
      </c>
      <c r="V50" s="15">
        <v>30</v>
      </c>
      <c r="W50" s="15">
        <v>11</v>
      </c>
    </row>
    <row r="51" spans="1:23" x14ac:dyDescent="0.2">
      <c r="A51" s="15" t="s">
        <v>26</v>
      </c>
      <c r="B51" s="15">
        <v>17</v>
      </c>
      <c r="C51" s="15">
        <v>11</v>
      </c>
      <c r="D51" s="15">
        <v>11</v>
      </c>
      <c r="E51" s="15">
        <v>0</v>
      </c>
      <c r="F51" s="15">
        <v>0</v>
      </c>
      <c r="G51" s="15">
        <v>3</v>
      </c>
      <c r="H51" s="15">
        <v>3</v>
      </c>
      <c r="I51" s="15">
        <v>0</v>
      </c>
      <c r="O51" s="15" t="s">
        <v>26</v>
      </c>
      <c r="P51" s="15">
        <v>802</v>
      </c>
      <c r="Q51" s="15">
        <v>665</v>
      </c>
      <c r="R51" s="15">
        <v>627</v>
      </c>
      <c r="S51" s="15">
        <v>32</v>
      </c>
      <c r="T51" s="15">
        <v>6</v>
      </c>
      <c r="U51" s="15">
        <v>80</v>
      </c>
      <c r="V51" s="15">
        <v>40</v>
      </c>
      <c r="W51" s="15">
        <v>17</v>
      </c>
    </row>
    <row r="52" spans="1:23" x14ac:dyDescent="0.2">
      <c r="A52" s="15" t="s">
        <v>27</v>
      </c>
      <c r="B52" s="15">
        <v>32</v>
      </c>
      <c r="C52" s="15">
        <v>22</v>
      </c>
      <c r="D52" s="15">
        <v>22</v>
      </c>
      <c r="E52" s="15">
        <v>0</v>
      </c>
      <c r="F52" s="15">
        <v>0</v>
      </c>
      <c r="G52" s="15">
        <v>2</v>
      </c>
      <c r="H52" s="15">
        <v>5</v>
      </c>
      <c r="I52" s="15">
        <v>3</v>
      </c>
      <c r="O52" s="15" t="s">
        <v>27</v>
      </c>
      <c r="P52" s="15">
        <v>706</v>
      </c>
      <c r="Q52" s="15">
        <v>576</v>
      </c>
      <c r="R52" s="15">
        <v>551</v>
      </c>
      <c r="S52" s="15">
        <v>18</v>
      </c>
      <c r="T52" s="15">
        <v>7</v>
      </c>
      <c r="U52" s="15">
        <v>80</v>
      </c>
      <c r="V52" s="15">
        <v>36</v>
      </c>
      <c r="W52" s="15">
        <v>14</v>
      </c>
    </row>
    <row r="53" spans="1:23" x14ac:dyDescent="0.2">
      <c r="A53" s="15" t="s">
        <v>28</v>
      </c>
      <c r="B53" s="15">
        <v>13</v>
      </c>
      <c r="C53" s="15">
        <v>13</v>
      </c>
      <c r="D53" s="15">
        <v>12</v>
      </c>
      <c r="E53" s="15">
        <v>0</v>
      </c>
      <c r="F53" s="15">
        <v>1</v>
      </c>
      <c r="G53" s="15">
        <v>0</v>
      </c>
      <c r="H53" s="15">
        <v>0</v>
      </c>
      <c r="I53" s="15">
        <v>0</v>
      </c>
      <c r="O53" s="15" t="s">
        <v>28</v>
      </c>
      <c r="P53" s="15">
        <v>290</v>
      </c>
      <c r="Q53" s="15">
        <v>252</v>
      </c>
      <c r="R53" s="15">
        <v>247</v>
      </c>
      <c r="S53" s="15">
        <v>5</v>
      </c>
      <c r="T53" s="15">
        <v>0</v>
      </c>
      <c r="U53" s="15">
        <v>23</v>
      </c>
      <c r="V53" s="15">
        <v>9</v>
      </c>
      <c r="W53" s="15">
        <v>6</v>
      </c>
    </row>
    <row r="54" spans="1:23" x14ac:dyDescent="0.2">
      <c r="A54" s="15" t="s">
        <v>18</v>
      </c>
      <c r="B54" s="15">
        <v>34</v>
      </c>
      <c r="C54" s="15">
        <v>28</v>
      </c>
      <c r="D54" s="15">
        <v>27</v>
      </c>
      <c r="E54" s="15">
        <v>0</v>
      </c>
      <c r="F54" s="15">
        <v>1</v>
      </c>
      <c r="G54" s="15">
        <v>3</v>
      </c>
      <c r="H54" s="15">
        <v>3</v>
      </c>
      <c r="I54" s="15">
        <v>0</v>
      </c>
      <c r="O54" s="15" t="s">
        <v>18</v>
      </c>
      <c r="P54" s="15">
        <v>450</v>
      </c>
      <c r="Q54" s="15">
        <v>407</v>
      </c>
      <c r="R54" s="15">
        <v>398</v>
      </c>
      <c r="S54" s="15">
        <v>5</v>
      </c>
      <c r="T54" s="15">
        <v>4</v>
      </c>
      <c r="U54" s="15">
        <v>34</v>
      </c>
      <c r="V54" s="15">
        <v>7</v>
      </c>
      <c r="W54" s="15">
        <v>2</v>
      </c>
    </row>
    <row r="55" spans="1:23" ht="30" customHeight="1" x14ac:dyDescent="0.2">
      <c r="A55" s="15" t="s">
        <v>48</v>
      </c>
      <c r="B55" s="15">
        <v>36</v>
      </c>
      <c r="C55" s="15">
        <v>34</v>
      </c>
      <c r="D55" s="15">
        <v>32</v>
      </c>
      <c r="E55" s="15">
        <v>1</v>
      </c>
      <c r="F55" s="15">
        <v>1</v>
      </c>
      <c r="G55" s="15">
        <v>2</v>
      </c>
      <c r="H55" s="15">
        <v>0</v>
      </c>
      <c r="I55" s="15">
        <v>0</v>
      </c>
      <c r="O55" s="15" t="s">
        <v>48</v>
      </c>
      <c r="P55" s="15">
        <v>569</v>
      </c>
      <c r="Q55" s="15">
        <v>517</v>
      </c>
      <c r="R55" s="15">
        <v>511</v>
      </c>
      <c r="S55" s="15">
        <v>5</v>
      </c>
      <c r="T55" s="15">
        <v>1</v>
      </c>
      <c r="U55" s="15">
        <v>48</v>
      </c>
      <c r="V55" s="15">
        <v>3</v>
      </c>
      <c r="W55" s="15">
        <v>1</v>
      </c>
    </row>
    <row r="56" spans="1:23" ht="30.75" customHeight="1" x14ac:dyDescent="0.2">
      <c r="A56" s="15" t="s">
        <v>19</v>
      </c>
      <c r="B56" s="15">
        <v>0</v>
      </c>
      <c r="C56" s="15">
        <v>0</v>
      </c>
      <c r="D56" s="15">
        <v>0</v>
      </c>
      <c r="E56" s="15">
        <v>0</v>
      </c>
      <c r="F56" s="15">
        <v>0</v>
      </c>
      <c r="G56" s="15">
        <v>0</v>
      </c>
      <c r="H56" s="15">
        <v>0</v>
      </c>
      <c r="I56" s="15">
        <v>0</v>
      </c>
      <c r="O56" s="15" t="s">
        <v>19</v>
      </c>
      <c r="P56" s="15">
        <v>1</v>
      </c>
      <c r="Q56" s="15">
        <v>1</v>
      </c>
      <c r="R56" s="15">
        <v>1</v>
      </c>
      <c r="S56" s="15">
        <v>0</v>
      </c>
      <c r="T56" s="15">
        <v>0</v>
      </c>
      <c r="U56" s="15">
        <v>0</v>
      </c>
      <c r="V56" s="15">
        <v>0</v>
      </c>
      <c r="W56" s="15">
        <v>0</v>
      </c>
    </row>
    <row r="59" spans="1:23" x14ac:dyDescent="0.2">
      <c r="A59" s="15" t="s">
        <v>3</v>
      </c>
      <c r="O59" s="15" t="s">
        <v>3</v>
      </c>
    </row>
    <row r="60" spans="1:23" x14ac:dyDescent="0.2">
      <c r="A60" s="15" t="s">
        <v>43</v>
      </c>
      <c r="O60" s="15" t="s">
        <v>14</v>
      </c>
    </row>
    <row r="62" spans="1:23" x14ac:dyDescent="0.2">
      <c r="B62" s="15" t="s">
        <v>80</v>
      </c>
      <c r="P62" s="15" t="s">
        <v>10</v>
      </c>
    </row>
    <row r="63" spans="1:23" x14ac:dyDescent="0.2">
      <c r="A63" s="15" t="s">
        <v>29</v>
      </c>
      <c r="B63" s="15" t="s">
        <v>0</v>
      </c>
      <c r="C63" s="15" t="s">
        <v>20</v>
      </c>
      <c r="D63" s="15" t="s">
        <v>81</v>
      </c>
      <c r="E63" s="15" t="s">
        <v>82</v>
      </c>
      <c r="F63" s="15" t="s">
        <v>83</v>
      </c>
      <c r="G63" s="15" t="s">
        <v>1</v>
      </c>
      <c r="H63" s="15" t="s">
        <v>9</v>
      </c>
      <c r="I63" s="15" t="s">
        <v>2</v>
      </c>
      <c r="O63" s="15" t="s">
        <v>29</v>
      </c>
      <c r="P63" s="15" t="s">
        <v>0</v>
      </c>
      <c r="Q63" s="15" t="s">
        <v>20</v>
      </c>
      <c r="R63" s="15" t="s">
        <v>84</v>
      </c>
      <c r="S63" s="15" t="s">
        <v>85</v>
      </c>
      <c r="T63" s="15" t="s">
        <v>86</v>
      </c>
      <c r="U63" s="15" t="s">
        <v>1</v>
      </c>
      <c r="V63" s="15" t="s">
        <v>9</v>
      </c>
      <c r="W63" s="15" t="s">
        <v>2</v>
      </c>
    </row>
    <row r="64" spans="1:23" x14ac:dyDescent="0.2">
      <c r="A64" s="15" t="s">
        <v>0</v>
      </c>
      <c r="B64" s="15">
        <v>2</v>
      </c>
      <c r="C64" s="15">
        <v>1</v>
      </c>
      <c r="D64" s="15">
        <v>1</v>
      </c>
      <c r="E64" s="15">
        <v>0</v>
      </c>
      <c r="F64" s="15">
        <v>0</v>
      </c>
      <c r="G64" s="15">
        <v>0</v>
      </c>
      <c r="H64" s="15">
        <v>1</v>
      </c>
      <c r="I64" s="15">
        <v>0</v>
      </c>
      <c r="O64" s="15" t="s">
        <v>0</v>
      </c>
      <c r="P64" s="15">
        <v>35</v>
      </c>
      <c r="Q64" s="15">
        <v>17</v>
      </c>
      <c r="R64" s="15">
        <v>17</v>
      </c>
      <c r="S64" s="15">
        <v>0</v>
      </c>
      <c r="T64" s="15">
        <v>0</v>
      </c>
      <c r="U64" s="15">
        <v>8</v>
      </c>
      <c r="V64" s="15">
        <v>8</v>
      </c>
      <c r="W64" s="15">
        <v>2</v>
      </c>
    </row>
    <row r="65" spans="1:23" x14ac:dyDescent="0.2">
      <c r="A65" s="15" t="s">
        <v>15</v>
      </c>
      <c r="B65" s="15">
        <v>2</v>
      </c>
      <c r="C65" s="15">
        <v>1</v>
      </c>
      <c r="D65" s="15">
        <v>1</v>
      </c>
      <c r="E65" s="15">
        <v>0</v>
      </c>
      <c r="F65" s="15">
        <v>0</v>
      </c>
      <c r="G65" s="15">
        <v>0</v>
      </c>
      <c r="H65" s="15">
        <v>1</v>
      </c>
      <c r="I65" s="15">
        <v>0</v>
      </c>
      <c r="O65" s="15" t="s">
        <v>15</v>
      </c>
      <c r="P65" s="15">
        <v>21</v>
      </c>
      <c r="Q65" s="15">
        <v>9</v>
      </c>
      <c r="R65" s="15">
        <v>9</v>
      </c>
      <c r="S65" s="15">
        <v>0</v>
      </c>
      <c r="T65" s="15">
        <v>0</v>
      </c>
      <c r="U65" s="15">
        <v>5</v>
      </c>
      <c r="V65" s="15">
        <v>5</v>
      </c>
      <c r="W65" s="15">
        <v>2</v>
      </c>
    </row>
    <row r="66" spans="1:23" x14ac:dyDescent="0.2">
      <c r="A66" s="15" t="s">
        <v>24</v>
      </c>
      <c r="B66" s="15">
        <v>0</v>
      </c>
      <c r="C66" s="15">
        <v>0</v>
      </c>
      <c r="D66" s="15">
        <v>0</v>
      </c>
      <c r="E66" s="15">
        <v>0</v>
      </c>
      <c r="F66" s="15">
        <v>0</v>
      </c>
      <c r="G66" s="15">
        <v>0</v>
      </c>
      <c r="H66" s="15">
        <v>0</v>
      </c>
      <c r="I66" s="15">
        <v>0</v>
      </c>
      <c r="O66" s="15" t="s">
        <v>24</v>
      </c>
      <c r="P66" s="15">
        <v>2</v>
      </c>
      <c r="Q66" s="15">
        <v>1</v>
      </c>
      <c r="R66" s="15">
        <v>1</v>
      </c>
      <c r="S66" s="15">
        <v>0</v>
      </c>
      <c r="T66" s="15">
        <v>0</v>
      </c>
      <c r="U66" s="15">
        <v>0</v>
      </c>
      <c r="V66" s="15">
        <v>1</v>
      </c>
      <c r="W66" s="15">
        <v>0</v>
      </c>
    </row>
    <row r="67" spans="1:23" x14ac:dyDescent="0.2">
      <c r="A67" s="15" t="s">
        <v>25</v>
      </c>
      <c r="B67" s="15">
        <v>0</v>
      </c>
      <c r="C67" s="15">
        <v>0</v>
      </c>
      <c r="D67" s="15">
        <v>0</v>
      </c>
      <c r="E67" s="15">
        <v>0</v>
      </c>
      <c r="F67" s="15">
        <v>0</v>
      </c>
      <c r="G67" s="15">
        <v>0</v>
      </c>
      <c r="H67" s="15">
        <v>0</v>
      </c>
      <c r="I67" s="15">
        <v>0</v>
      </c>
      <c r="O67" s="15" t="s">
        <v>25</v>
      </c>
      <c r="P67" s="15">
        <v>0</v>
      </c>
      <c r="Q67" s="15">
        <v>0</v>
      </c>
      <c r="R67" s="15">
        <v>0</v>
      </c>
      <c r="S67" s="15">
        <v>0</v>
      </c>
      <c r="T67" s="15">
        <v>0</v>
      </c>
      <c r="U67" s="15">
        <v>0</v>
      </c>
      <c r="V67" s="15">
        <v>0</v>
      </c>
      <c r="W67" s="15">
        <v>0</v>
      </c>
    </row>
    <row r="68" spans="1:23" x14ac:dyDescent="0.2">
      <c r="A68" s="15" t="s">
        <v>16</v>
      </c>
      <c r="B68" s="15">
        <v>0</v>
      </c>
      <c r="C68" s="15">
        <v>0</v>
      </c>
      <c r="D68" s="15">
        <v>0</v>
      </c>
      <c r="E68" s="15">
        <v>0</v>
      </c>
      <c r="F68" s="15">
        <v>0</v>
      </c>
      <c r="G68" s="15">
        <v>0</v>
      </c>
      <c r="H68" s="15">
        <v>0</v>
      </c>
      <c r="I68" s="15">
        <v>0</v>
      </c>
      <c r="O68" s="15" t="s">
        <v>16</v>
      </c>
      <c r="P68" s="15">
        <v>0</v>
      </c>
      <c r="Q68" s="15">
        <v>0</v>
      </c>
      <c r="R68" s="15">
        <v>0</v>
      </c>
      <c r="S68" s="15">
        <v>0</v>
      </c>
      <c r="T68" s="15">
        <v>0</v>
      </c>
      <c r="U68" s="15">
        <v>0</v>
      </c>
      <c r="V68" s="15">
        <v>0</v>
      </c>
      <c r="W68" s="15">
        <v>0</v>
      </c>
    </row>
    <row r="69" spans="1:23" x14ac:dyDescent="0.2">
      <c r="A69" s="15" t="s">
        <v>17</v>
      </c>
      <c r="B69" s="15">
        <v>0</v>
      </c>
      <c r="C69" s="15">
        <v>0</v>
      </c>
      <c r="D69" s="15">
        <v>0</v>
      </c>
      <c r="E69" s="15">
        <v>0</v>
      </c>
      <c r="F69" s="15">
        <v>0</v>
      </c>
      <c r="G69" s="15">
        <v>0</v>
      </c>
      <c r="H69" s="15">
        <v>0</v>
      </c>
      <c r="I69" s="15">
        <v>0</v>
      </c>
      <c r="O69" s="15" t="s">
        <v>17</v>
      </c>
      <c r="P69" s="15">
        <v>0</v>
      </c>
      <c r="Q69" s="15">
        <v>0</v>
      </c>
      <c r="R69" s="15">
        <v>0</v>
      </c>
      <c r="S69" s="15">
        <v>0</v>
      </c>
      <c r="T69" s="15">
        <v>0</v>
      </c>
      <c r="U69" s="15">
        <v>0</v>
      </c>
      <c r="V69" s="15">
        <v>0</v>
      </c>
      <c r="W69" s="15">
        <v>0</v>
      </c>
    </row>
    <row r="70" spans="1:23" x14ac:dyDescent="0.2">
      <c r="A70" s="15" t="s">
        <v>26</v>
      </c>
      <c r="B70" s="15">
        <v>0</v>
      </c>
      <c r="C70" s="15">
        <v>0</v>
      </c>
      <c r="D70" s="15">
        <v>0</v>
      </c>
      <c r="E70" s="15">
        <v>0</v>
      </c>
      <c r="F70" s="15">
        <v>0</v>
      </c>
      <c r="G70" s="15">
        <v>0</v>
      </c>
      <c r="H70" s="15">
        <v>0</v>
      </c>
      <c r="I70" s="15">
        <v>0</v>
      </c>
      <c r="O70" s="15" t="s">
        <v>26</v>
      </c>
      <c r="P70" s="15">
        <v>4</v>
      </c>
      <c r="Q70" s="15">
        <v>2</v>
      </c>
      <c r="R70" s="15">
        <v>2</v>
      </c>
      <c r="S70" s="15">
        <v>0</v>
      </c>
      <c r="T70" s="15">
        <v>0</v>
      </c>
      <c r="U70" s="15">
        <v>0</v>
      </c>
      <c r="V70" s="15">
        <v>2</v>
      </c>
      <c r="W70" s="15">
        <v>0</v>
      </c>
    </row>
    <row r="71" spans="1:23" x14ac:dyDescent="0.2">
      <c r="A71" s="15" t="s">
        <v>27</v>
      </c>
      <c r="B71" s="15">
        <v>0</v>
      </c>
      <c r="C71" s="15">
        <v>0</v>
      </c>
      <c r="D71" s="15">
        <v>0</v>
      </c>
      <c r="E71" s="15">
        <v>0</v>
      </c>
      <c r="F71" s="15">
        <v>0</v>
      </c>
      <c r="G71" s="15">
        <v>0</v>
      </c>
      <c r="H71" s="15">
        <v>0</v>
      </c>
      <c r="I71" s="15">
        <v>0</v>
      </c>
      <c r="O71" s="15" t="s">
        <v>27</v>
      </c>
      <c r="P71" s="15">
        <v>3</v>
      </c>
      <c r="Q71" s="15">
        <v>2</v>
      </c>
      <c r="R71" s="15">
        <v>2</v>
      </c>
      <c r="S71" s="15">
        <v>0</v>
      </c>
      <c r="T71" s="15">
        <v>0</v>
      </c>
      <c r="U71" s="15">
        <v>1</v>
      </c>
      <c r="V71" s="15">
        <v>0</v>
      </c>
      <c r="W71" s="15">
        <v>0</v>
      </c>
    </row>
    <row r="72" spans="1:23" x14ac:dyDescent="0.2">
      <c r="A72" s="15" t="s">
        <v>28</v>
      </c>
      <c r="B72" s="15">
        <v>0</v>
      </c>
      <c r="C72" s="15">
        <v>0</v>
      </c>
      <c r="D72" s="15">
        <v>0</v>
      </c>
      <c r="E72" s="15">
        <v>0</v>
      </c>
      <c r="F72" s="15">
        <v>0</v>
      </c>
      <c r="G72" s="15">
        <v>0</v>
      </c>
      <c r="H72" s="15">
        <v>0</v>
      </c>
      <c r="I72" s="15">
        <v>0</v>
      </c>
      <c r="O72" s="15" t="s">
        <v>28</v>
      </c>
      <c r="P72" s="15">
        <v>1</v>
      </c>
      <c r="Q72" s="15">
        <v>0</v>
      </c>
      <c r="R72" s="15">
        <v>0</v>
      </c>
      <c r="S72" s="15">
        <v>0</v>
      </c>
      <c r="T72" s="15">
        <v>0</v>
      </c>
      <c r="U72" s="15">
        <v>1</v>
      </c>
      <c r="V72" s="15">
        <v>0</v>
      </c>
      <c r="W72" s="15">
        <v>0</v>
      </c>
    </row>
    <row r="73" spans="1:23" x14ac:dyDescent="0.2">
      <c r="A73" s="15" t="s">
        <v>18</v>
      </c>
      <c r="B73" s="15">
        <v>0</v>
      </c>
      <c r="C73" s="15">
        <v>0</v>
      </c>
      <c r="D73" s="15">
        <v>0</v>
      </c>
      <c r="E73" s="15">
        <v>0</v>
      </c>
      <c r="F73" s="15">
        <v>0</v>
      </c>
      <c r="G73" s="15">
        <v>0</v>
      </c>
      <c r="H73" s="15">
        <v>0</v>
      </c>
      <c r="I73" s="15">
        <v>0</v>
      </c>
      <c r="O73" s="15" t="s">
        <v>18</v>
      </c>
      <c r="P73" s="15">
        <v>0</v>
      </c>
      <c r="Q73" s="15">
        <v>0</v>
      </c>
      <c r="R73" s="15">
        <v>0</v>
      </c>
      <c r="S73" s="15">
        <v>0</v>
      </c>
      <c r="T73" s="15">
        <v>0</v>
      </c>
      <c r="U73" s="15">
        <v>0</v>
      </c>
      <c r="V73" s="15">
        <v>0</v>
      </c>
      <c r="W73" s="15">
        <v>0</v>
      </c>
    </row>
    <row r="74" spans="1:23" x14ac:dyDescent="0.2">
      <c r="A74" s="15" t="s">
        <v>48</v>
      </c>
      <c r="B74" s="15">
        <v>0</v>
      </c>
      <c r="C74" s="15">
        <v>0</v>
      </c>
      <c r="D74" s="15">
        <v>0</v>
      </c>
      <c r="E74" s="15">
        <v>0</v>
      </c>
      <c r="F74" s="15">
        <v>0</v>
      </c>
      <c r="G74" s="15">
        <v>0</v>
      </c>
      <c r="H74" s="15">
        <v>0</v>
      </c>
      <c r="I74" s="15">
        <v>0</v>
      </c>
      <c r="O74" s="15" t="s">
        <v>48</v>
      </c>
      <c r="P74" s="15">
        <v>4</v>
      </c>
      <c r="Q74" s="15">
        <v>3</v>
      </c>
      <c r="R74" s="15">
        <v>3</v>
      </c>
      <c r="S74" s="15">
        <v>0</v>
      </c>
      <c r="T74" s="15">
        <v>0</v>
      </c>
      <c r="U74" s="15">
        <v>1</v>
      </c>
      <c r="V74" s="15">
        <v>0</v>
      </c>
      <c r="W74" s="15">
        <v>0</v>
      </c>
    </row>
    <row r="75" spans="1:23" x14ac:dyDescent="0.2">
      <c r="A75" s="15" t="s">
        <v>19</v>
      </c>
      <c r="B75" s="15">
        <v>0</v>
      </c>
      <c r="C75" s="15">
        <v>0</v>
      </c>
      <c r="D75" s="15">
        <v>0</v>
      </c>
      <c r="E75" s="15">
        <v>0</v>
      </c>
      <c r="F75" s="15">
        <v>0</v>
      </c>
      <c r="G75" s="15">
        <v>0</v>
      </c>
      <c r="H75" s="15">
        <v>0</v>
      </c>
      <c r="I75" s="15">
        <v>0</v>
      </c>
      <c r="O75" s="15" t="s">
        <v>19</v>
      </c>
      <c r="P75" s="15">
        <v>0</v>
      </c>
      <c r="Q75" s="15">
        <v>0</v>
      </c>
      <c r="R75" s="15">
        <v>0</v>
      </c>
      <c r="S75" s="15">
        <v>0</v>
      </c>
      <c r="T75" s="15">
        <v>0</v>
      </c>
      <c r="U75" s="15">
        <v>0</v>
      </c>
      <c r="V75" s="15">
        <v>0</v>
      </c>
      <c r="W75" s="15">
        <v>0</v>
      </c>
    </row>
    <row r="88" spans="3:3" x14ac:dyDescent="0.2">
      <c r="C88" s="38"/>
    </row>
    <row r="90" spans="3:3" x14ac:dyDescent="0.2">
      <c r="C90" s="38"/>
    </row>
    <row r="91" spans="3:3" x14ac:dyDescent="0.2">
      <c r="C91" s="38"/>
    </row>
    <row r="92" spans="3:3" x14ac:dyDescent="0.2">
      <c r="C92" s="38"/>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AI91"/>
  <sheetViews>
    <sheetView zoomScaleNormal="100" workbookViewId="0">
      <pane ySplit="1" topLeftCell="A2" activePane="bottomLeft" state="frozen"/>
      <selection pane="bottomLeft"/>
    </sheetView>
  </sheetViews>
  <sheetFormatPr defaultColWidth="9.140625" defaultRowHeight="15" x14ac:dyDescent="0.2"/>
  <cols>
    <col min="1" max="1" width="16.140625" style="39" bestFit="1" customWidth="1"/>
    <col min="2" max="2" width="29.140625" style="39" bestFit="1" customWidth="1"/>
    <col min="3" max="3" width="28.5703125" style="39" bestFit="1" customWidth="1"/>
    <col min="4" max="4" width="31" style="39" bestFit="1" customWidth="1"/>
    <col min="5" max="5" width="34.42578125" style="39" bestFit="1" customWidth="1"/>
    <col min="6" max="6" width="26.5703125" style="39" bestFit="1" customWidth="1"/>
    <col min="7" max="7" width="28.5703125" style="39" bestFit="1" customWidth="1"/>
    <col min="8" max="8" width="32" style="39" bestFit="1" customWidth="1"/>
    <col min="9" max="9" width="27.5703125" style="39" bestFit="1" customWidth="1"/>
    <col min="10" max="10" width="29.85546875" style="39" bestFit="1" customWidth="1"/>
    <col min="11" max="11" width="33" style="39" bestFit="1" customWidth="1"/>
    <col min="12" max="12" width="28.5703125" style="39" bestFit="1" customWidth="1"/>
    <col min="13" max="13" width="30.85546875" style="39" bestFit="1" customWidth="1"/>
    <col min="14" max="14" width="34.140625" style="39" bestFit="1" customWidth="1"/>
    <col min="15" max="15" width="28.5703125" style="39" bestFit="1" customWidth="1"/>
    <col min="16" max="16" width="30.85546875" style="39" bestFit="1" customWidth="1"/>
    <col min="17" max="17" width="34.140625" style="39" bestFit="1" customWidth="1"/>
    <col min="18" max="18" width="28.5703125" style="39" bestFit="1" customWidth="1"/>
    <col min="19" max="19" width="30.85546875" style="39" bestFit="1" customWidth="1"/>
    <col min="20" max="20" width="34.140625" style="39" bestFit="1" customWidth="1"/>
    <col min="21" max="21" width="28.5703125" style="39" bestFit="1" customWidth="1"/>
    <col min="22" max="22" width="30.85546875" style="39" bestFit="1" customWidth="1"/>
    <col min="23" max="23" width="34.140625" style="39" bestFit="1" customWidth="1"/>
    <col min="24" max="24" width="28.5703125" style="39" bestFit="1" customWidth="1"/>
    <col min="25" max="25" width="30.85546875" style="39" bestFit="1" customWidth="1"/>
    <col min="26" max="26" width="34.140625" style="39" bestFit="1" customWidth="1"/>
    <col min="27" max="27" width="28.5703125" style="39" bestFit="1" customWidth="1"/>
    <col min="28" max="28" width="30.85546875" style="39" bestFit="1" customWidth="1"/>
    <col min="29" max="29" width="34.140625" style="39" bestFit="1" customWidth="1"/>
    <col min="30" max="30" width="28" style="39" bestFit="1" customWidth="1"/>
    <col min="31" max="31" width="30.42578125" style="39" bestFit="1" customWidth="1"/>
    <col min="32" max="32" width="33.42578125" style="39" bestFit="1" customWidth="1"/>
    <col min="33" max="33" width="31.5703125" style="39" bestFit="1" customWidth="1"/>
    <col min="34" max="34" width="34" style="39" bestFit="1" customWidth="1"/>
    <col min="35" max="35" width="37.140625" style="39" bestFit="1" customWidth="1"/>
    <col min="36" max="16384" width="9.140625" style="39"/>
  </cols>
  <sheetData>
    <row r="1" spans="1:35" x14ac:dyDescent="0.2">
      <c r="A1" s="15" t="s">
        <v>11</v>
      </c>
      <c r="B1" s="15" t="s">
        <v>98</v>
      </c>
      <c r="C1" s="15" t="s">
        <v>99</v>
      </c>
      <c r="D1" s="15" t="s">
        <v>100</v>
      </c>
      <c r="E1" s="15" t="s">
        <v>101</v>
      </c>
      <c r="F1" s="15" t="s">
        <v>102</v>
      </c>
      <c r="G1" s="15" t="s">
        <v>103</v>
      </c>
      <c r="H1" s="15" t="s">
        <v>104</v>
      </c>
      <c r="I1" s="15" t="s">
        <v>105</v>
      </c>
      <c r="J1" s="15" t="s">
        <v>106</v>
      </c>
      <c r="K1" s="15" t="s">
        <v>107</v>
      </c>
      <c r="L1" s="15" t="s">
        <v>108</v>
      </c>
      <c r="M1" s="15" t="s">
        <v>109</v>
      </c>
      <c r="N1" s="15" t="s">
        <v>110</v>
      </c>
      <c r="O1" s="15" t="s">
        <v>111</v>
      </c>
      <c r="P1" s="15" t="s">
        <v>112</v>
      </c>
      <c r="Q1" s="15" t="s">
        <v>113</v>
      </c>
      <c r="R1" s="15" t="s">
        <v>114</v>
      </c>
      <c r="S1" s="15" t="s">
        <v>115</v>
      </c>
      <c r="T1" s="15" t="s">
        <v>116</v>
      </c>
      <c r="U1" s="15" t="s">
        <v>117</v>
      </c>
      <c r="V1" s="15" t="s">
        <v>118</v>
      </c>
      <c r="W1" s="15" t="s">
        <v>119</v>
      </c>
      <c r="X1" s="15" t="s">
        <v>120</v>
      </c>
      <c r="Y1" s="15" t="s">
        <v>121</v>
      </c>
      <c r="Z1" s="15" t="s">
        <v>122</v>
      </c>
      <c r="AA1" s="15" t="s">
        <v>123</v>
      </c>
      <c r="AB1" s="15" t="s">
        <v>124</v>
      </c>
      <c r="AC1" s="15" t="s">
        <v>125</v>
      </c>
      <c r="AD1" s="15" t="s">
        <v>126</v>
      </c>
      <c r="AE1" s="15" t="s">
        <v>127</v>
      </c>
      <c r="AF1" s="15" t="s">
        <v>128</v>
      </c>
      <c r="AG1" s="15" t="s">
        <v>129</v>
      </c>
      <c r="AH1" s="15" t="s">
        <v>130</v>
      </c>
      <c r="AI1" s="15" t="s">
        <v>131</v>
      </c>
    </row>
    <row r="2" spans="1:35" x14ac:dyDescent="0.2">
      <c r="A2" s="15" t="s">
        <v>4</v>
      </c>
      <c r="B2" s="15" t="s">
        <v>22</v>
      </c>
      <c r="C2" s="15">
        <v>0</v>
      </c>
      <c r="D2" s="15">
        <v>0</v>
      </c>
      <c r="E2" s="15">
        <v>0</v>
      </c>
      <c r="F2" s="15">
        <v>0</v>
      </c>
      <c r="G2" s="15">
        <v>0</v>
      </c>
      <c r="H2" s="15">
        <v>0</v>
      </c>
      <c r="I2" s="15">
        <v>0</v>
      </c>
      <c r="J2" s="15">
        <v>0</v>
      </c>
      <c r="K2" s="15">
        <v>0</v>
      </c>
      <c r="L2" s="15">
        <v>0</v>
      </c>
      <c r="M2" s="15">
        <v>0</v>
      </c>
      <c r="N2" s="15">
        <v>0</v>
      </c>
      <c r="O2" s="15">
        <v>0</v>
      </c>
      <c r="P2" s="15">
        <v>0</v>
      </c>
      <c r="Q2" s="15">
        <v>0</v>
      </c>
      <c r="R2" s="15">
        <v>1</v>
      </c>
      <c r="S2" s="15">
        <v>0</v>
      </c>
      <c r="T2" s="15">
        <v>0</v>
      </c>
      <c r="U2" s="15">
        <v>3</v>
      </c>
      <c r="V2" s="15">
        <v>0</v>
      </c>
      <c r="W2" s="15">
        <v>0</v>
      </c>
      <c r="X2" s="15">
        <v>1</v>
      </c>
      <c r="Y2" s="15">
        <v>1</v>
      </c>
      <c r="Z2" s="15">
        <v>0</v>
      </c>
      <c r="AA2" s="15">
        <v>3</v>
      </c>
      <c r="AB2" s="15">
        <v>0</v>
      </c>
      <c r="AC2" s="15">
        <v>0</v>
      </c>
      <c r="AD2" s="15">
        <v>0</v>
      </c>
      <c r="AE2" s="15">
        <v>0</v>
      </c>
      <c r="AF2" s="15">
        <v>0</v>
      </c>
      <c r="AG2" s="15">
        <v>0</v>
      </c>
      <c r="AH2" s="15">
        <v>0</v>
      </c>
      <c r="AI2" s="15">
        <v>0</v>
      </c>
    </row>
    <row r="3" spans="1:35" x14ac:dyDescent="0.2">
      <c r="A3" s="15" t="s">
        <v>4</v>
      </c>
      <c r="B3" s="15" t="s">
        <v>23</v>
      </c>
      <c r="C3" s="15">
        <v>0</v>
      </c>
      <c r="D3" s="15">
        <v>0</v>
      </c>
      <c r="E3" s="15">
        <v>0</v>
      </c>
      <c r="F3" s="15">
        <v>0</v>
      </c>
      <c r="G3" s="15">
        <v>0</v>
      </c>
      <c r="H3" s="15">
        <v>0</v>
      </c>
      <c r="I3" s="15">
        <v>0</v>
      </c>
      <c r="J3" s="15">
        <v>0</v>
      </c>
      <c r="K3" s="15">
        <v>0</v>
      </c>
      <c r="L3" s="15">
        <v>0</v>
      </c>
      <c r="M3" s="15">
        <v>0</v>
      </c>
      <c r="N3" s="15">
        <v>0</v>
      </c>
      <c r="O3" s="15">
        <v>1</v>
      </c>
      <c r="P3" s="15">
        <v>0</v>
      </c>
      <c r="Q3" s="15">
        <v>0</v>
      </c>
      <c r="R3" s="15">
        <v>0</v>
      </c>
      <c r="S3" s="15">
        <v>1</v>
      </c>
      <c r="T3" s="15">
        <v>0</v>
      </c>
      <c r="U3" s="15">
        <v>1</v>
      </c>
      <c r="V3" s="15">
        <v>0</v>
      </c>
      <c r="W3" s="15">
        <v>0</v>
      </c>
      <c r="X3" s="15">
        <v>0</v>
      </c>
      <c r="Y3" s="15">
        <v>0</v>
      </c>
      <c r="Z3" s="15">
        <v>0</v>
      </c>
      <c r="AA3" s="15">
        <v>0</v>
      </c>
      <c r="AB3" s="15">
        <v>1</v>
      </c>
      <c r="AC3" s="15">
        <v>0</v>
      </c>
      <c r="AD3" s="15">
        <v>1</v>
      </c>
      <c r="AE3" s="15">
        <v>1</v>
      </c>
      <c r="AF3" s="15">
        <v>0</v>
      </c>
      <c r="AG3" s="15">
        <v>0</v>
      </c>
      <c r="AH3" s="15">
        <v>0</v>
      </c>
      <c r="AI3" s="15">
        <v>0</v>
      </c>
    </row>
    <row r="4" spans="1:35" x14ac:dyDescent="0.2">
      <c r="A4" s="15" t="s">
        <v>4</v>
      </c>
      <c r="B4" s="15" t="s">
        <v>21</v>
      </c>
      <c r="C4" s="15">
        <v>0</v>
      </c>
      <c r="D4" s="15">
        <v>0</v>
      </c>
      <c r="E4" s="15">
        <v>0</v>
      </c>
      <c r="F4" s="15">
        <v>5</v>
      </c>
      <c r="G4" s="15">
        <v>4</v>
      </c>
      <c r="H4" s="15">
        <v>0</v>
      </c>
      <c r="I4" s="15">
        <v>5</v>
      </c>
      <c r="J4" s="15">
        <v>2</v>
      </c>
      <c r="K4" s="15">
        <v>0</v>
      </c>
      <c r="L4" s="15">
        <v>0</v>
      </c>
      <c r="M4" s="15">
        <v>0</v>
      </c>
      <c r="N4" s="15">
        <v>0</v>
      </c>
      <c r="O4" s="15">
        <v>3</v>
      </c>
      <c r="P4" s="15">
        <v>2</v>
      </c>
      <c r="Q4" s="15">
        <v>0</v>
      </c>
      <c r="R4" s="15">
        <v>20</v>
      </c>
      <c r="S4" s="15">
        <v>7</v>
      </c>
      <c r="T4" s="15">
        <v>0</v>
      </c>
      <c r="U4" s="15">
        <v>23</v>
      </c>
      <c r="V4" s="15">
        <v>25</v>
      </c>
      <c r="W4" s="15">
        <v>0</v>
      </c>
      <c r="X4" s="15">
        <v>19</v>
      </c>
      <c r="Y4" s="15">
        <v>16</v>
      </c>
      <c r="Z4" s="15">
        <v>0</v>
      </c>
      <c r="AA4" s="15">
        <v>27</v>
      </c>
      <c r="AB4" s="15">
        <v>22</v>
      </c>
      <c r="AC4" s="15">
        <v>0</v>
      </c>
      <c r="AD4" s="15">
        <v>25</v>
      </c>
      <c r="AE4" s="15">
        <v>34</v>
      </c>
      <c r="AF4" s="15">
        <v>0</v>
      </c>
      <c r="AG4" s="15">
        <v>0</v>
      </c>
      <c r="AH4" s="15">
        <v>0</v>
      </c>
      <c r="AI4" s="15">
        <v>0</v>
      </c>
    </row>
    <row r="5" spans="1:35" x14ac:dyDescent="0.2">
      <c r="A5" s="15" t="s">
        <v>4</v>
      </c>
      <c r="B5" s="15" t="s">
        <v>1</v>
      </c>
      <c r="C5" s="15">
        <v>0</v>
      </c>
      <c r="D5" s="15">
        <v>0</v>
      </c>
      <c r="E5" s="15">
        <v>0</v>
      </c>
      <c r="F5" s="15">
        <v>0</v>
      </c>
      <c r="G5" s="15">
        <v>0</v>
      </c>
      <c r="H5" s="15">
        <v>0</v>
      </c>
      <c r="I5" s="15">
        <v>0</v>
      </c>
      <c r="J5" s="15">
        <v>0</v>
      </c>
      <c r="K5" s="15">
        <v>0</v>
      </c>
      <c r="L5" s="15">
        <v>0</v>
      </c>
      <c r="M5" s="15">
        <v>0</v>
      </c>
      <c r="N5" s="15">
        <v>0</v>
      </c>
      <c r="O5" s="15">
        <v>2</v>
      </c>
      <c r="P5" s="15">
        <v>0</v>
      </c>
      <c r="Q5" s="15">
        <v>0</v>
      </c>
      <c r="R5" s="15">
        <v>4</v>
      </c>
      <c r="S5" s="15">
        <v>0</v>
      </c>
      <c r="T5" s="15">
        <v>0</v>
      </c>
      <c r="U5" s="15">
        <v>6</v>
      </c>
      <c r="V5" s="15">
        <v>0</v>
      </c>
      <c r="W5" s="15">
        <v>0</v>
      </c>
      <c r="X5" s="15">
        <v>1</v>
      </c>
      <c r="Y5" s="15">
        <v>1</v>
      </c>
      <c r="Z5" s="15">
        <v>0</v>
      </c>
      <c r="AA5" s="15">
        <v>1</v>
      </c>
      <c r="AB5" s="15">
        <v>0</v>
      </c>
      <c r="AC5" s="15">
        <v>0</v>
      </c>
      <c r="AD5" s="15">
        <v>0</v>
      </c>
      <c r="AE5" s="15">
        <v>1</v>
      </c>
      <c r="AF5" s="15">
        <v>0</v>
      </c>
      <c r="AG5" s="15">
        <v>2</v>
      </c>
      <c r="AH5" s="15">
        <v>0</v>
      </c>
      <c r="AI5" s="15">
        <v>0</v>
      </c>
    </row>
    <row r="6" spans="1:35" x14ac:dyDescent="0.2">
      <c r="A6" s="15" t="s">
        <v>4</v>
      </c>
      <c r="B6" s="15" t="s">
        <v>2</v>
      </c>
      <c r="C6" s="15">
        <v>0</v>
      </c>
      <c r="D6" s="15">
        <v>0</v>
      </c>
      <c r="E6" s="15">
        <v>0</v>
      </c>
      <c r="F6" s="15">
        <v>0</v>
      </c>
      <c r="G6" s="15">
        <v>0</v>
      </c>
      <c r="H6" s="15">
        <v>0</v>
      </c>
      <c r="I6" s="15">
        <v>0</v>
      </c>
      <c r="J6" s="15">
        <v>0</v>
      </c>
      <c r="K6" s="15">
        <v>0</v>
      </c>
      <c r="L6" s="15">
        <v>0</v>
      </c>
      <c r="M6" s="15">
        <v>0</v>
      </c>
      <c r="N6" s="15">
        <v>0</v>
      </c>
      <c r="O6" s="15">
        <v>0</v>
      </c>
      <c r="P6" s="15">
        <v>1</v>
      </c>
      <c r="Q6" s="15">
        <v>0</v>
      </c>
      <c r="R6" s="15">
        <v>4</v>
      </c>
      <c r="S6" s="15">
        <v>0</v>
      </c>
      <c r="T6" s="15">
        <v>1</v>
      </c>
      <c r="U6" s="15">
        <v>4</v>
      </c>
      <c r="V6" s="15">
        <v>1</v>
      </c>
      <c r="W6" s="15">
        <v>0</v>
      </c>
      <c r="X6" s="15">
        <v>6</v>
      </c>
      <c r="Y6" s="15">
        <v>1</v>
      </c>
      <c r="Z6" s="15">
        <v>0</v>
      </c>
      <c r="AA6" s="15">
        <v>1</v>
      </c>
      <c r="AB6" s="15">
        <v>0</v>
      </c>
      <c r="AC6" s="15">
        <v>0</v>
      </c>
      <c r="AD6" s="15">
        <v>2</v>
      </c>
      <c r="AE6" s="15">
        <v>0</v>
      </c>
      <c r="AF6" s="15">
        <v>0</v>
      </c>
      <c r="AG6" s="15">
        <v>0</v>
      </c>
      <c r="AH6" s="15">
        <v>0</v>
      </c>
      <c r="AI6" s="15">
        <v>0</v>
      </c>
    </row>
    <row r="7" spans="1:35" x14ac:dyDescent="0.2">
      <c r="A7" s="15" t="s">
        <v>4</v>
      </c>
      <c r="B7" s="15" t="s">
        <v>9</v>
      </c>
      <c r="C7" s="15">
        <v>0</v>
      </c>
      <c r="D7" s="15">
        <v>0</v>
      </c>
      <c r="E7" s="15">
        <v>0</v>
      </c>
      <c r="F7" s="15">
        <v>0</v>
      </c>
      <c r="G7" s="15">
        <v>0</v>
      </c>
      <c r="H7" s="15">
        <v>0</v>
      </c>
      <c r="I7" s="15">
        <v>0</v>
      </c>
      <c r="J7" s="15">
        <v>0</v>
      </c>
      <c r="K7" s="15">
        <v>0</v>
      </c>
      <c r="L7" s="15">
        <v>0</v>
      </c>
      <c r="M7" s="15">
        <v>0</v>
      </c>
      <c r="N7" s="15">
        <v>0</v>
      </c>
      <c r="O7" s="15">
        <v>3</v>
      </c>
      <c r="P7" s="15">
        <v>2</v>
      </c>
      <c r="Q7" s="15">
        <v>0</v>
      </c>
      <c r="R7" s="15">
        <v>4</v>
      </c>
      <c r="S7" s="15">
        <v>2</v>
      </c>
      <c r="T7" s="15">
        <v>1</v>
      </c>
      <c r="U7" s="15">
        <v>12</v>
      </c>
      <c r="V7" s="15">
        <v>2</v>
      </c>
      <c r="W7" s="15">
        <v>1</v>
      </c>
      <c r="X7" s="15">
        <v>5</v>
      </c>
      <c r="Y7" s="15">
        <v>2</v>
      </c>
      <c r="Z7" s="15">
        <v>0</v>
      </c>
      <c r="AA7" s="15">
        <v>3</v>
      </c>
      <c r="AB7" s="15">
        <v>0</v>
      </c>
      <c r="AC7" s="15">
        <v>0</v>
      </c>
      <c r="AD7" s="15">
        <v>1</v>
      </c>
      <c r="AE7" s="15">
        <v>0</v>
      </c>
      <c r="AF7" s="15">
        <v>0</v>
      </c>
      <c r="AG7" s="15">
        <v>2</v>
      </c>
      <c r="AH7" s="15">
        <v>1</v>
      </c>
      <c r="AI7" s="15">
        <v>0</v>
      </c>
    </row>
    <row r="8" spans="1:35" x14ac:dyDescent="0.2">
      <c r="A8" s="15" t="s">
        <v>5</v>
      </c>
      <c r="B8" s="15" t="s">
        <v>22</v>
      </c>
      <c r="C8" s="15">
        <v>0</v>
      </c>
      <c r="D8" s="15">
        <v>0</v>
      </c>
      <c r="E8" s="15">
        <v>0</v>
      </c>
      <c r="F8" s="15">
        <v>0</v>
      </c>
      <c r="G8" s="15">
        <v>0</v>
      </c>
      <c r="H8" s="15">
        <v>0</v>
      </c>
      <c r="I8" s="15">
        <v>0</v>
      </c>
      <c r="J8" s="15">
        <v>0</v>
      </c>
      <c r="K8" s="15">
        <v>0</v>
      </c>
      <c r="L8" s="15">
        <v>0</v>
      </c>
      <c r="M8" s="15">
        <v>0</v>
      </c>
      <c r="N8" s="15">
        <v>0</v>
      </c>
      <c r="O8" s="15">
        <v>1</v>
      </c>
      <c r="P8" s="15">
        <v>0</v>
      </c>
      <c r="Q8" s="15">
        <v>0</v>
      </c>
      <c r="R8" s="15">
        <v>2</v>
      </c>
      <c r="S8" s="15">
        <v>0</v>
      </c>
      <c r="T8" s="15">
        <v>0</v>
      </c>
      <c r="U8" s="15">
        <v>1</v>
      </c>
      <c r="V8" s="15">
        <v>0</v>
      </c>
      <c r="W8" s="15">
        <v>0</v>
      </c>
      <c r="X8" s="15">
        <v>3</v>
      </c>
      <c r="Y8" s="15">
        <v>0</v>
      </c>
      <c r="Z8" s="15">
        <v>0</v>
      </c>
      <c r="AA8" s="15">
        <v>1</v>
      </c>
      <c r="AB8" s="15">
        <v>0</v>
      </c>
      <c r="AC8" s="15">
        <v>0</v>
      </c>
      <c r="AD8" s="15">
        <v>0</v>
      </c>
      <c r="AE8" s="15">
        <v>0</v>
      </c>
      <c r="AF8" s="15">
        <v>0</v>
      </c>
      <c r="AG8" s="15">
        <v>0</v>
      </c>
      <c r="AH8" s="15">
        <v>0</v>
      </c>
      <c r="AI8" s="15">
        <v>0</v>
      </c>
    </row>
    <row r="9" spans="1:35" x14ac:dyDescent="0.2">
      <c r="A9" s="15" t="s">
        <v>5</v>
      </c>
      <c r="B9" s="15" t="s">
        <v>23</v>
      </c>
      <c r="C9" s="15">
        <v>0</v>
      </c>
      <c r="D9" s="15">
        <v>0</v>
      </c>
      <c r="E9" s="15">
        <v>0</v>
      </c>
      <c r="F9" s="15">
        <v>0</v>
      </c>
      <c r="G9" s="15">
        <v>0</v>
      </c>
      <c r="H9" s="15">
        <v>0</v>
      </c>
      <c r="I9" s="15">
        <v>0</v>
      </c>
      <c r="J9" s="15">
        <v>0</v>
      </c>
      <c r="K9" s="15">
        <v>0</v>
      </c>
      <c r="L9" s="15">
        <v>0</v>
      </c>
      <c r="M9" s="15">
        <v>0</v>
      </c>
      <c r="N9" s="15">
        <v>0</v>
      </c>
      <c r="O9" s="15">
        <v>0</v>
      </c>
      <c r="P9" s="15">
        <v>0</v>
      </c>
      <c r="Q9" s="15">
        <v>0</v>
      </c>
      <c r="R9" s="15">
        <v>0</v>
      </c>
      <c r="S9" s="15">
        <v>0</v>
      </c>
      <c r="T9" s="15">
        <v>0</v>
      </c>
      <c r="U9" s="15">
        <v>2</v>
      </c>
      <c r="V9" s="15">
        <v>1</v>
      </c>
      <c r="W9" s="15">
        <v>0</v>
      </c>
      <c r="X9" s="15">
        <v>0</v>
      </c>
      <c r="Y9" s="15">
        <v>0</v>
      </c>
      <c r="Z9" s="15">
        <v>0</v>
      </c>
      <c r="AA9" s="15">
        <v>0</v>
      </c>
      <c r="AB9" s="15">
        <v>0</v>
      </c>
      <c r="AC9" s="15">
        <v>0</v>
      </c>
      <c r="AD9" s="15">
        <v>0</v>
      </c>
      <c r="AE9" s="15">
        <v>2</v>
      </c>
      <c r="AF9" s="15">
        <v>0</v>
      </c>
      <c r="AG9" s="15">
        <v>0</v>
      </c>
      <c r="AH9" s="15">
        <v>0</v>
      </c>
      <c r="AI9" s="15">
        <v>0</v>
      </c>
    </row>
    <row r="10" spans="1:35" x14ac:dyDescent="0.2">
      <c r="A10" s="15" t="s">
        <v>5</v>
      </c>
      <c r="B10" s="15" t="s">
        <v>21</v>
      </c>
      <c r="C10" s="15">
        <v>0</v>
      </c>
      <c r="D10" s="15">
        <v>0</v>
      </c>
      <c r="E10" s="15">
        <v>0</v>
      </c>
      <c r="F10" s="15">
        <v>4</v>
      </c>
      <c r="G10" s="15">
        <v>4</v>
      </c>
      <c r="H10" s="15">
        <v>0</v>
      </c>
      <c r="I10" s="15">
        <v>0</v>
      </c>
      <c r="J10" s="15">
        <v>3</v>
      </c>
      <c r="K10" s="15">
        <v>0</v>
      </c>
      <c r="L10" s="15">
        <v>1</v>
      </c>
      <c r="M10" s="15">
        <v>2</v>
      </c>
      <c r="N10" s="15">
        <v>0</v>
      </c>
      <c r="O10" s="15">
        <v>3</v>
      </c>
      <c r="P10" s="15">
        <v>2</v>
      </c>
      <c r="Q10" s="15">
        <v>0</v>
      </c>
      <c r="R10" s="15">
        <v>12</v>
      </c>
      <c r="S10" s="15">
        <v>5</v>
      </c>
      <c r="T10" s="15">
        <v>0</v>
      </c>
      <c r="U10" s="15">
        <v>28</v>
      </c>
      <c r="V10" s="15">
        <v>14</v>
      </c>
      <c r="W10" s="15">
        <v>0</v>
      </c>
      <c r="X10" s="15">
        <v>18</v>
      </c>
      <c r="Y10" s="15">
        <v>12</v>
      </c>
      <c r="Z10" s="15">
        <v>0</v>
      </c>
      <c r="AA10" s="15">
        <v>28</v>
      </c>
      <c r="AB10" s="15">
        <v>21</v>
      </c>
      <c r="AC10" s="15">
        <v>0</v>
      </c>
      <c r="AD10" s="15">
        <v>21</v>
      </c>
      <c r="AE10" s="15">
        <v>40</v>
      </c>
      <c r="AF10" s="15">
        <v>0</v>
      </c>
      <c r="AG10" s="15">
        <v>1</v>
      </c>
      <c r="AH10" s="15">
        <v>0</v>
      </c>
      <c r="AI10" s="15">
        <v>0</v>
      </c>
    </row>
    <row r="11" spans="1:35" x14ac:dyDescent="0.2">
      <c r="A11" s="15" t="s">
        <v>5</v>
      </c>
      <c r="B11" s="15" t="s">
        <v>1</v>
      </c>
      <c r="C11" s="15">
        <v>0</v>
      </c>
      <c r="D11" s="15">
        <v>0</v>
      </c>
      <c r="E11" s="15">
        <v>0</v>
      </c>
      <c r="F11" s="15">
        <v>0</v>
      </c>
      <c r="G11" s="15">
        <v>1</v>
      </c>
      <c r="H11" s="15">
        <v>0</v>
      </c>
      <c r="I11" s="15">
        <v>0</v>
      </c>
      <c r="J11" s="15">
        <v>0</v>
      </c>
      <c r="K11" s="15">
        <v>0</v>
      </c>
      <c r="L11" s="15">
        <v>0</v>
      </c>
      <c r="M11" s="15">
        <v>0</v>
      </c>
      <c r="N11" s="15">
        <v>0</v>
      </c>
      <c r="O11" s="15">
        <v>3</v>
      </c>
      <c r="P11" s="15">
        <v>0</v>
      </c>
      <c r="Q11" s="15">
        <v>0</v>
      </c>
      <c r="R11" s="15">
        <v>6</v>
      </c>
      <c r="S11" s="15">
        <v>0</v>
      </c>
      <c r="T11" s="15">
        <v>0</v>
      </c>
      <c r="U11" s="15">
        <v>4</v>
      </c>
      <c r="V11" s="15">
        <v>0</v>
      </c>
      <c r="W11" s="15">
        <v>1</v>
      </c>
      <c r="X11" s="15">
        <v>1</v>
      </c>
      <c r="Y11" s="15">
        <v>0</v>
      </c>
      <c r="Z11" s="15">
        <v>0</v>
      </c>
      <c r="AA11" s="15">
        <v>1</v>
      </c>
      <c r="AB11" s="15">
        <v>1</v>
      </c>
      <c r="AC11" s="15">
        <v>0</v>
      </c>
      <c r="AD11" s="15">
        <v>0</v>
      </c>
      <c r="AE11" s="15">
        <v>1</v>
      </c>
      <c r="AF11" s="15">
        <v>0</v>
      </c>
      <c r="AG11" s="15">
        <v>0</v>
      </c>
      <c r="AH11" s="15">
        <v>0</v>
      </c>
      <c r="AI11" s="15">
        <v>0</v>
      </c>
    </row>
    <row r="12" spans="1:35" x14ac:dyDescent="0.2">
      <c r="A12" s="15" t="s">
        <v>5</v>
      </c>
      <c r="B12" s="15" t="s">
        <v>2</v>
      </c>
      <c r="C12" s="15">
        <v>0</v>
      </c>
      <c r="D12" s="15">
        <v>0</v>
      </c>
      <c r="E12" s="15">
        <v>0</v>
      </c>
      <c r="F12" s="15">
        <v>0</v>
      </c>
      <c r="G12" s="15">
        <v>0</v>
      </c>
      <c r="H12" s="15">
        <v>0</v>
      </c>
      <c r="I12" s="15">
        <v>0</v>
      </c>
      <c r="J12" s="15">
        <v>0</v>
      </c>
      <c r="K12" s="15">
        <v>0</v>
      </c>
      <c r="L12" s="15">
        <v>0</v>
      </c>
      <c r="M12" s="15">
        <v>0</v>
      </c>
      <c r="N12" s="15">
        <v>0</v>
      </c>
      <c r="O12" s="15">
        <v>0</v>
      </c>
      <c r="P12" s="15">
        <v>0</v>
      </c>
      <c r="Q12" s="15">
        <v>0</v>
      </c>
      <c r="R12" s="15">
        <v>3</v>
      </c>
      <c r="S12" s="15">
        <v>0</v>
      </c>
      <c r="T12" s="15">
        <v>0</v>
      </c>
      <c r="U12" s="15">
        <v>4</v>
      </c>
      <c r="V12" s="15">
        <v>8</v>
      </c>
      <c r="W12" s="15">
        <v>0</v>
      </c>
      <c r="X12" s="15">
        <v>5</v>
      </c>
      <c r="Y12" s="15">
        <v>0</v>
      </c>
      <c r="Z12" s="15">
        <v>0</v>
      </c>
      <c r="AA12" s="15">
        <v>6</v>
      </c>
      <c r="AB12" s="15">
        <v>0</v>
      </c>
      <c r="AC12" s="15">
        <v>0</v>
      </c>
      <c r="AD12" s="15">
        <v>2</v>
      </c>
      <c r="AE12" s="15">
        <v>1</v>
      </c>
      <c r="AF12" s="15">
        <v>0</v>
      </c>
      <c r="AG12" s="15">
        <v>0</v>
      </c>
      <c r="AH12" s="15">
        <v>0</v>
      </c>
      <c r="AI12" s="15">
        <v>0</v>
      </c>
    </row>
    <row r="13" spans="1:35" x14ac:dyDescent="0.2">
      <c r="A13" s="15" t="s">
        <v>5</v>
      </c>
      <c r="B13" s="15" t="s">
        <v>9</v>
      </c>
      <c r="C13" s="15">
        <v>0</v>
      </c>
      <c r="D13" s="15">
        <v>0</v>
      </c>
      <c r="E13" s="15">
        <v>0</v>
      </c>
      <c r="F13" s="15">
        <v>0</v>
      </c>
      <c r="G13" s="15">
        <v>0</v>
      </c>
      <c r="H13" s="15">
        <v>0</v>
      </c>
      <c r="I13" s="15">
        <v>0</v>
      </c>
      <c r="J13" s="15">
        <v>0</v>
      </c>
      <c r="K13" s="15">
        <v>0</v>
      </c>
      <c r="L13" s="15">
        <v>0</v>
      </c>
      <c r="M13" s="15">
        <v>0</v>
      </c>
      <c r="N13" s="15">
        <v>0</v>
      </c>
      <c r="O13" s="15">
        <v>3</v>
      </c>
      <c r="P13" s="15">
        <v>0</v>
      </c>
      <c r="Q13" s="15">
        <v>1</v>
      </c>
      <c r="R13" s="15">
        <v>5</v>
      </c>
      <c r="S13" s="15">
        <v>3</v>
      </c>
      <c r="T13" s="15">
        <v>0</v>
      </c>
      <c r="U13" s="15">
        <v>6</v>
      </c>
      <c r="V13" s="15">
        <v>4</v>
      </c>
      <c r="W13" s="15">
        <v>0</v>
      </c>
      <c r="X13" s="15">
        <v>8</v>
      </c>
      <c r="Y13" s="15">
        <v>0</v>
      </c>
      <c r="Z13" s="15">
        <v>0</v>
      </c>
      <c r="AA13" s="15">
        <v>2</v>
      </c>
      <c r="AB13" s="15">
        <v>1</v>
      </c>
      <c r="AC13" s="15">
        <v>0</v>
      </c>
      <c r="AD13" s="15">
        <v>0</v>
      </c>
      <c r="AE13" s="15">
        <v>0</v>
      </c>
      <c r="AF13" s="15">
        <v>0</v>
      </c>
      <c r="AG13" s="15">
        <v>0</v>
      </c>
      <c r="AH13" s="15">
        <v>0</v>
      </c>
      <c r="AI13" s="15">
        <v>0</v>
      </c>
    </row>
    <row r="14" spans="1:35" x14ac:dyDescent="0.2">
      <c r="A14" s="15" t="s">
        <v>6</v>
      </c>
      <c r="B14" s="15" t="s">
        <v>22</v>
      </c>
      <c r="C14" s="15">
        <v>0</v>
      </c>
      <c r="D14" s="15">
        <v>0</v>
      </c>
      <c r="E14" s="15">
        <v>0</v>
      </c>
      <c r="F14" s="15">
        <v>0</v>
      </c>
      <c r="G14" s="15">
        <v>0</v>
      </c>
      <c r="H14" s="15">
        <v>0</v>
      </c>
      <c r="I14" s="15">
        <v>0</v>
      </c>
      <c r="J14" s="15">
        <v>0</v>
      </c>
      <c r="K14" s="15">
        <v>0</v>
      </c>
      <c r="L14" s="15">
        <v>0</v>
      </c>
      <c r="M14" s="15">
        <v>0</v>
      </c>
      <c r="N14" s="15">
        <v>0</v>
      </c>
      <c r="O14" s="15">
        <v>0</v>
      </c>
      <c r="P14" s="15">
        <v>0</v>
      </c>
      <c r="Q14" s="15">
        <v>0</v>
      </c>
      <c r="R14" s="15">
        <v>1</v>
      </c>
      <c r="S14" s="15">
        <v>0</v>
      </c>
      <c r="T14" s="15">
        <v>0</v>
      </c>
      <c r="U14" s="15">
        <v>0</v>
      </c>
      <c r="V14" s="15">
        <v>1</v>
      </c>
      <c r="W14" s="15">
        <v>0</v>
      </c>
      <c r="X14" s="15">
        <v>2</v>
      </c>
      <c r="Y14" s="15">
        <v>0</v>
      </c>
      <c r="Z14" s="15">
        <v>0</v>
      </c>
      <c r="AA14" s="15">
        <v>0</v>
      </c>
      <c r="AB14" s="15">
        <v>0</v>
      </c>
      <c r="AC14" s="15">
        <v>0</v>
      </c>
      <c r="AD14" s="15">
        <v>0</v>
      </c>
      <c r="AE14" s="15">
        <v>1</v>
      </c>
      <c r="AF14" s="15">
        <v>0</v>
      </c>
      <c r="AG14" s="15">
        <v>0</v>
      </c>
      <c r="AH14" s="15">
        <v>0</v>
      </c>
      <c r="AI14" s="15">
        <v>0</v>
      </c>
    </row>
    <row r="15" spans="1:35" x14ac:dyDescent="0.2">
      <c r="A15" s="15" t="s">
        <v>6</v>
      </c>
      <c r="B15" s="15" t="s">
        <v>23</v>
      </c>
      <c r="C15" s="15">
        <v>0</v>
      </c>
      <c r="D15" s="15">
        <v>0</v>
      </c>
      <c r="E15" s="15">
        <v>0</v>
      </c>
      <c r="F15" s="15">
        <v>0</v>
      </c>
      <c r="G15" s="15">
        <v>0</v>
      </c>
      <c r="H15" s="15">
        <v>0</v>
      </c>
      <c r="I15" s="15">
        <v>0</v>
      </c>
      <c r="J15" s="15">
        <v>0</v>
      </c>
      <c r="K15" s="15">
        <v>0</v>
      </c>
      <c r="L15" s="15">
        <v>0</v>
      </c>
      <c r="M15" s="15">
        <v>0</v>
      </c>
      <c r="N15" s="15">
        <v>0</v>
      </c>
      <c r="O15" s="15">
        <v>0</v>
      </c>
      <c r="P15" s="15">
        <v>0</v>
      </c>
      <c r="Q15" s="15">
        <v>0</v>
      </c>
      <c r="R15" s="15">
        <v>1</v>
      </c>
      <c r="S15" s="15">
        <v>1</v>
      </c>
      <c r="T15" s="15">
        <v>0</v>
      </c>
      <c r="U15" s="15">
        <v>1</v>
      </c>
      <c r="V15" s="15">
        <v>1</v>
      </c>
      <c r="W15" s="15">
        <v>0</v>
      </c>
      <c r="X15" s="15">
        <v>2</v>
      </c>
      <c r="Y15" s="15">
        <v>0</v>
      </c>
      <c r="Z15" s="15">
        <v>0</v>
      </c>
      <c r="AA15" s="15">
        <v>2</v>
      </c>
      <c r="AB15" s="15">
        <v>0</v>
      </c>
      <c r="AC15" s="15">
        <v>0</v>
      </c>
      <c r="AD15" s="15">
        <v>0</v>
      </c>
      <c r="AE15" s="15">
        <v>0</v>
      </c>
      <c r="AF15" s="15">
        <v>0</v>
      </c>
      <c r="AG15" s="15">
        <v>0</v>
      </c>
      <c r="AH15" s="15">
        <v>0</v>
      </c>
      <c r="AI15" s="15">
        <v>0</v>
      </c>
    </row>
    <row r="16" spans="1:35" x14ac:dyDescent="0.2">
      <c r="A16" s="15" t="s">
        <v>6</v>
      </c>
      <c r="B16" s="15" t="s">
        <v>21</v>
      </c>
      <c r="C16" s="15">
        <v>1</v>
      </c>
      <c r="D16" s="15">
        <v>0</v>
      </c>
      <c r="E16" s="15">
        <v>0</v>
      </c>
      <c r="F16" s="15">
        <v>2</v>
      </c>
      <c r="G16" s="15">
        <v>2</v>
      </c>
      <c r="H16" s="15">
        <v>0</v>
      </c>
      <c r="I16" s="15">
        <v>6</v>
      </c>
      <c r="J16" s="15">
        <v>1</v>
      </c>
      <c r="K16" s="15">
        <v>0</v>
      </c>
      <c r="L16" s="15">
        <v>2</v>
      </c>
      <c r="M16" s="15">
        <v>1</v>
      </c>
      <c r="N16" s="15">
        <v>0</v>
      </c>
      <c r="O16" s="15">
        <v>2</v>
      </c>
      <c r="P16" s="15">
        <v>1</v>
      </c>
      <c r="Q16" s="15">
        <v>0</v>
      </c>
      <c r="R16" s="15">
        <v>8</v>
      </c>
      <c r="S16" s="15">
        <v>6</v>
      </c>
      <c r="T16" s="15">
        <v>0</v>
      </c>
      <c r="U16" s="15">
        <v>17</v>
      </c>
      <c r="V16" s="15">
        <v>14</v>
      </c>
      <c r="W16" s="15">
        <v>0</v>
      </c>
      <c r="X16" s="15">
        <v>15</v>
      </c>
      <c r="Y16" s="15">
        <v>7</v>
      </c>
      <c r="Z16" s="15">
        <v>0</v>
      </c>
      <c r="AA16" s="15">
        <v>27</v>
      </c>
      <c r="AB16" s="15">
        <v>25</v>
      </c>
      <c r="AC16" s="15">
        <v>0</v>
      </c>
      <c r="AD16" s="15">
        <v>23</v>
      </c>
      <c r="AE16" s="15">
        <v>36</v>
      </c>
      <c r="AF16" s="15">
        <v>0</v>
      </c>
      <c r="AG16" s="15">
        <v>2</v>
      </c>
      <c r="AH16" s="15">
        <v>0</v>
      </c>
      <c r="AI16" s="15">
        <v>0</v>
      </c>
    </row>
    <row r="17" spans="1:35" x14ac:dyDescent="0.2">
      <c r="A17" s="15" t="s">
        <v>6</v>
      </c>
      <c r="B17" s="15" t="s">
        <v>1</v>
      </c>
      <c r="C17" s="15">
        <v>0</v>
      </c>
      <c r="D17" s="15">
        <v>0</v>
      </c>
      <c r="E17" s="15">
        <v>0</v>
      </c>
      <c r="F17" s="15">
        <v>0</v>
      </c>
      <c r="G17" s="15">
        <v>0</v>
      </c>
      <c r="H17" s="15">
        <v>0</v>
      </c>
      <c r="I17" s="15">
        <v>0</v>
      </c>
      <c r="J17" s="15">
        <v>0</v>
      </c>
      <c r="K17" s="15">
        <v>0</v>
      </c>
      <c r="L17" s="15">
        <v>0</v>
      </c>
      <c r="M17" s="15">
        <v>0</v>
      </c>
      <c r="N17" s="15">
        <v>0</v>
      </c>
      <c r="O17" s="15">
        <v>0</v>
      </c>
      <c r="P17" s="15">
        <v>1</v>
      </c>
      <c r="Q17" s="15">
        <v>0</v>
      </c>
      <c r="R17" s="15">
        <v>5</v>
      </c>
      <c r="S17" s="15">
        <v>0</v>
      </c>
      <c r="T17" s="15">
        <v>0</v>
      </c>
      <c r="U17" s="15">
        <v>3</v>
      </c>
      <c r="V17" s="15">
        <v>2</v>
      </c>
      <c r="W17" s="15">
        <v>0</v>
      </c>
      <c r="X17" s="15">
        <v>2</v>
      </c>
      <c r="Y17" s="15">
        <v>1</v>
      </c>
      <c r="Z17" s="15">
        <v>0</v>
      </c>
      <c r="AA17" s="15">
        <v>1</v>
      </c>
      <c r="AB17" s="15">
        <v>0</v>
      </c>
      <c r="AC17" s="15">
        <v>0</v>
      </c>
      <c r="AD17" s="15">
        <v>0</v>
      </c>
      <c r="AE17" s="15">
        <v>0</v>
      </c>
      <c r="AF17" s="15">
        <v>0</v>
      </c>
      <c r="AG17" s="15">
        <v>0</v>
      </c>
      <c r="AH17" s="15">
        <v>0</v>
      </c>
      <c r="AI17" s="15">
        <v>0</v>
      </c>
    </row>
    <row r="18" spans="1:35" x14ac:dyDescent="0.2">
      <c r="A18" s="15" t="s">
        <v>6</v>
      </c>
      <c r="B18" s="15" t="s">
        <v>2</v>
      </c>
      <c r="C18" s="15">
        <v>0</v>
      </c>
      <c r="D18" s="15">
        <v>0</v>
      </c>
      <c r="E18" s="15">
        <v>0</v>
      </c>
      <c r="F18" s="15">
        <v>0</v>
      </c>
      <c r="G18" s="15">
        <v>0</v>
      </c>
      <c r="H18" s="15">
        <v>0</v>
      </c>
      <c r="I18" s="15">
        <v>0</v>
      </c>
      <c r="J18" s="15">
        <v>0</v>
      </c>
      <c r="K18" s="15">
        <v>0</v>
      </c>
      <c r="L18" s="15">
        <v>0</v>
      </c>
      <c r="M18" s="15">
        <v>0</v>
      </c>
      <c r="N18" s="15">
        <v>0</v>
      </c>
      <c r="O18" s="15">
        <v>2</v>
      </c>
      <c r="P18" s="15">
        <v>0</v>
      </c>
      <c r="Q18" s="15">
        <v>0</v>
      </c>
      <c r="R18" s="15">
        <v>7</v>
      </c>
      <c r="S18" s="15">
        <v>1</v>
      </c>
      <c r="T18" s="15">
        <v>0</v>
      </c>
      <c r="U18" s="15">
        <v>6</v>
      </c>
      <c r="V18" s="15">
        <v>3</v>
      </c>
      <c r="W18" s="15">
        <v>0</v>
      </c>
      <c r="X18" s="15">
        <v>1</v>
      </c>
      <c r="Y18" s="15">
        <v>0</v>
      </c>
      <c r="Z18" s="15">
        <v>0</v>
      </c>
      <c r="AA18" s="15">
        <v>1</v>
      </c>
      <c r="AB18" s="15">
        <v>2</v>
      </c>
      <c r="AC18" s="15">
        <v>0</v>
      </c>
      <c r="AD18" s="15">
        <v>0</v>
      </c>
      <c r="AE18" s="15">
        <v>0</v>
      </c>
      <c r="AF18" s="15">
        <v>0</v>
      </c>
      <c r="AG18" s="15">
        <v>1</v>
      </c>
      <c r="AH18" s="15">
        <v>1</v>
      </c>
      <c r="AI18" s="15">
        <v>0</v>
      </c>
    </row>
    <row r="19" spans="1:35" x14ac:dyDescent="0.2">
      <c r="A19" s="15" t="s">
        <v>6</v>
      </c>
      <c r="B19" s="15" t="s">
        <v>9</v>
      </c>
      <c r="C19" s="15">
        <v>1</v>
      </c>
      <c r="D19" s="15">
        <v>0</v>
      </c>
      <c r="E19" s="15">
        <v>0</v>
      </c>
      <c r="F19" s="15">
        <v>0</v>
      </c>
      <c r="G19" s="15">
        <v>0</v>
      </c>
      <c r="H19" s="15">
        <v>0</v>
      </c>
      <c r="I19" s="15">
        <v>0</v>
      </c>
      <c r="J19" s="15">
        <v>0</v>
      </c>
      <c r="K19" s="15">
        <v>0</v>
      </c>
      <c r="L19" s="15">
        <v>0</v>
      </c>
      <c r="M19" s="15">
        <v>0</v>
      </c>
      <c r="N19" s="15">
        <v>0</v>
      </c>
      <c r="O19" s="15">
        <v>3</v>
      </c>
      <c r="P19" s="15">
        <v>1</v>
      </c>
      <c r="Q19" s="15">
        <v>0</v>
      </c>
      <c r="R19" s="15">
        <v>4</v>
      </c>
      <c r="S19" s="15">
        <v>2</v>
      </c>
      <c r="T19" s="15">
        <v>0</v>
      </c>
      <c r="U19" s="15">
        <v>8</v>
      </c>
      <c r="V19" s="15">
        <v>2</v>
      </c>
      <c r="W19" s="15">
        <v>1</v>
      </c>
      <c r="X19" s="15">
        <v>2</v>
      </c>
      <c r="Y19" s="15">
        <v>2</v>
      </c>
      <c r="Z19" s="15">
        <v>0</v>
      </c>
      <c r="AA19" s="15">
        <v>1</v>
      </c>
      <c r="AB19" s="15">
        <v>0</v>
      </c>
      <c r="AC19" s="15">
        <v>0</v>
      </c>
      <c r="AD19" s="15">
        <v>0</v>
      </c>
      <c r="AE19" s="15">
        <v>0</v>
      </c>
      <c r="AF19" s="15">
        <v>0</v>
      </c>
      <c r="AG19" s="15">
        <v>7</v>
      </c>
      <c r="AH19" s="15">
        <v>0</v>
      </c>
      <c r="AI19" s="15">
        <v>1</v>
      </c>
    </row>
    <row r="20" spans="1:35" x14ac:dyDescent="0.2">
      <c r="A20" s="15" t="s">
        <v>7</v>
      </c>
      <c r="B20" s="15" t="s">
        <v>22</v>
      </c>
      <c r="C20" s="15">
        <v>0</v>
      </c>
      <c r="D20" s="15">
        <v>0</v>
      </c>
      <c r="E20" s="15">
        <v>0</v>
      </c>
      <c r="F20" s="15">
        <v>0</v>
      </c>
      <c r="G20" s="15">
        <v>0</v>
      </c>
      <c r="H20" s="15">
        <v>0</v>
      </c>
      <c r="I20" s="15">
        <v>0</v>
      </c>
      <c r="J20" s="15">
        <v>0</v>
      </c>
      <c r="K20" s="15">
        <v>0</v>
      </c>
      <c r="L20" s="15">
        <v>0</v>
      </c>
      <c r="M20" s="15">
        <v>0</v>
      </c>
      <c r="N20" s="15">
        <v>0</v>
      </c>
      <c r="O20" s="15">
        <v>0</v>
      </c>
      <c r="P20" s="15">
        <v>0</v>
      </c>
      <c r="Q20" s="15">
        <v>0</v>
      </c>
      <c r="R20" s="15">
        <v>0</v>
      </c>
      <c r="S20" s="15">
        <v>0</v>
      </c>
      <c r="T20" s="15">
        <v>0</v>
      </c>
      <c r="U20" s="15">
        <v>1</v>
      </c>
      <c r="V20" s="15">
        <v>1</v>
      </c>
      <c r="W20" s="15">
        <v>0</v>
      </c>
      <c r="X20" s="15">
        <v>1</v>
      </c>
      <c r="Y20" s="15">
        <v>0</v>
      </c>
      <c r="Z20" s="15">
        <v>0</v>
      </c>
      <c r="AA20" s="15">
        <v>1</v>
      </c>
      <c r="AB20" s="15">
        <v>0</v>
      </c>
      <c r="AC20" s="15">
        <v>0</v>
      </c>
      <c r="AD20" s="15">
        <v>0</v>
      </c>
      <c r="AE20" s="15">
        <v>0</v>
      </c>
      <c r="AF20" s="15">
        <v>0</v>
      </c>
      <c r="AG20" s="15">
        <v>0</v>
      </c>
      <c r="AH20" s="15">
        <v>0</v>
      </c>
      <c r="AI20" s="15">
        <v>0</v>
      </c>
    </row>
    <row r="21" spans="1:35" x14ac:dyDescent="0.2">
      <c r="A21" s="15" t="s">
        <v>7</v>
      </c>
      <c r="B21" s="15" t="s">
        <v>23</v>
      </c>
      <c r="C21" s="15">
        <v>0</v>
      </c>
      <c r="D21" s="15">
        <v>0</v>
      </c>
      <c r="E21" s="15">
        <v>0</v>
      </c>
      <c r="F21" s="15">
        <v>0</v>
      </c>
      <c r="G21" s="15">
        <v>0</v>
      </c>
      <c r="H21" s="15">
        <v>0</v>
      </c>
      <c r="I21" s="15">
        <v>0</v>
      </c>
      <c r="J21" s="15">
        <v>0</v>
      </c>
      <c r="K21" s="15">
        <v>0</v>
      </c>
      <c r="L21" s="15">
        <v>0</v>
      </c>
      <c r="M21" s="15">
        <v>0</v>
      </c>
      <c r="N21" s="15">
        <v>0</v>
      </c>
      <c r="O21" s="15">
        <v>0</v>
      </c>
      <c r="P21" s="15">
        <v>0</v>
      </c>
      <c r="Q21" s="15">
        <v>0</v>
      </c>
      <c r="R21" s="15">
        <v>1</v>
      </c>
      <c r="S21" s="15">
        <v>0</v>
      </c>
      <c r="T21" s="15">
        <v>0</v>
      </c>
      <c r="U21" s="15">
        <v>1</v>
      </c>
      <c r="V21" s="15">
        <v>0</v>
      </c>
      <c r="W21" s="15">
        <v>0</v>
      </c>
      <c r="X21" s="15">
        <v>2</v>
      </c>
      <c r="Y21" s="15">
        <v>0</v>
      </c>
      <c r="Z21" s="15">
        <v>0</v>
      </c>
      <c r="AA21" s="15">
        <v>0</v>
      </c>
      <c r="AB21" s="15">
        <v>1</v>
      </c>
      <c r="AC21" s="15">
        <v>0</v>
      </c>
      <c r="AD21" s="15">
        <v>1</v>
      </c>
      <c r="AE21" s="15">
        <v>0</v>
      </c>
      <c r="AF21" s="15">
        <v>0</v>
      </c>
      <c r="AG21" s="15">
        <v>1</v>
      </c>
      <c r="AH21" s="15">
        <v>0</v>
      </c>
      <c r="AI21" s="15">
        <v>0</v>
      </c>
    </row>
    <row r="22" spans="1:35" x14ac:dyDescent="0.2">
      <c r="A22" s="15" t="s">
        <v>7</v>
      </c>
      <c r="B22" s="15" t="s">
        <v>21</v>
      </c>
      <c r="C22" s="15">
        <v>0</v>
      </c>
      <c r="D22" s="15">
        <v>0</v>
      </c>
      <c r="E22" s="15">
        <v>0</v>
      </c>
      <c r="F22" s="15">
        <v>1</v>
      </c>
      <c r="G22" s="15">
        <v>2</v>
      </c>
      <c r="H22" s="15">
        <v>0</v>
      </c>
      <c r="I22" s="15">
        <v>1</v>
      </c>
      <c r="J22" s="15">
        <v>0</v>
      </c>
      <c r="K22" s="15">
        <v>0</v>
      </c>
      <c r="L22" s="15">
        <v>2</v>
      </c>
      <c r="M22" s="15">
        <v>0</v>
      </c>
      <c r="N22" s="15">
        <v>0</v>
      </c>
      <c r="O22" s="15">
        <v>6</v>
      </c>
      <c r="P22" s="15">
        <v>5</v>
      </c>
      <c r="Q22" s="15">
        <v>0</v>
      </c>
      <c r="R22" s="15">
        <v>10</v>
      </c>
      <c r="S22" s="15">
        <v>10</v>
      </c>
      <c r="T22" s="15">
        <v>0</v>
      </c>
      <c r="U22" s="15">
        <v>24</v>
      </c>
      <c r="V22" s="15">
        <v>16</v>
      </c>
      <c r="W22" s="15">
        <v>0</v>
      </c>
      <c r="X22" s="15">
        <v>18</v>
      </c>
      <c r="Y22" s="15">
        <v>6</v>
      </c>
      <c r="Z22" s="15">
        <v>0</v>
      </c>
      <c r="AA22" s="15">
        <v>27</v>
      </c>
      <c r="AB22" s="15">
        <v>21</v>
      </c>
      <c r="AC22" s="15">
        <v>0</v>
      </c>
      <c r="AD22" s="15">
        <v>30</v>
      </c>
      <c r="AE22" s="15">
        <v>22</v>
      </c>
      <c r="AF22" s="15">
        <v>0</v>
      </c>
      <c r="AG22" s="15">
        <v>2</v>
      </c>
      <c r="AH22" s="15">
        <v>1</v>
      </c>
      <c r="AI22" s="15">
        <v>0</v>
      </c>
    </row>
    <row r="23" spans="1:35" x14ac:dyDescent="0.2">
      <c r="A23" s="15" t="s">
        <v>7</v>
      </c>
      <c r="B23" s="15" t="s">
        <v>1</v>
      </c>
      <c r="C23" s="15">
        <v>0</v>
      </c>
      <c r="D23" s="15">
        <v>0</v>
      </c>
      <c r="E23" s="15">
        <v>0</v>
      </c>
      <c r="F23" s="15">
        <v>0</v>
      </c>
      <c r="G23" s="15">
        <v>0</v>
      </c>
      <c r="H23" s="15">
        <v>0</v>
      </c>
      <c r="I23" s="15">
        <v>0</v>
      </c>
      <c r="J23" s="15">
        <v>0</v>
      </c>
      <c r="K23" s="15">
        <v>0</v>
      </c>
      <c r="L23" s="15">
        <v>0</v>
      </c>
      <c r="M23" s="15">
        <v>0</v>
      </c>
      <c r="N23" s="15">
        <v>0</v>
      </c>
      <c r="O23" s="15">
        <v>0</v>
      </c>
      <c r="P23" s="15">
        <v>0</v>
      </c>
      <c r="Q23" s="15">
        <v>0</v>
      </c>
      <c r="R23" s="15">
        <v>4</v>
      </c>
      <c r="S23" s="15">
        <v>0</v>
      </c>
      <c r="T23" s="15">
        <v>0</v>
      </c>
      <c r="U23" s="15">
        <v>2</v>
      </c>
      <c r="V23" s="15">
        <v>2</v>
      </c>
      <c r="W23" s="15">
        <v>0</v>
      </c>
      <c r="X23" s="15">
        <v>2</v>
      </c>
      <c r="Y23" s="15">
        <v>0</v>
      </c>
      <c r="Z23" s="15">
        <v>0</v>
      </c>
      <c r="AA23" s="15">
        <v>2</v>
      </c>
      <c r="AB23" s="15">
        <v>2</v>
      </c>
      <c r="AC23" s="15">
        <v>0</v>
      </c>
      <c r="AD23" s="15">
        <v>0</v>
      </c>
      <c r="AE23" s="15">
        <v>1</v>
      </c>
      <c r="AF23" s="15">
        <v>0</v>
      </c>
      <c r="AG23" s="15">
        <v>1</v>
      </c>
      <c r="AH23" s="15">
        <v>0</v>
      </c>
      <c r="AI23" s="15">
        <v>0</v>
      </c>
    </row>
    <row r="24" spans="1:35" x14ac:dyDescent="0.2">
      <c r="A24" s="15" t="s">
        <v>7</v>
      </c>
      <c r="B24" s="15" t="s">
        <v>2</v>
      </c>
      <c r="C24" s="15">
        <v>0</v>
      </c>
      <c r="D24" s="15">
        <v>1</v>
      </c>
      <c r="E24" s="15">
        <v>0</v>
      </c>
      <c r="F24" s="15">
        <v>0</v>
      </c>
      <c r="G24" s="15">
        <v>0</v>
      </c>
      <c r="H24" s="15">
        <v>0</v>
      </c>
      <c r="I24" s="15">
        <v>0</v>
      </c>
      <c r="J24" s="15">
        <v>0</v>
      </c>
      <c r="K24" s="15">
        <v>0</v>
      </c>
      <c r="L24" s="15">
        <v>0</v>
      </c>
      <c r="M24" s="15">
        <v>0</v>
      </c>
      <c r="N24" s="15">
        <v>0</v>
      </c>
      <c r="O24" s="15">
        <v>1</v>
      </c>
      <c r="P24" s="15">
        <v>1</v>
      </c>
      <c r="Q24" s="15">
        <v>0</v>
      </c>
      <c r="R24" s="15">
        <v>1</v>
      </c>
      <c r="S24" s="15">
        <v>0</v>
      </c>
      <c r="T24" s="15">
        <v>0</v>
      </c>
      <c r="U24" s="15">
        <v>3</v>
      </c>
      <c r="V24" s="15">
        <v>1</v>
      </c>
      <c r="W24" s="15">
        <v>0</v>
      </c>
      <c r="X24" s="15">
        <v>1</v>
      </c>
      <c r="Y24" s="15">
        <v>1</v>
      </c>
      <c r="Z24" s="15">
        <v>0</v>
      </c>
      <c r="AA24" s="15">
        <v>0</v>
      </c>
      <c r="AB24" s="15">
        <v>0</v>
      </c>
      <c r="AC24" s="15">
        <v>0</v>
      </c>
      <c r="AD24" s="15">
        <v>0</v>
      </c>
      <c r="AE24" s="15">
        <v>0</v>
      </c>
      <c r="AF24" s="15">
        <v>0</v>
      </c>
      <c r="AG24" s="15">
        <v>2</v>
      </c>
      <c r="AH24" s="15">
        <v>0</v>
      </c>
      <c r="AI24" s="15">
        <v>2</v>
      </c>
    </row>
    <row r="25" spans="1:35" x14ac:dyDescent="0.2">
      <c r="A25" s="15" t="s">
        <v>7</v>
      </c>
      <c r="B25" s="15" t="s">
        <v>9</v>
      </c>
      <c r="C25" s="15">
        <v>0</v>
      </c>
      <c r="D25" s="15">
        <v>0</v>
      </c>
      <c r="E25" s="15">
        <v>0</v>
      </c>
      <c r="F25" s="15">
        <v>0</v>
      </c>
      <c r="G25" s="15">
        <v>0</v>
      </c>
      <c r="H25" s="15">
        <v>0</v>
      </c>
      <c r="I25" s="15">
        <v>0</v>
      </c>
      <c r="J25" s="15">
        <v>0</v>
      </c>
      <c r="K25" s="15">
        <v>0</v>
      </c>
      <c r="L25" s="15">
        <v>1</v>
      </c>
      <c r="M25" s="15">
        <v>0</v>
      </c>
      <c r="N25" s="15">
        <v>0</v>
      </c>
      <c r="O25" s="15">
        <v>2</v>
      </c>
      <c r="P25" s="15">
        <v>3</v>
      </c>
      <c r="Q25" s="15">
        <v>0</v>
      </c>
      <c r="R25" s="15">
        <v>6</v>
      </c>
      <c r="S25" s="15">
        <v>0</v>
      </c>
      <c r="T25" s="15">
        <v>0</v>
      </c>
      <c r="U25" s="15">
        <v>7</v>
      </c>
      <c r="V25" s="15">
        <v>2</v>
      </c>
      <c r="W25" s="15">
        <v>0</v>
      </c>
      <c r="X25" s="15">
        <v>2</v>
      </c>
      <c r="Y25" s="15">
        <v>0</v>
      </c>
      <c r="Z25" s="15">
        <v>0</v>
      </c>
      <c r="AA25" s="15">
        <v>1</v>
      </c>
      <c r="AB25" s="15">
        <v>1</v>
      </c>
      <c r="AC25" s="15">
        <v>0</v>
      </c>
      <c r="AD25" s="15">
        <v>1</v>
      </c>
      <c r="AE25" s="15">
        <v>1</v>
      </c>
      <c r="AF25" s="15">
        <v>0</v>
      </c>
      <c r="AG25" s="15">
        <v>4</v>
      </c>
      <c r="AH25" s="15">
        <v>0</v>
      </c>
      <c r="AI25" s="15">
        <v>0</v>
      </c>
    </row>
    <row r="26" spans="1:35" x14ac:dyDescent="0.2">
      <c r="A26" s="15" t="s">
        <v>8</v>
      </c>
      <c r="B26" s="15" t="s">
        <v>22</v>
      </c>
      <c r="C26" s="15">
        <v>0</v>
      </c>
      <c r="D26" s="15">
        <v>0</v>
      </c>
      <c r="E26" s="15">
        <v>0</v>
      </c>
      <c r="F26" s="15">
        <v>0</v>
      </c>
      <c r="G26" s="15">
        <v>0</v>
      </c>
      <c r="H26" s="15">
        <v>0</v>
      </c>
      <c r="I26" s="15">
        <v>0</v>
      </c>
      <c r="J26" s="15">
        <v>0</v>
      </c>
      <c r="K26" s="15">
        <v>0</v>
      </c>
      <c r="L26" s="15">
        <v>0</v>
      </c>
      <c r="M26" s="15">
        <v>0</v>
      </c>
      <c r="N26" s="15">
        <v>0</v>
      </c>
      <c r="O26" s="15">
        <v>0</v>
      </c>
      <c r="P26" s="15">
        <v>0</v>
      </c>
      <c r="Q26" s="15">
        <v>0</v>
      </c>
      <c r="R26" s="15">
        <v>0</v>
      </c>
      <c r="S26" s="15">
        <v>0</v>
      </c>
      <c r="T26" s="15">
        <v>0</v>
      </c>
      <c r="U26" s="15">
        <v>1</v>
      </c>
      <c r="V26" s="15">
        <v>0</v>
      </c>
      <c r="W26" s="15">
        <v>0</v>
      </c>
      <c r="X26" s="15">
        <v>3</v>
      </c>
      <c r="Y26" s="15">
        <v>0</v>
      </c>
      <c r="Z26" s="15">
        <v>0</v>
      </c>
      <c r="AA26" s="15">
        <v>0</v>
      </c>
      <c r="AB26" s="15">
        <v>0</v>
      </c>
      <c r="AC26" s="15">
        <v>0</v>
      </c>
      <c r="AD26" s="15">
        <v>0</v>
      </c>
      <c r="AE26" s="15">
        <v>0</v>
      </c>
      <c r="AF26" s="15">
        <v>0</v>
      </c>
      <c r="AG26" s="15">
        <v>0</v>
      </c>
      <c r="AH26" s="15">
        <v>0</v>
      </c>
      <c r="AI26" s="15">
        <v>0</v>
      </c>
    </row>
    <row r="27" spans="1:35" x14ac:dyDescent="0.2">
      <c r="A27" s="15" t="s">
        <v>8</v>
      </c>
      <c r="B27" s="15" t="s">
        <v>23</v>
      </c>
      <c r="C27" s="15">
        <v>0</v>
      </c>
      <c r="D27" s="15">
        <v>0</v>
      </c>
      <c r="E27" s="15">
        <v>0</v>
      </c>
      <c r="F27" s="15">
        <v>1</v>
      </c>
      <c r="G27" s="15">
        <v>0</v>
      </c>
      <c r="H27" s="15">
        <v>0</v>
      </c>
      <c r="I27" s="15">
        <v>1</v>
      </c>
      <c r="J27" s="15">
        <v>0</v>
      </c>
      <c r="K27" s="15">
        <v>0</v>
      </c>
      <c r="L27" s="15">
        <v>0</v>
      </c>
      <c r="M27" s="15">
        <v>0</v>
      </c>
      <c r="N27" s="15">
        <v>0</v>
      </c>
      <c r="O27" s="15">
        <v>0</v>
      </c>
      <c r="P27" s="15">
        <v>0</v>
      </c>
      <c r="Q27" s="15">
        <v>0</v>
      </c>
      <c r="R27" s="15">
        <v>0</v>
      </c>
      <c r="S27" s="15">
        <v>1</v>
      </c>
      <c r="T27" s="15">
        <v>0</v>
      </c>
      <c r="U27" s="15">
        <v>2</v>
      </c>
      <c r="V27" s="15">
        <v>0</v>
      </c>
      <c r="W27" s="15">
        <v>0</v>
      </c>
      <c r="X27" s="15">
        <v>0</v>
      </c>
      <c r="Y27" s="15">
        <v>2</v>
      </c>
      <c r="Z27" s="15">
        <v>0</v>
      </c>
      <c r="AA27" s="15">
        <v>0</v>
      </c>
      <c r="AB27" s="15">
        <v>1</v>
      </c>
      <c r="AC27" s="15">
        <v>0</v>
      </c>
      <c r="AD27" s="15">
        <v>0</v>
      </c>
      <c r="AE27" s="15">
        <v>0</v>
      </c>
      <c r="AF27" s="15">
        <v>0</v>
      </c>
      <c r="AG27" s="15">
        <v>1</v>
      </c>
      <c r="AH27" s="15">
        <v>0</v>
      </c>
      <c r="AI27" s="15">
        <v>0</v>
      </c>
    </row>
    <row r="28" spans="1:35" x14ac:dyDescent="0.2">
      <c r="A28" s="15" t="s">
        <v>8</v>
      </c>
      <c r="B28" s="15" t="s">
        <v>21</v>
      </c>
      <c r="C28" s="15">
        <v>0</v>
      </c>
      <c r="D28" s="15">
        <v>1</v>
      </c>
      <c r="E28" s="15">
        <v>0</v>
      </c>
      <c r="F28" s="15">
        <v>2</v>
      </c>
      <c r="G28" s="15">
        <v>1</v>
      </c>
      <c r="H28" s="15">
        <v>0</v>
      </c>
      <c r="I28" s="15">
        <v>3</v>
      </c>
      <c r="J28" s="15">
        <v>0</v>
      </c>
      <c r="K28" s="15">
        <v>0</v>
      </c>
      <c r="L28" s="15">
        <v>1</v>
      </c>
      <c r="M28" s="15">
        <v>0</v>
      </c>
      <c r="N28" s="15">
        <v>0</v>
      </c>
      <c r="O28" s="15">
        <v>1</v>
      </c>
      <c r="P28" s="15">
        <v>3</v>
      </c>
      <c r="Q28" s="15">
        <v>0</v>
      </c>
      <c r="R28" s="15">
        <v>4</v>
      </c>
      <c r="S28" s="15">
        <v>5</v>
      </c>
      <c r="T28" s="15">
        <v>0</v>
      </c>
      <c r="U28" s="15">
        <v>25</v>
      </c>
      <c r="V28" s="15">
        <v>13</v>
      </c>
      <c r="W28" s="15">
        <v>0</v>
      </c>
      <c r="X28" s="15">
        <v>17</v>
      </c>
      <c r="Y28" s="15">
        <v>8</v>
      </c>
      <c r="Z28" s="15">
        <v>0</v>
      </c>
      <c r="AA28" s="15">
        <v>28</v>
      </c>
      <c r="AB28" s="15">
        <v>19</v>
      </c>
      <c r="AC28" s="15">
        <v>0</v>
      </c>
      <c r="AD28" s="15">
        <v>24</v>
      </c>
      <c r="AE28" s="15">
        <v>21</v>
      </c>
      <c r="AF28" s="15">
        <v>0</v>
      </c>
      <c r="AG28" s="15">
        <v>3</v>
      </c>
      <c r="AH28" s="15">
        <v>2</v>
      </c>
      <c r="AI28" s="15">
        <v>0</v>
      </c>
    </row>
    <row r="29" spans="1:35" x14ac:dyDescent="0.2">
      <c r="A29" s="15" t="s">
        <v>8</v>
      </c>
      <c r="B29" s="15" t="s">
        <v>1</v>
      </c>
      <c r="C29" s="15">
        <v>0</v>
      </c>
      <c r="D29" s="15">
        <v>0</v>
      </c>
      <c r="E29" s="15">
        <v>0</v>
      </c>
      <c r="F29" s="15">
        <v>0</v>
      </c>
      <c r="G29" s="15">
        <v>0</v>
      </c>
      <c r="H29" s="15">
        <v>0</v>
      </c>
      <c r="I29" s="15">
        <v>0</v>
      </c>
      <c r="J29" s="15">
        <v>0</v>
      </c>
      <c r="K29" s="15">
        <v>0</v>
      </c>
      <c r="L29" s="15">
        <v>0</v>
      </c>
      <c r="M29" s="15">
        <v>0</v>
      </c>
      <c r="N29" s="15">
        <v>0</v>
      </c>
      <c r="O29" s="15">
        <v>1</v>
      </c>
      <c r="P29" s="15">
        <v>0</v>
      </c>
      <c r="Q29" s="15">
        <v>0</v>
      </c>
      <c r="R29" s="15">
        <v>0</v>
      </c>
      <c r="S29" s="15">
        <v>0</v>
      </c>
      <c r="T29" s="15">
        <v>0</v>
      </c>
      <c r="U29" s="15">
        <v>4</v>
      </c>
      <c r="V29" s="15">
        <v>1</v>
      </c>
      <c r="W29" s="15">
        <v>0</v>
      </c>
      <c r="X29" s="15">
        <v>3</v>
      </c>
      <c r="Y29" s="15">
        <v>1</v>
      </c>
      <c r="Z29" s="15">
        <v>0</v>
      </c>
      <c r="AA29" s="15">
        <v>4</v>
      </c>
      <c r="AB29" s="15">
        <v>1</v>
      </c>
      <c r="AC29" s="15">
        <v>0</v>
      </c>
      <c r="AD29" s="15">
        <v>1</v>
      </c>
      <c r="AE29" s="15">
        <v>0</v>
      </c>
      <c r="AF29" s="15">
        <v>0</v>
      </c>
      <c r="AG29" s="15">
        <v>2</v>
      </c>
      <c r="AH29" s="15">
        <v>0</v>
      </c>
      <c r="AI29" s="15">
        <v>1</v>
      </c>
    </row>
    <row r="30" spans="1:35" x14ac:dyDescent="0.2">
      <c r="A30" s="15" t="s">
        <v>8</v>
      </c>
      <c r="B30" s="15" t="s">
        <v>2</v>
      </c>
      <c r="C30" s="15">
        <v>0</v>
      </c>
      <c r="D30" s="15">
        <v>0</v>
      </c>
      <c r="E30" s="15">
        <v>0</v>
      </c>
      <c r="F30" s="15">
        <v>0</v>
      </c>
      <c r="G30" s="15">
        <v>0</v>
      </c>
      <c r="H30" s="15">
        <v>0</v>
      </c>
      <c r="I30" s="15">
        <v>0</v>
      </c>
      <c r="J30" s="15">
        <v>0</v>
      </c>
      <c r="K30" s="15">
        <v>0</v>
      </c>
      <c r="L30" s="15">
        <v>0</v>
      </c>
      <c r="M30" s="15">
        <v>1</v>
      </c>
      <c r="N30" s="15">
        <v>0</v>
      </c>
      <c r="O30" s="15">
        <v>1</v>
      </c>
      <c r="P30" s="15">
        <v>1</v>
      </c>
      <c r="Q30" s="15">
        <v>0</v>
      </c>
      <c r="R30" s="15">
        <v>4</v>
      </c>
      <c r="S30" s="15">
        <v>0</v>
      </c>
      <c r="T30" s="15">
        <v>0</v>
      </c>
      <c r="U30" s="15">
        <v>5</v>
      </c>
      <c r="V30" s="15">
        <v>0</v>
      </c>
      <c r="W30" s="15">
        <v>0</v>
      </c>
      <c r="X30" s="15">
        <v>0</v>
      </c>
      <c r="Y30" s="15">
        <v>2</v>
      </c>
      <c r="Z30" s="15">
        <v>0</v>
      </c>
      <c r="AA30" s="15">
        <v>1</v>
      </c>
      <c r="AB30" s="15">
        <v>0</v>
      </c>
      <c r="AC30" s="15">
        <v>0</v>
      </c>
      <c r="AD30" s="15">
        <v>0</v>
      </c>
      <c r="AE30" s="15">
        <v>0</v>
      </c>
      <c r="AF30" s="15">
        <v>0</v>
      </c>
      <c r="AG30" s="15">
        <v>0</v>
      </c>
      <c r="AH30" s="15">
        <v>0</v>
      </c>
      <c r="AI30" s="15">
        <v>0</v>
      </c>
    </row>
    <row r="31" spans="1:35" x14ac:dyDescent="0.2">
      <c r="A31" s="15" t="s">
        <v>8</v>
      </c>
      <c r="B31" s="15" t="s">
        <v>9</v>
      </c>
      <c r="C31" s="15">
        <v>1</v>
      </c>
      <c r="D31" s="15">
        <v>0</v>
      </c>
      <c r="E31" s="15">
        <v>1</v>
      </c>
      <c r="F31" s="15">
        <v>0</v>
      </c>
      <c r="G31" s="15">
        <v>0</v>
      </c>
      <c r="H31" s="15">
        <v>0</v>
      </c>
      <c r="I31" s="15">
        <v>0</v>
      </c>
      <c r="J31" s="15">
        <v>0</v>
      </c>
      <c r="K31" s="15">
        <v>0</v>
      </c>
      <c r="L31" s="15">
        <v>0</v>
      </c>
      <c r="M31" s="15">
        <v>0</v>
      </c>
      <c r="N31" s="15">
        <v>0</v>
      </c>
      <c r="O31" s="15">
        <v>2</v>
      </c>
      <c r="P31" s="15">
        <v>0</v>
      </c>
      <c r="Q31" s="15">
        <v>1</v>
      </c>
      <c r="R31" s="15">
        <v>6</v>
      </c>
      <c r="S31" s="15">
        <v>3</v>
      </c>
      <c r="T31" s="15">
        <v>0</v>
      </c>
      <c r="U31" s="15">
        <v>7</v>
      </c>
      <c r="V31" s="15">
        <v>4</v>
      </c>
      <c r="W31" s="15">
        <v>0</v>
      </c>
      <c r="X31" s="15">
        <v>2</v>
      </c>
      <c r="Y31" s="15">
        <v>0</v>
      </c>
      <c r="Z31" s="15">
        <v>0</v>
      </c>
      <c r="AA31" s="15">
        <v>1</v>
      </c>
      <c r="AB31" s="15">
        <v>0</v>
      </c>
      <c r="AC31" s="15">
        <v>0</v>
      </c>
      <c r="AD31" s="15">
        <v>0</v>
      </c>
      <c r="AE31" s="15">
        <v>0</v>
      </c>
      <c r="AF31" s="15">
        <v>0</v>
      </c>
      <c r="AG31" s="15">
        <v>6</v>
      </c>
      <c r="AH31" s="15">
        <v>1</v>
      </c>
      <c r="AI31" s="15">
        <v>1</v>
      </c>
    </row>
    <row r="32" spans="1:35" x14ac:dyDescent="0.2">
      <c r="A32" s="15" t="s">
        <v>42</v>
      </c>
      <c r="B32" s="15" t="s">
        <v>22</v>
      </c>
      <c r="C32" s="15">
        <v>0</v>
      </c>
      <c r="D32" s="15">
        <v>0</v>
      </c>
      <c r="E32" s="15">
        <v>0</v>
      </c>
      <c r="F32" s="15">
        <v>0</v>
      </c>
      <c r="G32" s="15">
        <v>0</v>
      </c>
      <c r="H32" s="15">
        <v>0</v>
      </c>
      <c r="I32" s="15">
        <v>0</v>
      </c>
      <c r="J32" s="15">
        <v>0</v>
      </c>
      <c r="K32" s="15">
        <v>0</v>
      </c>
      <c r="L32" s="15">
        <v>0</v>
      </c>
      <c r="M32" s="15">
        <v>0</v>
      </c>
      <c r="N32" s="15">
        <v>0</v>
      </c>
      <c r="O32" s="15">
        <v>0</v>
      </c>
      <c r="P32" s="15">
        <v>0</v>
      </c>
      <c r="Q32" s="15">
        <v>0</v>
      </c>
      <c r="R32" s="15">
        <v>0</v>
      </c>
      <c r="S32" s="15">
        <v>0</v>
      </c>
      <c r="T32" s="15">
        <v>0</v>
      </c>
      <c r="U32" s="15">
        <v>1</v>
      </c>
      <c r="V32" s="15">
        <v>0</v>
      </c>
      <c r="W32" s="15">
        <v>0</v>
      </c>
      <c r="X32" s="15">
        <v>3</v>
      </c>
      <c r="Y32" s="15">
        <v>0</v>
      </c>
      <c r="Z32" s="15">
        <v>0</v>
      </c>
      <c r="AA32" s="15">
        <v>0</v>
      </c>
      <c r="AB32" s="15">
        <v>1</v>
      </c>
      <c r="AC32" s="15">
        <v>0</v>
      </c>
      <c r="AD32" s="15">
        <v>0</v>
      </c>
      <c r="AE32" s="15">
        <v>0</v>
      </c>
      <c r="AF32" s="15">
        <v>0</v>
      </c>
      <c r="AG32" s="15">
        <v>0</v>
      </c>
      <c r="AH32" s="15">
        <v>0</v>
      </c>
      <c r="AI32" s="15">
        <v>0</v>
      </c>
    </row>
    <row r="33" spans="1:35" x14ac:dyDescent="0.2">
      <c r="A33" s="15" t="s">
        <v>42</v>
      </c>
      <c r="B33" s="15" t="s">
        <v>23</v>
      </c>
      <c r="C33" s="15">
        <v>0</v>
      </c>
      <c r="D33" s="15">
        <v>0</v>
      </c>
      <c r="E33" s="15">
        <v>0</v>
      </c>
      <c r="F33" s="15">
        <v>0</v>
      </c>
      <c r="G33" s="15">
        <v>0</v>
      </c>
      <c r="H33" s="15">
        <v>0</v>
      </c>
      <c r="I33" s="15">
        <v>0</v>
      </c>
      <c r="J33" s="15">
        <v>0</v>
      </c>
      <c r="K33" s="15">
        <v>0</v>
      </c>
      <c r="L33" s="15">
        <v>0</v>
      </c>
      <c r="M33" s="15">
        <v>0</v>
      </c>
      <c r="N33" s="15">
        <v>0</v>
      </c>
      <c r="O33" s="15">
        <v>0</v>
      </c>
      <c r="P33" s="15">
        <v>0</v>
      </c>
      <c r="Q33" s="15">
        <v>0</v>
      </c>
      <c r="R33" s="15">
        <v>0</v>
      </c>
      <c r="S33" s="15">
        <v>0</v>
      </c>
      <c r="T33" s="15">
        <v>0</v>
      </c>
      <c r="U33" s="15">
        <v>1</v>
      </c>
      <c r="V33" s="15">
        <v>1</v>
      </c>
      <c r="W33" s="15">
        <v>0</v>
      </c>
      <c r="X33" s="15">
        <v>0</v>
      </c>
      <c r="Y33" s="15">
        <v>0</v>
      </c>
      <c r="Z33" s="15">
        <v>0</v>
      </c>
      <c r="AA33" s="15">
        <v>2</v>
      </c>
      <c r="AB33" s="15">
        <v>1</v>
      </c>
      <c r="AC33" s="15">
        <v>0</v>
      </c>
      <c r="AD33" s="15">
        <v>0</v>
      </c>
      <c r="AE33" s="15">
        <v>2</v>
      </c>
      <c r="AF33" s="15">
        <v>0</v>
      </c>
      <c r="AG33" s="15">
        <v>0</v>
      </c>
      <c r="AH33" s="15">
        <v>1</v>
      </c>
      <c r="AI33" s="15">
        <v>0</v>
      </c>
    </row>
    <row r="34" spans="1:35" x14ac:dyDescent="0.2">
      <c r="A34" s="15" t="s">
        <v>42</v>
      </c>
      <c r="B34" s="15" t="s">
        <v>21</v>
      </c>
      <c r="C34" s="15">
        <v>0</v>
      </c>
      <c r="D34" s="15">
        <v>1</v>
      </c>
      <c r="E34" s="15">
        <v>0</v>
      </c>
      <c r="F34" s="15">
        <v>2</v>
      </c>
      <c r="G34" s="15">
        <v>0</v>
      </c>
      <c r="H34" s="15">
        <v>0</v>
      </c>
      <c r="I34" s="15">
        <v>0</v>
      </c>
      <c r="J34" s="15">
        <v>0</v>
      </c>
      <c r="K34" s="15">
        <v>0</v>
      </c>
      <c r="L34" s="15">
        <v>0</v>
      </c>
      <c r="M34" s="15">
        <v>0</v>
      </c>
      <c r="N34" s="15">
        <v>0</v>
      </c>
      <c r="O34" s="15">
        <v>4</v>
      </c>
      <c r="P34" s="15">
        <v>2</v>
      </c>
      <c r="Q34" s="15">
        <v>0</v>
      </c>
      <c r="R34" s="15">
        <v>7</v>
      </c>
      <c r="S34" s="15">
        <v>4</v>
      </c>
      <c r="T34" s="15">
        <v>0</v>
      </c>
      <c r="U34" s="15">
        <v>35</v>
      </c>
      <c r="V34" s="15">
        <v>13</v>
      </c>
      <c r="W34" s="15">
        <v>1</v>
      </c>
      <c r="X34" s="15">
        <v>18</v>
      </c>
      <c r="Y34" s="15">
        <v>5</v>
      </c>
      <c r="Z34" s="15">
        <v>0</v>
      </c>
      <c r="AA34" s="15">
        <v>42</v>
      </c>
      <c r="AB34" s="15">
        <v>26</v>
      </c>
      <c r="AC34" s="15">
        <v>0</v>
      </c>
      <c r="AD34" s="15">
        <v>29</v>
      </c>
      <c r="AE34" s="15">
        <v>17</v>
      </c>
      <c r="AF34" s="15">
        <v>0</v>
      </c>
      <c r="AG34" s="15">
        <v>6</v>
      </c>
      <c r="AH34" s="15">
        <v>3</v>
      </c>
      <c r="AI34" s="15">
        <v>0</v>
      </c>
    </row>
    <row r="35" spans="1:35" x14ac:dyDescent="0.2">
      <c r="A35" s="15" t="s">
        <v>42</v>
      </c>
      <c r="B35" s="15" t="s">
        <v>1</v>
      </c>
      <c r="C35" s="15">
        <v>0</v>
      </c>
      <c r="D35" s="15">
        <v>0</v>
      </c>
      <c r="E35" s="15">
        <v>0</v>
      </c>
      <c r="F35" s="15">
        <v>0</v>
      </c>
      <c r="G35" s="15">
        <v>0</v>
      </c>
      <c r="H35" s="15">
        <v>0</v>
      </c>
      <c r="I35" s="15">
        <v>0</v>
      </c>
      <c r="J35" s="15">
        <v>0</v>
      </c>
      <c r="K35" s="15">
        <v>0</v>
      </c>
      <c r="L35" s="15">
        <v>0</v>
      </c>
      <c r="M35" s="15">
        <v>0</v>
      </c>
      <c r="N35" s="15">
        <v>0</v>
      </c>
      <c r="O35" s="15">
        <v>1</v>
      </c>
      <c r="P35" s="15">
        <v>0</v>
      </c>
      <c r="Q35" s="15">
        <v>0</v>
      </c>
      <c r="R35" s="15">
        <v>2</v>
      </c>
      <c r="S35" s="15">
        <v>0</v>
      </c>
      <c r="T35" s="15">
        <v>0</v>
      </c>
      <c r="U35" s="15">
        <v>4</v>
      </c>
      <c r="V35" s="15">
        <v>0</v>
      </c>
      <c r="W35" s="15">
        <v>0</v>
      </c>
      <c r="X35" s="15">
        <v>2</v>
      </c>
      <c r="Y35" s="15">
        <v>2</v>
      </c>
      <c r="Z35" s="15">
        <v>0</v>
      </c>
      <c r="AA35" s="15">
        <v>4</v>
      </c>
      <c r="AB35" s="15">
        <v>2</v>
      </c>
      <c r="AC35" s="15">
        <v>0</v>
      </c>
      <c r="AD35" s="15">
        <v>3</v>
      </c>
      <c r="AE35" s="15">
        <v>0</v>
      </c>
      <c r="AF35" s="15">
        <v>0</v>
      </c>
      <c r="AG35" s="15">
        <v>2</v>
      </c>
      <c r="AH35" s="15">
        <v>1</v>
      </c>
      <c r="AI35" s="15">
        <v>0</v>
      </c>
    </row>
    <row r="36" spans="1:35" x14ac:dyDescent="0.2">
      <c r="A36" s="15" t="s">
        <v>42</v>
      </c>
      <c r="B36" s="15" t="s">
        <v>2</v>
      </c>
      <c r="C36" s="15">
        <v>0</v>
      </c>
      <c r="D36" s="15">
        <v>0</v>
      </c>
      <c r="E36" s="15">
        <v>0</v>
      </c>
      <c r="F36" s="15">
        <v>0</v>
      </c>
      <c r="G36" s="15">
        <v>0</v>
      </c>
      <c r="H36" s="15">
        <v>0</v>
      </c>
      <c r="I36" s="15">
        <v>0</v>
      </c>
      <c r="J36" s="15">
        <v>0</v>
      </c>
      <c r="K36" s="15">
        <v>0</v>
      </c>
      <c r="L36" s="15">
        <v>0</v>
      </c>
      <c r="M36" s="15">
        <v>0</v>
      </c>
      <c r="N36" s="15">
        <v>0</v>
      </c>
      <c r="O36" s="15">
        <v>5</v>
      </c>
      <c r="P36" s="15">
        <v>0</v>
      </c>
      <c r="Q36" s="15">
        <v>0</v>
      </c>
      <c r="R36" s="15">
        <v>2</v>
      </c>
      <c r="S36" s="15">
        <v>0</v>
      </c>
      <c r="T36" s="15">
        <v>0</v>
      </c>
      <c r="U36" s="15">
        <v>8</v>
      </c>
      <c r="V36" s="15">
        <v>0</v>
      </c>
      <c r="W36" s="15">
        <v>0</v>
      </c>
      <c r="X36" s="15">
        <v>1</v>
      </c>
      <c r="Y36" s="15">
        <v>0</v>
      </c>
      <c r="Z36" s="15">
        <v>0</v>
      </c>
      <c r="AA36" s="15">
        <v>4</v>
      </c>
      <c r="AB36" s="15">
        <v>0</v>
      </c>
      <c r="AC36" s="15">
        <v>0</v>
      </c>
      <c r="AD36" s="15">
        <v>0</v>
      </c>
      <c r="AE36" s="15">
        <v>0</v>
      </c>
      <c r="AF36" s="15">
        <v>0</v>
      </c>
      <c r="AG36" s="15">
        <v>6</v>
      </c>
      <c r="AH36" s="15">
        <v>2</v>
      </c>
      <c r="AI36" s="15">
        <v>0</v>
      </c>
    </row>
    <row r="37" spans="1:35" x14ac:dyDescent="0.2">
      <c r="A37" s="15" t="s">
        <v>42</v>
      </c>
      <c r="B37" s="15" t="s">
        <v>9</v>
      </c>
      <c r="C37" s="15">
        <v>0</v>
      </c>
      <c r="D37" s="15">
        <v>0</v>
      </c>
      <c r="E37" s="15">
        <v>0</v>
      </c>
      <c r="F37" s="15">
        <v>0</v>
      </c>
      <c r="G37" s="15">
        <v>0</v>
      </c>
      <c r="H37" s="15">
        <v>0</v>
      </c>
      <c r="I37" s="15">
        <v>0</v>
      </c>
      <c r="J37" s="15">
        <v>0</v>
      </c>
      <c r="K37" s="15">
        <v>0</v>
      </c>
      <c r="L37" s="15">
        <v>1</v>
      </c>
      <c r="M37" s="15">
        <v>1</v>
      </c>
      <c r="N37" s="15">
        <v>0</v>
      </c>
      <c r="O37" s="15">
        <v>3</v>
      </c>
      <c r="P37" s="15">
        <v>0</v>
      </c>
      <c r="Q37" s="15">
        <v>0</v>
      </c>
      <c r="R37" s="15">
        <v>5</v>
      </c>
      <c r="S37" s="15">
        <v>1</v>
      </c>
      <c r="T37" s="15">
        <v>3</v>
      </c>
      <c r="U37" s="15">
        <v>3</v>
      </c>
      <c r="V37" s="15">
        <v>1</v>
      </c>
      <c r="W37" s="15">
        <v>0</v>
      </c>
      <c r="X37" s="15">
        <v>1</v>
      </c>
      <c r="Y37" s="15">
        <v>1</v>
      </c>
      <c r="Z37" s="15">
        <v>0</v>
      </c>
      <c r="AA37" s="15">
        <v>1</v>
      </c>
      <c r="AB37" s="15">
        <v>0</v>
      </c>
      <c r="AC37" s="15">
        <v>0</v>
      </c>
      <c r="AD37" s="15">
        <v>1</v>
      </c>
      <c r="AE37" s="15">
        <v>0</v>
      </c>
      <c r="AF37" s="15">
        <v>0</v>
      </c>
      <c r="AG37" s="15">
        <v>0</v>
      </c>
      <c r="AH37" s="15">
        <v>1</v>
      </c>
      <c r="AI37" s="15">
        <v>3</v>
      </c>
    </row>
    <row r="38" spans="1:35" x14ac:dyDescent="0.2">
      <c r="A38" s="15" t="s">
        <v>47</v>
      </c>
      <c r="B38" s="15" t="s">
        <v>22</v>
      </c>
      <c r="C38" s="15">
        <v>0</v>
      </c>
      <c r="D38" s="15">
        <v>0</v>
      </c>
      <c r="E38" s="15">
        <v>0</v>
      </c>
      <c r="F38" s="15">
        <v>0</v>
      </c>
      <c r="G38" s="15">
        <v>0</v>
      </c>
      <c r="H38" s="15">
        <v>0</v>
      </c>
      <c r="I38" s="15">
        <v>0</v>
      </c>
      <c r="J38" s="15">
        <v>0</v>
      </c>
      <c r="K38" s="15">
        <v>0</v>
      </c>
      <c r="L38" s="15">
        <v>0</v>
      </c>
      <c r="M38" s="15">
        <v>0</v>
      </c>
      <c r="N38" s="15">
        <v>0</v>
      </c>
      <c r="O38" s="15">
        <v>0</v>
      </c>
      <c r="P38" s="15">
        <v>0</v>
      </c>
      <c r="Q38" s="15">
        <v>0</v>
      </c>
      <c r="R38" s="15">
        <v>1</v>
      </c>
      <c r="S38" s="15">
        <v>0</v>
      </c>
      <c r="T38" s="15">
        <v>0</v>
      </c>
      <c r="U38" s="15">
        <v>2</v>
      </c>
      <c r="V38" s="15">
        <v>0</v>
      </c>
      <c r="W38" s="15">
        <v>0</v>
      </c>
      <c r="X38" s="15">
        <v>0</v>
      </c>
      <c r="Y38" s="15">
        <v>0</v>
      </c>
      <c r="Z38" s="15">
        <v>0</v>
      </c>
      <c r="AA38" s="15">
        <v>0</v>
      </c>
      <c r="AB38" s="15">
        <v>0</v>
      </c>
      <c r="AC38" s="15">
        <v>0</v>
      </c>
      <c r="AD38" s="15">
        <v>0</v>
      </c>
      <c r="AE38" s="15">
        <v>0</v>
      </c>
      <c r="AF38" s="15">
        <v>0</v>
      </c>
      <c r="AG38" s="15">
        <v>0</v>
      </c>
      <c r="AH38" s="15">
        <v>0</v>
      </c>
      <c r="AI38" s="15">
        <v>0</v>
      </c>
    </row>
    <row r="39" spans="1:35" x14ac:dyDescent="0.2">
      <c r="A39" s="15" t="s">
        <v>47</v>
      </c>
      <c r="B39" s="15" t="s">
        <v>23</v>
      </c>
      <c r="C39" s="15">
        <v>0</v>
      </c>
      <c r="D39" s="15">
        <v>0</v>
      </c>
      <c r="E39" s="15">
        <v>0</v>
      </c>
      <c r="F39" s="15">
        <v>0</v>
      </c>
      <c r="G39" s="15">
        <v>0</v>
      </c>
      <c r="H39" s="15">
        <v>0</v>
      </c>
      <c r="I39" s="15">
        <v>0</v>
      </c>
      <c r="J39" s="15">
        <v>0</v>
      </c>
      <c r="K39" s="15">
        <v>0</v>
      </c>
      <c r="L39" s="15">
        <v>0</v>
      </c>
      <c r="M39" s="15">
        <v>0</v>
      </c>
      <c r="N39" s="15">
        <v>0</v>
      </c>
      <c r="O39" s="15">
        <v>0</v>
      </c>
      <c r="P39" s="15">
        <v>0</v>
      </c>
      <c r="Q39" s="15">
        <v>0</v>
      </c>
      <c r="R39" s="15">
        <v>1</v>
      </c>
      <c r="S39" s="15">
        <v>0</v>
      </c>
      <c r="T39" s="15">
        <v>0</v>
      </c>
      <c r="U39" s="15">
        <v>1</v>
      </c>
      <c r="V39" s="15">
        <v>0</v>
      </c>
      <c r="W39" s="15">
        <v>0</v>
      </c>
      <c r="X39" s="15">
        <v>0</v>
      </c>
      <c r="Y39" s="15">
        <v>0</v>
      </c>
      <c r="Z39" s="15">
        <v>0</v>
      </c>
      <c r="AA39" s="15">
        <v>2</v>
      </c>
      <c r="AB39" s="15">
        <v>1</v>
      </c>
      <c r="AC39" s="15">
        <v>0</v>
      </c>
      <c r="AD39" s="15">
        <v>0</v>
      </c>
      <c r="AE39" s="15">
        <v>0</v>
      </c>
      <c r="AF39" s="15">
        <v>0</v>
      </c>
      <c r="AG39" s="15">
        <v>0</v>
      </c>
      <c r="AH39" s="15">
        <v>0</v>
      </c>
      <c r="AI39" s="15">
        <v>1</v>
      </c>
    </row>
    <row r="40" spans="1:35" x14ac:dyDescent="0.2">
      <c r="A40" s="15" t="s">
        <v>47</v>
      </c>
      <c r="B40" s="15" t="s">
        <v>21</v>
      </c>
      <c r="C40" s="15">
        <v>0</v>
      </c>
      <c r="D40" s="15">
        <v>0</v>
      </c>
      <c r="E40" s="15">
        <v>0</v>
      </c>
      <c r="F40" s="15">
        <v>0</v>
      </c>
      <c r="G40" s="15">
        <v>0</v>
      </c>
      <c r="H40" s="15">
        <v>0</v>
      </c>
      <c r="I40" s="15">
        <v>2</v>
      </c>
      <c r="J40" s="15">
        <v>2</v>
      </c>
      <c r="K40" s="15">
        <v>0</v>
      </c>
      <c r="L40" s="15">
        <v>1</v>
      </c>
      <c r="M40" s="15">
        <v>1</v>
      </c>
      <c r="N40" s="15">
        <v>0</v>
      </c>
      <c r="O40" s="15">
        <v>1</v>
      </c>
      <c r="P40" s="15">
        <v>0</v>
      </c>
      <c r="Q40" s="15">
        <v>0</v>
      </c>
      <c r="R40" s="15">
        <v>10</v>
      </c>
      <c r="S40" s="15">
        <v>6</v>
      </c>
      <c r="T40" s="15">
        <v>0</v>
      </c>
      <c r="U40" s="15">
        <v>23</v>
      </c>
      <c r="V40" s="15">
        <v>17</v>
      </c>
      <c r="W40" s="15">
        <v>0</v>
      </c>
      <c r="X40" s="15">
        <v>15</v>
      </c>
      <c r="Y40" s="15">
        <v>11</v>
      </c>
      <c r="Z40" s="15">
        <v>0</v>
      </c>
      <c r="AA40" s="15">
        <v>38</v>
      </c>
      <c r="AB40" s="15">
        <v>23</v>
      </c>
      <c r="AC40" s="15">
        <v>0</v>
      </c>
      <c r="AD40" s="15">
        <v>29</v>
      </c>
      <c r="AE40" s="15">
        <v>23</v>
      </c>
      <c r="AF40" s="15">
        <v>0</v>
      </c>
      <c r="AG40" s="15">
        <v>3</v>
      </c>
      <c r="AH40" s="15">
        <v>2</v>
      </c>
      <c r="AI40" s="15">
        <v>0</v>
      </c>
    </row>
    <row r="41" spans="1:35" x14ac:dyDescent="0.2">
      <c r="A41" s="15" t="s">
        <v>47</v>
      </c>
      <c r="B41" s="15" t="s">
        <v>1</v>
      </c>
      <c r="C41" s="15">
        <v>0</v>
      </c>
      <c r="D41" s="15">
        <v>0</v>
      </c>
      <c r="E41" s="15">
        <v>0</v>
      </c>
      <c r="F41" s="15">
        <v>0</v>
      </c>
      <c r="G41" s="15">
        <v>0</v>
      </c>
      <c r="H41" s="15">
        <v>0</v>
      </c>
      <c r="I41" s="15">
        <v>0</v>
      </c>
      <c r="J41" s="15">
        <v>0</v>
      </c>
      <c r="K41" s="15">
        <v>0</v>
      </c>
      <c r="L41" s="15">
        <v>2</v>
      </c>
      <c r="M41" s="15">
        <v>0</v>
      </c>
      <c r="N41" s="15">
        <v>0</v>
      </c>
      <c r="O41" s="15">
        <v>1</v>
      </c>
      <c r="P41" s="15">
        <v>0</v>
      </c>
      <c r="Q41" s="15">
        <v>0</v>
      </c>
      <c r="R41" s="15">
        <v>2</v>
      </c>
      <c r="S41" s="15">
        <v>0</v>
      </c>
      <c r="T41" s="15">
        <v>0</v>
      </c>
      <c r="U41" s="15">
        <v>2</v>
      </c>
      <c r="V41" s="15">
        <v>1</v>
      </c>
      <c r="W41" s="15">
        <v>0</v>
      </c>
      <c r="X41" s="15">
        <v>2</v>
      </c>
      <c r="Y41" s="15">
        <v>2</v>
      </c>
      <c r="Z41" s="15">
        <v>0</v>
      </c>
      <c r="AA41" s="15">
        <v>4</v>
      </c>
      <c r="AB41" s="15">
        <v>0</v>
      </c>
      <c r="AC41" s="15">
        <v>0</v>
      </c>
      <c r="AD41" s="15">
        <v>0</v>
      </c>
      <c r="AE41" s="15">
        <v>0</v>
      </c>
      <c r="AF41" s="15">
        <v>0</v>
      </c>
      <c r="AG41" s="15">
        <v>1</v>
      </c>
      <c r="AH41" s="15">
        <v>0</v>
      </c>
      <c r="AI41" s="15">
        <v>0</v>
      </c>
    </row>
    <row r="42" spans="1:35" x14ac:dyDescent="0.2">
      <c r="A42" s="15" t="s">
        <v>47</v>
      </c>
      <c r="B42" s="15" t="s">
        <v>2</v>
      </c>
      <c r="C42" s="15">
        <v>0</v>
      </c>
      <c r="D42" s="15">
        <v>1</v>
      </c>
      <c r="E42" s="15">
        <v>0</v>
      </c>
      <c r="F42" s="15">
        <v>0</v>
      </c>
      <c r="G42" s="15">
        <v>0</v>
      </c>
      <c r="H42" s="15">
        <v>0</v>
      </c>
      <c r="I42" s="15">
        <v>0</v>
      </c>
      <c r="J42" s="15">
        <v>0</v>
      </c>
      <c r="K42" s="15">
        <v>0</v>
      </c>
      <c r="L42" s="15">
        <v>0</v>
      </c>
      <c r="M42" s="15">
        <v>0</v>
      </c>
      <c r="N42" s="15">
        <v>0</v>
      </c>
      <c r="O42" s="15">
        <v>0</v>
      </c>
      <c r="P42" s="15">
        <v>0</v>
      </c>
      <c r="Q42" s="15">
        <v>0</v>
      </c>
      <c r="R42" s="15">
        <v>1</v>
      </c>
      <c r="S42" s="15">
        <v>0</v>
      </c>
      <c r="T42" s="15">
        <v>0</v>
      </c>
      <c r="U42" s="15">
        <v>1</v>
      </c>
      <c r="V42" s="15">
        <v>0</v>
      </c>
      <c r="W42" s="15">
        <v>0</v>
      </c>
      <c r="X42" s="15">
        <v>4</v>
      </c>
      <c r="Y42" s="15">
        <v>0</v>
      </c>
      <c r="Z42" s="15">
        <v>0</v>
      </c>
      <c r="AA42" s="15">
        <v>1</v>
      </c>
      <c r="AB42" s="15">
        <v>0</v>
      </c>
      <c r="AC42" s="15">
        <v>0</v>
      </c>
      <c r="AD42" s="15">
        <v>0</v>
      </c>
      <c r="AE42" s="15">
        <v>1</v>
      </c>
      <c r="AF42" s="15">
        <v>0</v>
      </c>
      <c r="AG42" s="15">
        <v>1</v>
      </c>
      <c r="AH42" s="15">
        <v>0</v>
      </c>
      <c r="AI42" s="15">
        <v>1</v>
      </c>
    </row>
    <row r="43" spans="1:35" x14ac:dyDescent="0.2">
      <c r="A43" s="15" t="s">
        <v>47</v>
      </c>
      <c r="B43" s="15" t="s">
        <v>9</v>
      </c>
      <c r="C43" s="15">
        <v>1</v>
      </c>
      <c r="D43" s="15">
        <v>0</v>
      </c>
      <c r="E43" s="15">
        <v>0</v>
      </c>
      <c r="F43" s="15">
        <v>0</v>
      </c>
      <c r="G43" s="15">
        <v>0</v>
      </c>
      <c r="H43" s="15">
        <v>0</v>
      </c>
      <c r="I43" s="15">
        <v>0</v>
      </c>
      <c r="J43" s="15">
        <v>0</v>
      </c>
      <c r="K43" s="15">
        <v>0</v>
      </c>
      <c r="L43" s="15">
        <v>0</v>
      </c>
      <c r="M43" s="15">
        <v>0</v>
      </c>
      <c r="N43" s="15">
        <v>0</v>
      </c>
      <c r="O43" s="15">
        <v>1</v>
      </c>
      <c r="P43" s="15">
        <v>0</v>
      </c>
      <c r="Q43" s="15">
        <v>0</v>
      </c>
      <c r="R43" s="15">
        <v>2</v>
      </c>
      <c r="S43" s="15">
        <v>2</v>
      </c>
      <c r="T43" s="15">
        <v>0</v>
      </c>
      <c r="U43" s="15">
        <v>4</v>
      </c>
      <c r="V43" s="15">
        <v>1</v>
      </c>
      <c r="W43" s="15">
        <v>0</v>
      </c>
      <c r="X43" s="15">
        <v>0</v>
      </c>
      <c r="Y43" s="15">
        <v>0</v>
      </c>
      <c r="Z43" s="15">
        <v>0</v>
      </c>
      <c r="AA43" s="15">
        <v>2</v>
      </c>
      <c r="AB43" s="15">
        <v>0</v>
      </c>
      <c r="AC43" s="15">
        <v>0</v>
      </c>
      <c r="AD43" s="15">
        <v>1</v>
      </c>
      <c r="AE43" s="15">
        <v>0</v>
      </c>
      <c r="AF43" s="15">
        <v>0</v>
      </c>
      <c r="AG43" s="15">
        <v>4</v>
      </c>
      <c r="AH43" s="15">
        <v>0</v>
      </c>
      <c r="AI43" s="15">
        <v>2</v>
      </c>
    </row>
    <row r="44" spans="1:35" x14ac:dyDescent="0.2">
      <c r="A44" s="15" t="s">
        <v>52</v>
      </c>
      <c r="B44" s="15" t="s">
        <v>22</v>
      </c>
      <c r="C44" s="15">
        <v>0</v>
      </c>
      <c r="D44" s="15">
        <v>0</v>
      </c>
      <c r="E44" s="15">
        <v>0</v>
      </c>
      <c r="F44" s="15">
        <v>0</v>
      </c>
      <c r="G44" s="15">
        <v>0</v>
      </c>
      <c r="H44" s="15">
        <v>0</v>
      </c>
      <c r="I44" s="15">
        <v>0</v>
      </c>
      <c r="J44" s="15">
        <v>0</v>
      </c>
      <c r="K44" s="15">
        <v>0</v>
      </c>
      <c r="L44" s="15">
        <v>0</v>
      </c>
      <c r="M44" s="15">
        <v>0</v>
      </c>
      <c r="N44" s="15">
        <v>0</v>
      </c>
      <c r="O44" s="15">
        <v>0</v>
      </c>
      <c r="P44" s="15">
        <v>0</v>
      </c>
      <c r="Q44" s="15">
        <v>0</v>
      </c>
      <c r="R44" s="15">
        <v>0</v>
      </c>
      <c r="S44" s="15">
        <v>1</v>
      </c>
      <c r="T44" s="15">
        <v>0</v>
      </c>
      <c r="U44" s="15">
        <v>0</v>
      </c>
      <c r="V44" s="15">
        <v>0</v>
      </c>
      <c r="W44" s="15">
        <v>0</v>
      </c>
      <c r="X44" s="15">
        <v>2</v>
      </c>
      <c r="Y44" s="15">
        <v>0</v>
      </c>
      <c r="Z44" s="15">
        <v>0</v>
      </c>
      <c r="AA44" s="15">
        <v>1</v>
      </c>
      <c r="AB44" s="15">
        <v>0</v>
      </c>
      <c r="AC44" s="15">
        <v>0</v>
      </c>
      <c r="AD44" s="15">
        <v>0</v>
      </c>
      <c r="AE44" s="15">
        <v>0</v>
      </c>
      <c r="AF44" s="15">
        <v>0</v>
      </c>
      <c r="AG44" s="15">
        <v>0</v>
      </c>
      <c r="AH44" s="15">
        <v>0</v>
      </c>
      <c r="AI44" s="15">
        <v>0</v>
      </c>
    </row>
    <row r="45" spans="1:35" x14ac:dyDescent="0.2">
      <c r="A45" s="15" t="s">
        <v>52</v>
      </c>
      <c r="B45" s="15" t="s">
        <v>23</v>
      </c>
      <c r="C45" s="15">
        <v>0</v>
      </c>
      <c r="D45" s="15">
        <v>0</v>
      </c>
      <c r="E45" s="15">
        <v>0</v>
      </c>
      <c r="F45" s="15">
        <v>0</v>
      </c>
      <c r="G45" s="15">
        <v>0</v>
      </c>
      <c r="H45" s="15">
        <v>0</v>
      </c>
      <c r="I45" s="15">
        <v>0</v>
      </c>
      <c r="J45" s="15">
        <v>0</v>
      </c>
      <c r="K45" s="15">
        <v>0</v>
      </c>
      <c r="L45" s="15">
        <v>0</v>
      </c>
      <c r="M45" s="15">
        <v>0</v>
      </c>
      <c r="N45" s="15">
        <v>0</v>
      </c>
      <c r="O45" s="15">
        <v>0</v>
      </c>
      <c r="P45" s="15">
        <v>0</v>
      </c>
      <c r="Q45" s="15">
        <v>0</v>
      </c>
      <c r="R45" s="15">
        <v>0</v>
      </c>
      <c r="S45" s="15">
        <v>1</v>
      </c>
      <c r="T45" s="15">
        <v>0</v>
      </c>
      <c r="U45" s="15">
        <v>1</v>
      </c>
      <c r="V45" s="15">
        <v>0</v>
      </c>
      <c r="W45" s="15">
        <v>0</v>
      </c>
      <c r="X45" s="15">
        <v>0</v>
      </c>
      <c r="Y45" s="15">
        <v>1</v>
      </c>
      <c r="Z45" s="15">
        <v>0</v>
      </c>
      <c r="AA45" s="15">
        <v>0</v>
      </c>
      <c r="AB45" s="15">
        <v>0</v>
      </c>
      <c r="AC45" s="15">
        <v>0</v>
      </c>
      <c r="AD45" s="15">
        <v>1</v>
      </c>
      <c r="AE45" s="15">
        <v>0</v>
      </c>
      <c r="AF45" s="15">
        <v>0</v>
      </c>
      <c r="AG45" s="15">
        <v>0</v>
      </c>
      <c r="AH45" s="15">
        <v>0</v>
      </c>
      <c r="AI45" s="15">
        <v>0</v>
      </c>
    </row>
    <row r="46" spans="1:35" x14ac:dyDescent="0.2">
      <c r="A46" s="15" t="s">
        <v>52</v>
      </c>
      <c r="B46" s="15" t="s">
        <v>21</v>
      </c>
      <c r="C46" s="15">
        <v>2</v>
      </c>
      <c r="D46" s="15">
        <v>1</v>
      </c>
      <c r="E46" s="15">
        <v>0</v>
      </c>
      <c r="F46" s="15">
        <v>3</v>
      </c>
      <c r="G46" s="15">
        <v>6</v>
      </c>
      <c r="H46" s="15">
        <v>0</v>
      </c>
      <c r="I46" s="15">
        <v>5</v>
      </c>
      <c r="J46" s="15">
        <v>4</v>
      </c>
      <c r="K46" s="15">
        <v>0</v>
      </c>
      <c r="L46" s="15">
        <v>3</v>
      </c>
      <c r="M46" s="15">
        <v>5</v>
      </c>
      <c r="N46" s="15">
        <v>0</v>
      </c>
      <c r="O46" s="15">
        <v>4</v>
      </c>
      <c r="P46" s="15">
        <v>3</v>
      </c>
      <c r="Q46" s="15">
        <v>0</v>
      </c>
      <c r="R46" s="15">
        <v>16</v>
      </c>
      <c r="S46" s="15">
        <v>19</v>
      </c>
      <c r="T46" s="15">
        <v>0</v>
      </c>
      <c r="U46" s="15">
        <v>26</v>
      </c>
      <c r="V46" s="15">
        <v>13</v>
      </c>
      <c r="W46" s="15">
        <v>0</v>
      </c>
      <c r="X46" s="15">
        <v>28</v>
      </c>
      <c r="Y46" s="15">
        <v>14</v>
      </c>
      <c r="Z46" s="15">
        <v>0</v>
      </c>
      <c r="AA46" s="15">
        <v>29</v>
      </c>
      <c r="AB46" s="15">
        <v>24</v>
      </c>
      <c r="AC46" s="15">
        <v>0</v>
      </c>
      <c r="AD46" s="15">
        <v>23</v>
      </c>
      <c r="AE46" s="15">
        <v>25</v>
      </c>
      <c r="AF46" s="15">
        <v>0</v>
      </c>
      <c r="AG46" s="15">
        <v>1</v>
      </c>
      <c r="AH46" s="15">
        <v>1</v>
      </c>
      <c r="AI46" s="15">
        <v>0</v>
      </c>
    </row>
    <row r="47" spans="1:35" x14ac:dyDescent="0.2">
      <c r="A47" s="15" t="s">
        <v>52</v>
      </c>
      <c r="B47" s="15" t="s">
        <v>1</v>
      </c>
      <c r="C47" s="15">
        <v>0</v>
      </c>
      <c r="D47" s="15">
        <v>0</v>
      </c>
      <c r="E47" s="15">
        <v>0</v>
      </c>
      <c r="F47" s="15">
        <v>0</v>
      </c>
      <c r="G47" s="15">
        <v>0</v>
      </c>
      <c r="H47" s="15">
        <v>0</v>
      </c>
      <c r="I47" s="15">
        <v>0</v>
      </c>
      <c r="J47" s="15">
        <v>0</v>
      </c>
      <c r="K47" s="15">
        <v>0</v>
      </c>
      <c r="L47" s="15">
        <v>0</v>
      </c>
      <c r="M47" s="15">
        <v>0</v>
      </c>
      <c r="N47" s="15">
        <v>0</v>
      </c>
      <c r="O47" s="15">
        <v>2</v>
      </c>
      <c r="P47" s="15">
        <v>2</v>
      </c>
      <c r="Q47" s="15">
        <v>0</v>
      </c>
      <c r="R47" s="15">
        <v>2</v>
      </c>
      <c r="S47" s="15">
        <v>0</v>
      </c>
      <c r="T47" s="15">
        <v>0</v>
      </c>
      <c r="U47" s="15">
        <v>4</v>
      </c>
      <c r="V47" s="15">
        <v>1</v>
      </c>
      <c r="W47" s="15">
        <v>0</v>
      </c>
      <c r="X47" s="15">
        <v>1</v>
      </c>
      <c r="Y47" s="15">
        <v>0</v>
      </c>
      <c r="Z47" s="15">
        <v>0</v>
      </c>
      <c r="AA47" s="15">
        <v>1</v>
      </c>
      <c r="AB47" s="15">
        <v>2</v>
      </c>
      <c r="AC47" s="15">
        <v>0</v>
      </c>
      <c r="AD47" s="15">
        <v>3</v>
      </c>
      <c r="AE47" s="15">
        <v>0</v>
      </c>
      <c r="AF47" s="15">
        <v>2</v>
      </c>
      <c r="AG47" s="15">
        <v>0</v>
      </c>
      <c r="AH47" s="15">
        <v>0</v>
      </c>
      <c r="AI47" s="15">
        <v>0</v>
      </c>
    </row>
    <row r="48" spans="1:35" x14ac:dyDescent="0.2">
      <c r="A48" s="15" t="s">
        <v>52</v>
      </c>
      <c r="B48" s="15" t="s">
        <v>2</v>
      </c>
      <c r="C48" s="15">
        <v>0</v>
      </c>
      <c r="D48" s="15">
        <v>0</v>
      </c>
      <c r="E48" s="15">
        <v>0</v>
      </c>
      <c r="F48" s="15">
        <v>0</v>
      </c>
      <c r="G48" s="15">
        <v>0</v>
      </c>
      <c r="H48" s="15">
        <v>0</v>
      </c>
      <c r="I48" s="15">
        <v>0</v>
      </c>
      <c r="J48" s="15">
        <v>0</v>
      </c>
      <c r="K48" s="15">
        <v>0</v>
      </c>
      <c r="L48" s="15">
        <v>0</v>
      </c>
      <c r="M48" s="15">
        <v>0</v>
      </c>
      <c r="N48" s="15">
        <v>0</v>
      </c>
      <c r="O48" s="15">
        <v>0</v>
      </c>
      <c r="P48" s="15">
        <v>0</v>
      </c>
      <c r="Q48" s="15">
        <v>0</v>
      </c>
      <c r="R48" s="15">
        <v>3</v>
      </c>
      <c r="S48" s="15">
        <v>1</v>
      </c>
      <c r="T48" s="15">
        <v>0</v>
      </c>
      <c r="U48" s="15">
        <v>3</v>
      </c>
      <c r="V48" s="15">
        <v>1</v>
      </c>
      <c r="W48" s="15">
        <v>0</v>
      </c>
      <c r="X48" s="15">
        <v>5</v>
      </c>
      <c r="Y48" s="15">
        <v>0</v>
      </c>
      <c r="Z48" s="15">
        <v>0</v>
      </c>
      <c r="AA48" s="15">
        <v>5</v>
      </c>
      <c r="AB48" s="15">
        <v>0</v>
      </c>
      <c r="AC48" s="15">
        <v>0</v>
      </c>
      <c r="AD48" s="15">
        <v>2</v>
      </c>
      <c r="AE48" s="15">
        <v>0</v>
      </c>
      <c r="AF48" s="15">
        <v>0</v>
      </c>
      <c r="AG48" s="15">
        <v>5</v>
      </c>
      <c r="AH48" s="15">
        <v>0</v>
      </c>
      <c r="AI48" s="15">
        <v>0</v>
      </c>
    </row>
    <row r="49" spans="1:35" x14ac:dyDescent="0.2">
      <c r="A49" s="15" t="s">
        <v>52</v>
      </c>
      <c r="B49" s="15" t="s">
        <v>9</v>
      </c>
      <c r="C49" s="15">
        <v>1</v>
      </c>
      <c r="D49" s="15">
        <v>0</v>
      </c>
      <c r="E49" s="15">
        <v>0</v>
      </c>
      <c r="F49" s="15">
        <v>0</v>
      </c>
      <c r="G49" s="15">
        <v>0</v>
      </c>
      <c r="H49" s="15">
        <v>0</v>
      </c>
      <c r="I49" s="15">
        <v>0</v>
      </c>
      <c r="J49" s="15">
        <v>0</v>
      </c>
      <c r="K49" s="15">
        <v>0</v>
      </c>
      <c r="L49" s="15">
        <v>0</v>
      </c>
      <c r="M49" s="15">
        <v>0</v>
      </c>
      <c r="N49" s="15">
        <v>0</v>
      </c>
      <c r="O49" s="15">
        <v>3</v>
      </c>
      <c r="P49" s="15">
        <v>0</v>
      </c>
      <c r="Q49" s="15">
        <v>0</v>
      </c>
      <c r="R49" s="15">
        <v>4</v>
      </c>
      <c r="S49" s="15">
        <v>2</v>
      </c>
      <c r="T49" s="15">
        <v>1</v>
      </c>
      <c r="U49" s="15">
        <v>6</v>
      </c>
      <c r="V49" s="15">
        <v>1</v>
      </c>
      <c r="W49" s="15">
        <v>0</v>
      </c>
      <c r="X49" s="15">
        <v>4</v>
      </c>
      <c r="Y49" s="15">
        <v>1</v>
      </c>
      <c r="Z49" s="15">
        <v>0</v>
      </c>
      <c r="AA49" s="15">
        <v>3</v>
      </c>
      <c r="AB49" s="15">
        <v>0</v>
      </c>
      <c r="AC49" s="15">
        <v>0</v>
      </c>
      <c r="AD49" s="15">
        <v>1</v>
      </c>
      <c r="AE49" s="15">
        <v>1</v>
      </c>
      <c r="AF49" s="15">
        <v>0</v>
      </c>
      <c r="AG49" s="15">
        <v>1</v>
      </c>
      <c r="AH49" s="15">
        <v>1</v>
      </c>
      <c r="AI49" s="15">
        <v>0</v>
      </c>
    </row>
    <row r="50" spans="1:35" x14ac:dyDescent="0.2">
      <c r="A50" s="15" t="s">
        <v>56</v>
      </c>
      <c r="B50" s="15" t="s">
        <v>22</v>
      </c>
      <c r="C50" s="15">
        <v>0</v>
      </c>
      <c r="D50" s="15">
        <v>0</v>
      </c>
      <c r="E50" s="15">
        <v>0</v>
      </c>
      <c r="F50" s="15">
        <v>0</v>
      </c>
      <c r="G50" s="15">
        <v>0</v>
      </c>
      <c r="H50" s="15">
        <v>0</v>
      </c>
      <c r="I50" s="15">
        <v>0</v>
      </c>
      <c r="J50" s="15">
        <v>0</v>
      </c>
      <c r="K50" s="15">
        <v>0</v>
      </c>
      <c r="L50" s="15">
        <v>0</v>
      </c>
      <c r="M50" s="15">
        <v>0</v>
      </c>
      <c r="N50" s="15">
        <v>0</v>
      </c>
      <c r="O50" s="15">
        <v>0</v>
      </c>
      <c r="P50" s="15">
        <v>1</v>
      </c>
      <c r="Q50" s="15">
        <v>0</v>
      </c>
      <c r="R50" s="15">
        <v>2</v>
      </c>
      <c r="S50" s="15">
        <v>0</v>
      </c>
      <c r="T50" s="15">
        <v>0</v>
      </c>
      <c r="U50" s="15">
        <v>1</v>
      </c>
      <c r="V50" s="15">
        <v>1</v>
      </c>
      <c r="W50" s="15">
        <v>0</v>
      </c>
      <c r="X50" s="15">
        <v>0</v>
      </c>
      <c r="Y50" s="15">
        <v>0</v>
      </c>
      <c r="Z50" s="15">
        <v>0</v>
      </c>
      <c r="AA50" s="15">
        <v>0</v>
      </c>
      <c r="AB50" s="15">
        <v>0</v>
      </c>
      <c r="AC50" s="15">
        <v>0</v>
      </c>
      <c r="AD50" s="15">
        <v>0</v>
      </c>
      <c r="AE50" s="15">
        <v>0</v>
      </c>
      <c r="AF50" s="15">
        <v>0</v>
      </c>
      <c r="AG50" s="15">
        <v>0</v>
      </c>
      <c r="AH50" s="15">
        <v>0</v>
      </c>
      <c r="AI50" s="15">
        <v>0</v>
      </c>
    </row>
    <row r="51" spans="1:35" x14ac:dyDescent="0.2">
      <c r="A51" s="15" t="s">
        <v>56</v>
      </c>
      <c r="B51" s="15" t="s">
        <v>23</v>
      </c>
      <c r="C51" s="15">
        <v>0</v>
      </c>
      <c r="D51" s="15">
        <v>0</v>
      </c>
      <c r="E51" s="15">
        <v>0</v>
      </c>
      <c r="F51" s="15">
        <v>0</v>
      </c>
      <c r="G51" s="15">
        <v>0</v>
      </c>
      <c r="H51" s="15">
        <v>0</v>
      </c>
      <c r="I51" s="15">
        <v>0</v>
      </c>
      <c r="J51" s="15">
        <v>0</v>
      </c>
      <c r="K51" s="15">
        <v>0</v>
      </c>
      <c r="L51" s="15">
        <v>0</v>
      </c>
      <c r="M51" s="15">
        <v>0</v>
      </c>
      <c r="N51" s="15">
        <v>0</v>
      </c>
      <c r="O51" s="15">
        <v>1</v>
      </c>
      <c r="P51" s="15">
        <v>1</v>
      </c>
      <c r="Q51" s="15">
        <v>0</v>
      </c>
      <c r="R51" s="15">
        <v>0</v>
      </c>
      <c r="S51" s="15">
        <v>0</v>
      </c>
      <c r="T51" s="15">
        <v>0</v>
      </c>
      <c r="U51" s="15">
        <v>0</v>
      </c>
      <c r="V51" s="15">
        <v>1</v>
      </c>
      <c r="W51" s="15">
        <v>0</v>
      </c>
      <c r="X51" s="15">
        <v>0</v>
      </c>
      <c r="Y51" s="15">
        <v>1</v>
      </c>
      <c r="Z51" s="15">
        <v>0</v>
      </c>
      <c r="AA51" s="15">
        <v>1</v>
      </c>
      <c r="AB51" s="15">
        <v>0</v>
      </c>
      <c r="AC51" s="15">
        <v>0</v>
      </c>
      <c r="AD51" s="15">
        <v>1</v>
      </c>
      <c r="AE51" s="15">
        <v>1</v>
      </c>
      <c r="AF51" s="15">
        <v>0</v>
      </c>
      <c r="AG51" s="15">
        <v>0</v>
      </c>
      <c r="AH51" s="15">
        <v>0</v>
      </c>
      <c r="AI51" s="15">
        <v>0</v>
      </c>
    </row>
    <row r="52" spans="1:35" x14ac:dyDescent="0.2">
      <c r="A52" s="15" t="s">
        <v>56</v>
      </c>
      <c r="B52" s="15" t="s">
        <v>21</v>
      </c>
      <c r="C52" s="15">
        <v>0</v>
      </c>
      <c r="D52" s="15">
        <v>0</v>
      </c>
      <c r="E52" s="15">
        <v>0</v>
      </c>
      <c r="F52" s="15">
        <v>3</v>
      </c>
      <c r="G52" s="15">
        <v>1</v>
      </c>
      <c r="H52" s="15">
        <v>0</v>
      </c>
      <c r="I52" s="15">
        <v>5</v>
      </c>
      <c r="J52" s="15">
        <v>1</v>
      </c>
      <c r="K52" s="15">
        <v>0</v>
      </c>
      <c r="L52" s="15">
        <v>2</v>
      </c>
      <c r="M52" s="15">
        <v>0</v>
      </c>
      <c r="N52" s="15">
        <v>0</v>
      </c>
      <c r="O52" s="15">
        <v>2</v>
      </c>
      <c r="P52" s="15">
        <v>1</v>
      </c>
      <c r="Q52" s="15">
        <v>0</v>
      </c>
      <c r="R52" s="15">
        <v>7</v>
      </c>
      <c r="S52" s="15">
        <v>9</v>
      </c>
      <c r="T52" s="15">
        <v>0</v>
      </c>
      <c r="U52" s="15">
        <v>21</v>
      </c>
      <c r="V52" s="15">
        <v>13</v>
      </c>
      <c r="W52" s="15">
        <v>0</v>
      </c>
      <c r="X52" s="15">
        <v>22</v>
      </c>
      <c r="Y52" s="15">
        <v>9</v>
      </c>
      <c r="Z52" s="15">
        <v>0</v>
      </c>
      <c r="AA52" s="15">
        <v>23</v>
      </c>
      <c r="AB52" s="15">
        <v>22</v>
      </c>
      <c r="AC52" s="15">
        <v>0</v>
      </c>
      <c r="AD52" s="15">
        <v>18</v>
      </c>
      <c r="AE52" s="15">
        <v>22</v>
      </c>
      <c r="AF52" s="15">
        <v>1</v>
      </c>
      <c r="AG52" s="15">
        <v>4</v>
      </c>
      <c r="AH52" s="15">
        <v>0</v>
      </c>
      <c r="AI52" s="15">
        <v>0</v>
      </c>
    </row>
    <row r="53" spans="1:35" x14ac:dyDescent="0.2">
      <c r="A53" s="15" t="s">
        <v>56</v>
      </c>
      <c r="B53" s="15" t="s">
        <v>1</v>
      </c>
      <c r="C53" s="15">
        <v>0</v>
      </c>
      <c r="D53" s="15">
        <v>0</v>
      </c>
      <c r="E53" s="15">
        <v>0</v>
      </c>
      <c r="F53" s="15">
        <v>0</v>
      </c>
      <c r="G53" s="15">
        <v>0</v>
      </c>
      <c r="H53" s="15">
        <v>0</v>
      </c>
      <c r="I53" s="15">
        <v>0</v>
      </c>
      <c r="J53" s="15">
        <v>0</v>
      </c>
      <c r="K53" s="15">
        <v>0</v>
      </c>
      <c r="L53" s="15">
        <v>0</v>
      </c>
      <c r="M53" s="15">
        <v>0</v>
      </c>
      <c r="N53" s="15">
        <v>0</v>
      </c>
      <c r="O53" s="15">
        <v>1</v>
      </c>
      <c r="P53" s="15">
        <v>1</v>
      </c>
      <c r="Q53" s="15">
        <v>0</v>
      </c>
      <c r="R53" s="15">
        <v>2</v>
      </c>
      <c r="S53" s="15">
        <v>0</v>
      </c>
      <c r="T53" s="15">
        <v>0</v>
      </c>
      <c r="U53" s="15">
        <v>3</v>
      </c>
      <c r="V53" s="15">
        <v>1</v>
      </c>
      <c r="W53" s="15">
        <v>0</v>
      </c>
      <c r="X53" s="15">
        <v>1</v>
      </c>
      <c r="Y53" s="15">
        <v>1</v>
      </c>
      <c r="Z53" s="15">
        <v>0</v>
      </c>
      <c r="AA53" s="15">
        <v>2</v>
      </c>
      <c r="AB53" s="15">
        <v>1</v>
      </c>
      <c r="AC53" s="15">
        <v>0</v>
      </c>
      <c r="AD53" s="15">
        <v>1</v>
      </c>
      <c r="AE53" s="15">
        <v>0</v>
      </c>
      <c r="AF53" s="15">
        <v>0</v>
      </c>
      <c r="AG53" s="15">
        <v>1</v>
      </c>
      <c r="AH53" s="15">
        <v>0</v>
      </c>
      <c r="AI53" s="15">
        <v>0</v>
      </c>
    </row>
    <row r="54" spans="1:35" x14ac:dyDescent="0.2">
      <c r="A54" s="15" t="s">
        <v>56</v>
      </c>
      <c r="B54" s="15" t="s">
        <v>2</v>
      </c>
      <c r="C54" s="15">
        <v>0</v>
      </c>
      <c r="D54" s="15">
        <v>0</v>
      </c>
      <c r="E54" s="15">
        <v>0</v>
      </c>
      <c r="F54" s="15">
        <v>0</v>
      </c>
      <c r="G54" s="15">
        <v>0</v>
      </c>
      <c r="H54" s="15">
        <v>0</v>
      </c>
      <c r="I54" s="15">
        <v>0</v>
      </c>
      <c r="J54" s="15">
        <v>0</v>
      </c>
      <c r="K54" s="15">
        <v>0</v>
      </c>
      <c r="L54" s="15">
        <v>0</v>
      </c>
      <c r="M54" s="15">
        <v>0</v>
      </c>
      <c r="N54" s="15">
        <v>0</v>
      </c>
      <c r="O54" s="15">
        <v>0</v>
      </c>
      <c r="P54" s="15">
        <v>0</v>
      </c>
      <c r="Q54" s="15">
        <v>0</v>
      </c>
      <c r="R54" s="15">
        <v>1</v>
      </c>
      <c r="S54" s="15">
        <v>1</v>
      </c>
      <c r="T54" s="15">
        <v>0</v>
      </c>
      <c r="U54" s="15">
        <v>2</v>
      </c>
      <c r="V54" s="15">
        <v>2</v>
      </c>
      <c r="W54" s="15">
        <v>0</v>
      </c>
      <c r="X54" s="15">
        <v>3</v>
      </c>
      <c r="Y54" s="15">
        <v>0</v>
      </c>
      <c r="Z54" s="15">
        <v>0</v>
      </c>
      <c r="AA54" s="15">
        <v>3</v>
      </c>
      <c r="AB54" s="15">
        <v>0</v>
      </c>
      <c r="AC54" s="15">
        <v>0</v>
      </c>
      <c r="AD54" s="15">
        <v>3</v>
      </c>
      <c r="AE54" s="15">
        <v>0</v>
      </c>
      <c r="AF54" s="15">
        <v>0</v>
      </c>
      <c r="AG54" s="15">
        <v>1</v>
      </c>
      <c r="AH54" s="15">
        <v>0</v>
      </c>
      <c r="AI54" s="15">
        <v>0</v>
      </c>
    </row>
    <row r="55" spans="1:35" x14ac:dyDescent="0.2">
      <c r="A55" s="15" t="s">
        <v>56</v>
      </c>
      <c r="B55" s="15" t="s">
        <v>9</v>
      </c>
      <c r="C55" s="15">
        <v>0</v>
      </c>
      <c r="D55" s="15">
        <v>0</v>
      </c>
      <c r="E55" s="15">
        <v>0</v>
      </c>
      <c r="F55" s="15">
        <v>0</v>
      </c>
      <c r="G55" s="15">
        <v>0</v>
      </c>
      <c r="H55" s="15">
        <v>0</v>
      </c>
      <c r="I55" s="15">
        <v>0</v>
      </c>
      <c r="J55" s="15">
        <v>0</v>
      </c>
      <c r="K55" s="15">
        <v>0</v>
      </c>
      <c r="L55" s="15">
        <v>0</v>
      </c>
      <c r="M55" s="15">
        <v>0</v>
      </c>
      <c r="N55" s="15">
        <v>0</v>
      </c>
      <c r="O55" s="15">
        <v>3</v>
      </c>
      <c r="P55" s="15">
        <v>0</v>
      </c>
      <c r="Q55" s="15">
        <v>0</v>
      </c>
      <c r="R55" s="15">
        <v>3</v>
      </c>
      <c r="S55" s="15">
        <v>0</v>
      </c>
      <c r="T55" s="15">
        <v>0</v>
      </c>
      <c r="U55" s="15">
        <v>9</v>
      </c>
      <c r="V55" s="15">
        <v>0</v>
      </c>
      <c r="W55" s="15">
        <v>0</v>
      </c>
      <c r="X55" s="15">
        <v>1</v>
      </c>
      <c r="Y55" s="15">
        <v>1</v>
      </c>
      <c r="Z55" s="15">
        <v>0</v>
      </c>
      <c r="AA55" s="15">
        <v>2</v>
      </c>
      <c r="AB55" s="15">
        <v>1</v>
      </c>
      <c r="AC55" s="15">
        <v>0</v>
      </c>
      <c r="AD55" s="15">
        <v>0</v>
      </c>
      <c r="AE55" s="15">
        <v>0</v>
      </c>
      <c r="AF55" s="15">
        <v>0</v>
      </c>
      <c r="AG55" s="15">
        <v>1</v>
      </c>
      <c r="AH55" s="15">
        <v>0</v>
      </c>
      <c r="AI55" s="15">
        <v>1</v>
      </c>
    </row>
    <row r="56" spans="1:35" x14ac:dyDescent="0.2">
      <c r="A56" s="15" t="s">
        <v>60</v>
      </c>
      <c r="B56" s="15" t="s">
        <v>22</v>
      </c>
      <c r="C56" s="15">
        <v>0</v>
      </c>
      <c r="D56" s="15">
        <v>0</v>
      </c>
      <c r="E56" s="15">
        <v>0</v>
      </c>
      <c r="F56" s="15">
        <v>0</v>
      </c>
      <c r="G56" s="15">
        <v>0</v>
      </c>
      <c r="H56" s="15">
        <v>0</v>
      </c>
      <c r="I56" s="15">
        <v>0</v>
      </c>
      <c r="J56" s="15">
        <v>0</v>
      </c>
      <c r="K56" s="15">
        <v>0</v>
      </c>
      <c r="L56" s="15">
        <v>0</v>
      </c>
      <c r="M56" s="15">
        <v>0</v>
      </c>
      <c r="N56" s="15">
        <v>0</v>
      </c>
      <c r="O56" s="15">
        <v>0</v>
      </c>
      <c r="P56" s="15">
        <v>0</v>
      </c>
      <c r="Q56" s="15">
        <v>0</v>
      </c>
      <c r="R56" s="15">
        <v>1</v>
      </c>
      <c r="S56" s="15">
        <v>0</v>
      </c>
      <c r="T56" s="15">
        <v>0</v>
      </c>
      <c r="U56" s="15">
        <v>3</v>
      </c>
      <c r="V56" s="15">
        <v>1</v>
      </c>
      <c r="W56" s="15">
        <v>0</v>
      </c>
      <c r="X56" s="15">
        <v>0</v>
      </c>
      <c r="Y56" s="15">
        <v>0</v>
      </c>
      <c r="Z56" s="15">
        <v>0</v>
      </c>
      <c r="AA56" s="15">
        <v>1</v>
      </c>
      <c r="AB56" s="15">
        <v>0</v>
      </c>
      <c r="AC56" s="15">
        <v>0</v>
      </c>
      <c r="AD56" s="15">
        <v>1</v>
      </c>
      <c r="AE56" s="15">
        <v>0</v>
      </c>
      <c r="AF56" s="15">
        <v>0</v>
      </c>
      <c r="AG56" s="15">
        <v>0</v>
      </c>
      <c r="AH56" s="15">
        <v>0</v>
      </c>
      <c r="AI56" s="15">
        <v>0</v>
      </c>
    </row>
    <row r="57" spans="1:35" x14ac:dyDescent="0.2">
      <c r="A57" s="15" t="s">
        <v>60</v>
      </c>
      <c r="B57" s="15" t="s">
        <v>23</v>
      </c>
      <c r="C57" s="15">
        <v>0</v>
      </c>
      <c r="D57" s="15">
        <v>0</v>
      </c>
      <c r="E57" s="15">
        <v>0</v>
      </c>
      <c r="F57" s="15">
        <v>0</v>
      </c>
      <c r="G57" s="15">
        <v>0</v>
      </c>
      <c r="H57" s="15">
        <v>0</v>
      </c>
      <c r="I57" s="15">
        <v>0</v>
      </c>
      <c r="J57" s="15">
        <v>0</v>
      </c>
      <c r="K57" s="15">
        <v>0</v>
      </c>
      <c r="L57" s="15">
        <v>0</v>
      </c>
      <c r="M57" s="15">
        <v>0</v>
      </c>
      <c r="N57" s="15">
        <v>0</v>
      </c>
      <c r="O57" s="15">
        <v>0</v>
      </c>
      <c r="P57" s="15">
        <v>0</v>
      </c>
      <c r="Q57" s="15">
        <v>0</v>
      </c>
      <c r="R57" s="15">
        <v>0</v>
      </c>
      <c r="S57" s="15">
        <v>0</v>
      </c>
      <c r="T57" s="15">
        <v>0</v>
      </c>
      <c r="U57" s="15">
        <v>0</v>
      </c>
      <c r="V57" s="15">
        <v>0</v>
      </c>
      <c r="W57" s="15">
        <v>0</v>
      </c>
      <c r="X57" s="15">
        <v>2</v>
      </c>
      <c r="Y57" s="15">
        <v>0</v>
      </c>
      <c r="Z57" s="15">
        <v>0</v>
      </c>
      <c r="AA57" s="15">
        <v>0</v>
      </c>
      <c r="AB57" s="15">
        <v>0</v>
      </c>
      <c r="AC57" s="15">
        <v>0</v>
      </c>
      <c r="AD57" s="15">
        <v>0</v>
      </c>
      <c r="AE57" s="15">
        <v>1</v>
      </c>
      <c r="AF57" s="15">
        <v>0</v>
      </c>
      <c r="AG57" s="15">
        <v>0</v>
      </c>
      <c r="AH57" s="15">
        <v>0</v>
      </c>
      <c r="AI57" s="15">
        <v>0</v>
      </c>
    </row>
    <row r="58" spans="1:35" x14ac:dyDescent="0.2">
      <c r="A58" s="15" t="s">
        <v>60</v>
      </c>
      <c r="B58" s="15" t="s">
        <v>21</v>
      </c>
      <c r="C58" s="15">
        <v>0</v>
      </c>
      <c r="D58" s="15">
        <v>0</v>
      </c>
      <c r="E58" s="15">
        <v>0</v>
      </c>
      <c r="F58" s="15">
        <v>0</v>
      </c>
      <c r="G58" s="15">
        <v>0</v>
      </c>
      <c r="H58" s="15">
        <v>0</v>
      </c>
      <c r="I58" s="15">
        <v>0</v>
      </c>
      <c r="J58" s="15">
        <v>1</v>
      </c>
      <c r="K58" s="15">
        <v>0</v>
      </c>
      <c r="L58" s="15">
        <v>0</v>
      </c>
      <c r="M58" s="15">
        <v>0</v>
      </c>
      <c r="N58" s="15">
        <v>0</v>
      </c>
      <c r="O58" s="15">
        <v>1</v>
      </c>
      <c r="P58" s="15">
        <v>1</v>
      </c>
      <c r="Q58" s="15">
        <v>0</v>
      </c>
      <c r="R58" s="15">
        <v>11</v>
      </c>
      <c r="S58" s="15">
        <v>2</v>
      </c>
      <c r="T58" s="15">
        <v>0</v>
      </c>
      <c r="U58" s="15">
        <v>21</v>
      </c>
      <c r="V58" s="15">
        <v>16</v>
      </c>
      <c r="W58" s="15">
        <v>0</v>
      </c>
      <c r="X58" s="15">
        <v>18</v>
      </c>
      <c r="Y58" s="15">
        <v>13</v>
      </c>
      <c r="Z58" s="15">
        <v>0</v>
      </c>
      <c r="AA58" s="15">
        <v>31</v>
      </c>
      <c r="AB58" s="15">
        <v>27</v>
      </c>
      <c r="AC58" s="15">
        <v>0</v>
      </c>
      <c r="AD58" s="15">
        <v>23</v>
      </c>
      <c r="AE58" s="15">
        <v>20</v>
      </c>
      <c r="AF58" s="15">
        <v>0</v>
      </c>
      <c r="AG58" s="15">
        <v>2</v>
      </c>
      <c r="AH58" s="15">
        <v>0</v>
      </c>
      <c r="AI58" s="15">
        <v>0</v>
      </c>
    </row>
    <row r="59" spans="1:35" x14ac:dyDescent="0.2">
      <c r="A59" s="15" t="s">
        <v>60</v>
      </c>
      <c r="B59" s="15" t="s">
        <v>1</v>
      </c>
      <c r="C59" s="15">
        <v>0</v>
      </c>
      <c r="D59" s="15">
        <v>0</v>
      </c>
      <c r="E59" s="15">
        <v>0</v>
      </c>
      <c r="F59" s="15">
        <v>0</v>
      </c>
      <c r="G59" s="15">
        <v>0</v>
      </c>
      <c r="H59" s="15">
        <v>0</v>
      </c>
      <c r="I59" s="15">
        <v>0</v>
      </c>
      <c r="J59" s="15">
        <v>0</v>
      </c>
      <c r="K59" s="15">
        <v>0</v>
      </c>
      <c r="L59" s="15">
        <v>0</v>
      </c>
      <c r="M59" s="15">
        <v>0</v>
      </c>
      <c r="N59" s="15">
        <v>0</v>
      </c>
      <c r="O59" s="15">
        <v>0</v>
      </c>
      <c r="P59" s="15">
        <v>0</v>
      </c>
      <c r="Q59" s="15">
        <v>0</v>
      </c>
      <c r="R59" s="15">
        <v>3</v>
      </c>
      <c r="S59" s="15">
        <v>0</v>
      </c>
      <c r="T59" s="15">
        <v>0</v>
      </c>
      <c r="U59" s="15">
        <v>5</v>
      </c>
      <c r="V59" s="15">
        <v>0</v>
      </c>
      <c r="W59" s="15">
        <v>0</v>
      </c>
      <c r="X59" s="15">
        <v>2</v>
      </c>
      <c r="Y59" s="15">
        <v>0</v>
      </c>
      <c r="Z59" s="15">
        <v>0</v>
      </c>
      <c r="AA59" s="15">
        <v>4</v>
      </c>
      <c r="AB59" s="15">
        <v>0</v>
      </c>
      <c r="AC59" s="15">
        <v>0</v>
      </c>
      <c r="AD59" s="15">
        <v>1</v>
      </c>
      <c r="AE59" s="15">
        <v>0</v>
      </c>
      <c r="AF59" s="15">
        <v>0</v>
      </c>
      <c r="AG59" s="15">
        <v>0</v>
      </c>
      <c r="AH59" s="15">
        <v>2</v>
      </c>
      <c r="AI59" s="15">
        <v>1</v>
      </c>
    </row>
    <row r="60" spans="1:35" x14ac:dyDescent="0.2">
      <c r="A60" s="15" t="s">
        <v>60</v>
      </c>
      <c r="B60" s="15" t="s">
        <v>2</v>
      </c>
      <c r="C60" s="15">
        <v>0</v>
      </c>
      <c r="D60" s="15">
        <v>0</v>
      </c>
      <c r="E60" s="15">
        <v>0</v>
      </c>
      <c r="F60" s="15">
        <v>0</v>
      </c>
      <c r="G60" s="15">
        <v>0</v>
      </c>
      <c r="H60" s="15">
        <v>0</v>
      </c>
      <c r="I60" s="15">
        <v>0</v>
      </c>
      <c r="J60" s="15">
        <v>0</v>
      </c>
      <c r="K60" s="15">
        <v>0</v>
      </c>
      <c r="L60" s="15">
        <v>0</v>
      </c>
      <c r="M60" s="15">
        <v>0</v>
      </c>
      <c r="N60" s="15">
        <v>0</v>
      </c>
      <c r="O60" s="15">
        <v>1</v>
      </c>
      <c r="P60" s="15">
        <v>0</v>
      </c>
      <c r="Q60" s="15">
        <v>0</v>
      </c>
      <c r="R60" s="15">
        <v>3</v>
      </c>
      <c r="S60" s="15">
        <v>1</v>
      </c>
      <c r="T60" s="15">
        <v>0</v>
      </c>
      <c r="U60" s="15">
        <v>1</v>
      </c>
      <c r="V60" s="15">
        <v>1</v>
      </c>
      <c r="W60" s="15">
        <v>0</v>
      </c>
      <c r="X60" s="15">
        <v>2</v>
      </c>
      <c r="Y60" s="15">
        <v>0</v>
      </c>
      <c r="Z60" s="15">
        <v>0</v>
      </c>
      <c r="AA60" s="15">
        <v>0</v>
      </c>
      <c r="AB60" s="15">
        <v>0</v>
      </c>
      <c r="AC60" s="15">
        <v>0</v>
      </c>
      <c r="AD60" s="15">
        <v>2</v>
      </c>
      <c r="AE60" s="15">
        <v>0</v>
      </c>
      <c r="AF60" s="15">
        <v>0</v>
      </c>
      <c r="AG60" s="15">
        <v>0</v>
      </c>
      <c r="AH60" s="15">
        <v>0</v>
      </c>
      <c r="AI60" s="15">
        <v>0</v>
      </c>
    </row>
    <row r="61" spans="1:35" x14ac:dyDescent="0.2">
      <c r="A61" s="15" t="s">
        <v>60</v>
      </c>
      <c r="B61" s="15" t="s">
        <v>9</v>
      </c>
      <c r="C61" s="15">
        <v>0</v>
      </c>
      <c r="D61" s="15">
        <v>0</v>
      </c>
      <c r="E61" s="15">
        <v>0</v>
      </c>
      <c r="F61" s="15">
        <v>0</v>
      </c>
      <c r="G61" s="15">
        <v>0</v>
      </c>
      <c r="H61" s="15">
        <v>0</v>
      </c>
      <c r="I61" s="15">
        <v>0</v>
      </c>
      <c r="J61" s="15">
        <v>0</v>
      </c>
      <c r="K61" s="15">
        <v>0</v>
      </c>
      <c r="L61" s="15">
        <v>0</v>
      </c>
      <c r="M61" s="15">
        <v>0</v>
      </c>
      <c r="N61" s="15">
        <v>0</v>
      </c>
      <c r="O61" s="15">
        <v>0</v>
      </c>
      <c r="P61" s="15">
        <v>0</v>
      </c>
      <c r="Q61" s="15">
        <v>0</v>
      </c>
      <c r="R61" s="15">
        <v>2</v>
      </c>
      <c r="S61" s="15">
        <v>2</v>
      </c>
      <c r="T61" s="15">
        <v>0</v>
      </c>
      <c r="U61" s="15">
        <v>3</v>
      </c>
      <c r="V61" s="15">
        <v>0</v>
      </c>
      <c r="W61" s="15">
        <v>0</v>
      </c>
      <c r="X61" s="15">
        <v>6</v>
      </c>
      <c r="Y61" s="15">
        <v>0</v>
      </c>
      <c r="Z61" s="15">
        <v>0</v>
      </c>
      <c r="AA61" s="15">
        <v>3</v>
      </c>
      <c r="AB61" s="15">
        <v>0</v>
      </c>
      <c r="AC61" s="15">
        <v>0</v>
      </c>
      <c r="AD61" s="15">
        <v>1</v>
      </c>
      <c r="AE61" s="15">
        <v>0</v>
      </c>
      <c r="AF61" s="15">
        <v>0</v>
      </c>
      <c r="AG61" s="15">
        <v>0</v>
      </c>
      <c r="AH61" s="15">
        <v>0</v>
      </c>
      <c r="AI61" s="15">
        <v>0</v>
      </c>
    </row>
    <row r="62" spans="1:35" x14ac:dyDescent="0.2">
      <c r="A62" s="15" t="s">
        <v>87</v>
      </c>
      <c r="B62" s="15" t="s">
        <v>22</v>
      </c>
      <c r="C62" s="15">
        <v>0</v>
      </c>
      <c r="D62" s="15">
        <v>0</v>
      </c>
      <c r="E62" s="15">
        <v>0</v>
      </c>
      <c r="F62" s="15">
        <v>0</v>
      </c>
      <c r="G62" s="15">
        <v>0</v>
      </c>
      <c r="H62" s="15">
        <v>0</v>
      </c>
      <c r="I62" s="15">
        <v>0</v>
      </c>
      <c r="J62" s="15">
        <v>0</v>
      </c>
      <c r="K62" s="15">
        <v>0</v>
      </c>
      <c r="L62" s="15">
        <v>0</v>
      </c>
      <c r="M62" s="15">
        <v>0</v>
      </c>
      <c r="N62" s="15">
        <v>0</v>
      </c>
      <c r="O62" s="15">
        <v>1</v>
      </c>
      <c r="P62" s="15">
        <v>0</v>
      </c>
      <c r="Q62" s="15">
        <v>0</v>
      </c>
      <c r="R62" s="15">
        <v>0</v>
      </c>
      <c r="S62" s="15">
        <v>1</v>
      </c>
      <c r="T62" s="15">
        <v>0</v>
      </c>
      <c r="U62" s="15">
        <v>0</v>
      </c>
      <c r="V62" s="15">
        <v>1</v>
      </c>
      <c r="W62" s="15">
        <v>0</v>
      </c>
      <c r="X62" s="15">
        <v>2</v>
      </c>
      <c r="Y62" s="15">
        <v>1</v>
      </c>
      <c r="Z62" s="15">
        <v>0</v>
      </c>
      <c r="AA62" s="15">
        <v>0</v>
      </c>
      <c r="AB62" s="15">
        <v>0</v>
      </c>
      <c r="AC62" s="15">
        <v>0</v>
      </c>
      <c r="AD62" s="15">
        <v>0</v>
      </c>
      <c r="AE62" s="15">
        <v>0</v>
      </c>
      <c r="AF62" s="15">
        <v>0</v>
      </c>
      <c r="AG62" s="15">
        <v>0</v>
      </c>
      <c r="AH62" s="15">
        <v>0</v>
      </c>
      <c r="AI62" s="15">
        <v>0</v>
      </c>
    </row>
    <row r="63" spans="1:35" x14ac:dyDescent="0.2">
      <c r="A63" s="15" t="s">
        <v>87</v>
      </c>
      <c r="B63" s="15" t="s">
        <v>23</v>
      </c>
      <c r="C63" s="15">
        <v>0</v>
      </c>
      <c r="D63" s="15">
        <v>0</v>
      </c>
      <c r="E63" s="15">
        <v>0</v>
      </c>
      <c r="F63" s="15">
        <v>0</v>
      </c>
      <c r="G63" s="15">
        <v>0</v>
      </c>
      <c r="H63" s="15">
        <v>0</v>
      </c>
      <c r="I63" s="15">
        <v>0</v>
      </c>
      <c r="J63" s="15">
        <v>0</v>
      </c>
      <c r="K63" s="15">
        <v>0</v>
      </c>
      <c r="L63" s="15">
        <v>0</v>
      </c>
      <c r="M63" s="15">
        <v>0</v>
      </c>
      <c r="N63" s="15">
        <v>0</v>
      </c>
      <c r="O63" s="15">
        <v>0</v>
      </c>
      <c r="P63" s="15">
        <v>0</v>
      </c>
      <c r="Q63" s="15">
        <v>0</v>
      </c>
      <c r="R63" s="15">
        <v>0</v>
      </c>
      <c r="S63" s="15">
        <v>0</v>
      </c>
      <c r="T63" s="15">
        <v>0</v>
      </c>
      <c r="U63" s="15">
        <v>0</v>
      </c>
      <c r="V63" s="15">
        <v>1</v>
      </c>
      <c r="W63" s="15">
        <v>0</v>
      </c>
      <c r="X63" s="15">
        <v>5</v>
      </c>
      <c r="Y63" s="15">
        <v>0</v>
      </c>
      <c r="Z63" s="15">
        <v>0</v>
      </c>
      <c r="AA63" s="15">
        <v>3</v>
      </c>
      <c r="AB63" s="15">
        <v>0</v>
      </c>
      <c r="AC63" s="15">
        <v>0</v>
      </c>
      <c r="AD63" s="15">
        <v>0</v>
      </c>
      <c r="AE63" s="15">
        <v>0</v>
      </c>
      <c r="AF63" s="15">
        <v>0</v>
      </c>
      <c r="AG63" s="15">
        <v>0</v>
      </c>
      <c r="AH63" s="15">
        <v>0</v>
      </c>
      <c r="AI63" s="15">
        <v>0</v>
      </c>
    </row>
    <row r="64" spans="1:35" x14ac:dyDescent="0.2">
      <c r="A64" s="15" t="s">
        <v>87</v>
      </c>
      <c r="B64" s="15" t="s">
        <v>21</v>
      </c>
      <c r="C64" s="15">
        <v>0</v>
      </c>
      <c r="D64" s="15">
        <v>0</v>
      </c>
      <c r="E64" s="15">
        <v>0</v>
      </c>
      <c r="F64" s="15">
        <v>2</v>
      </c>
      <c r="G64" s="15">
        <v>1</v>
      </c>
      <c r="H64" s="15">
        <v>0</v>
      </c>
      <c r="I64" s="15">
        <v>0</v>
      </c>
      <c r="J64" s="15">
        <v>2</v>
      </c>
      <c r="K64" s="15">
        <v>0</v>
      </c>
      <c r="L64" s="15">
        <v>1</v>
      </c>
      <c r="M64" s="15">
        <v>1</v>
      </c>
      <c r="N64" s="15">
        <v>0</v>
      </c>
      <c r="O64" s="15">
        <v>0</v>
      </c>
      <c r="P64" s="15">
        <v>0</v>
      </c>
      <c r="Q64" s="15">
        <v>0</v>
      </c>
      <c r="R64" s="15">
        <v>10</v>
      </c>
      <c r="S64" s="15">
        <v>7</v>
      </c>
      <c r="T64" s="15">
        <v>0</v>
      </c>
      <c r="U64" s="15">
        <v>13</v>
      </c>
      <c r="V64" s="15">
        <v>6</v>
      </c>
      <c r="W64" s="15">
        <v>0</v>
      </c>
      <c r="X64" s="15">
        <v>20</v>
      </c>
      <c r="Y64" s="15">
        <v>8</v>
      </c>
      <c r="Z64" s="15">
        <v>0</v>
      </c>
      <c r="AA64" s="15">
        <v>25</v>
      </c>
      <c r="AB64" s="15">
        <v>27</v>
      </c>
      <c r="AC64" s="15">
        <v>0</v>
      </c>
      <c r="AD64" s="15">
        <v>27</v>
      </c>
      <c r="AE64" s="15">
        <v>17</v>
      </c>
      <c r="AF64" s="15">
        <v>0</v>
      </c>
      <c r="AG64" s="15">
        <v>2</v>
      </c>
      <c r="AH64" s="15">
        <v>0</v>
      </c>
      <c r="AI64" s="15">
        <v>0</v>
      </c>
    </row>
    <row r="65" spans="1:35" x14ac:dyDescent="0.2">
      <c r="A65" s="15" t="s">
        <v>87</v>
      </c>
      <c r="B65" s="15" t="s">
        <v>1</v>
      </c>
      <c r="C65" s="15">
        <v>0</v>
      </c>
      <c r="D65" s="15">
        <v>0</v>
      </c>
      <c r="E65" s="15">
        <v>0</v>
      </c>
      <c r="F65" s="15">
        <v>0</v>
      </c>
      <c r="G65" s="15">
        <v>0</v>
      </c>
      <c r="H65" s="15">
        <v>0</v>
      </c>
      <c r="I65" s="15">
        <v>0</v>
      </c>
      <c r="J65" s="15">
        <v>0</v>
      </c>
      <c r="K65" s="15">
        <v>0</v>
      </c>
      <c r="L65" s="15">
        <v>0</v>
      </c>
      <c r="M65" s="15">
        <v>0</v>
      </c>
      <c r="N65" s="15">
        <v>0</v>
      </c>
      <c r="O65" s="15">
        <v>0</v>
      </c>
      <c r="P65" s="15">
        <v>0</v>
      </c>
      <c r="Q65" s="15">
        <v>0</v>
      </c>
      <c r="R65" s="15">
        <v>1</v>
      </c>
      <c r="S65" s="15">
        <v>0</v>
      </c>
      <c r="T65" s="15">
        <v>0</v>
      </c>
      <c r="U65" s="15">
        <v>2</v>
      </c>
      <c r="V65" s="15">
        <v>2</v>
      </c>
      <c r="W65" s="15">
        <v>0</v>
      </c>
      <c r="X65" s="15">
        <v>2</v>
      </c>
      <c r="Y65" s="15">
        <v>0</v>
      </c>
      <c r="Z65" s="15">
        <v>0</v>
      </c>
      <c r="AA65" s="15">
        <v>3</v>
      </c>
      <c r="AB65" s="15">
        <v>1</v>
      </c>
      <c r="AC65" s="15">
        <v>0</v>
      </c>
      <c r="AD65" s="15">
        <v>3</v>
      </c>
      <c r="AE65" s="15">
        <v>0</v>
      </c>
      <c r="AF65" s="15">
        <v>0</v>
      </c>
      <c r="AG65" s="15">
        <v>0</v>
      </c>
      <c r="AH65" s="15">
        <v>0</v>
      </c>
      <c r="AI65" s="15">
        <v>0</v>
      </c>
    </row>
    <row r="66" spans="1:35" x14ac:dyDescent="0.2">
      <c r="A66" s="15" t="s">
        <v>87</v>
      </c>
      <c r="B66" s="15" t="s">
        <v>2</v>
      </c>
      <c r="C66" s="15">
        <v>0</v>
      </c>
      <c r="D66" s="15">
        <v>0</v>
      </c>
      <c r="E66" s="15">
        <v>0</v>
      </c>
      <c r="F66" s="15">
        <v>0</v>
      </c>
      <c r="G66" s="15">
        <v>0</v>
      </c>
      <c r="H66" s="15">
        <v>0</v>
      </c>
      <c r="I66" s="15">
        <v>0</v>
      </c>
      <c r="J66" s="15">
        <v>0</v>
      </c>
      <c r="K66" s="15">
        <v>0</v>
      </c>
      <c r="L66" s="15">
        <v>0</v>
      </c>
      <c r="M66" s="15">
        <v>0</v>
      </c>
      <c r="N66" s="15">
        <v>0</v>
      </c>
      <c r="O66" s="15">
        <v>0</v>
      </c>
      <c r="P66" s="15">
        <v>0</v>
      </c>
      <c r="Q66" s="15">
        <v>0</v>
      </c>
      <c r="R66" s="15">
        <v>2</v>
      </c>
      <c r="S66" s="15">
        <v>0</v>
      </c>
      <c r="T66" s="15">
        <v>0</v>
      </c>
      <c r="U66" s="15">
        <v>2</v>
      </c>
      <c r="V66" s="15">
        <v>2</v>
      </c>
      <c r="W66" s="15">
        <v>0</v>
      </c>
      <c r="X66" s="15">
        <v>4</v>
      </c>
      <c r="Y66" s="15">
        <v>0</v>
      </c>
      <c r="Z66" s="15">
        <v>0</v>
      </c>
      <c r="AA66" s="15">
        <v>1</v>
      </c>
      <c r="AB66" s="15">
        <v>0</v>
      </c>
      <c r="AC66" s="15">
        <v>0</v>
      </c>
      <c r="AD66" s="15">
        <v>0</v>
      </c>
      <c r="AE66" s="15">
        <v>0</v>
      </c>
      <c r="AF66" s="15">
        <v>0</v>
      </c>
      <c r="AG66" s="15">
        <v>1</v>
      </c>
      <c r="AH66" s="15">
        <v>0</v>
      </c>
      <c r="AI66" s="15">
        <v>0</v>
      </c>
    </row>
    <row r="67" spans="1:35" x14ac:dyDescent="0.2">
      <c r="A67" s="15" t="s">
        <v>87</v>
      </c>
      <c r="B67" s="15" t="s">
        <v>9</v>
      </c>
      <c r="C67" s="15">
        <v>0</v>
      </c>
      <c r="D67" s="15">
        <v>0</v>
      </c>
      <c r="E67" s="15">
        <v>0</v>
      </c>
      <c r="F67" s="15">
        <v>0</v>
      </c>
      <c r="G67" s="15">
        <v>0</v>
      </c>
      <c r="H67" s="15">
        <v>0</v>
      </c>
      <c r="I67" s="15">
        <v>0</v>
      </c>
      <c r="J67" s="15">
        <v>0</v>
      </c>
      <c r="K67" s="15">
        <v>0</v>
      </c>
      <c r="L67" s="15">
        <v>0</v>
      </c>
      <c r="M67" s="15">
        <v>0</v>
      </c>
      <c r="N67" s="15">
        <v>0</v>
      </c>
      <c r="O67" s="15">
        <v>3</v>
      </c>
      <c r="P67" s="15">
        <v>0</v>
      </c>
      <c r="Q67" s="15">
        <v>0</v>
      </c>
      <c r="R67" s="15">
        <v>7</v>
      </c>
      <c r="S67" s="15">
        <v>0</v>
      </c>
      <c r="T67" s="15">
        <v>0</v>
      </c>
      <c r="U67" s="15">
        <v>2</v>
      </c>
      <c r="V67" s="15">
        <v>1</v>
      </c>
      <c r="W67" s="15">
        <v>1</v>
      </c>
      <c r="X67" s="15">
        <v>6</v>
      </c>
      <c r="Y67" s="15">
        <v>0</v>
      </c>
      <c r="Z67" s="15">
        <v>0</v>
      </c>
      <c r="AA67" s="15">
        <v>1</v>
      </c>
      <c r="AB67" s="15">
        <v>0</v>
      </c>
      <c r="AC67" s="15">
        <v>0</v>
      </c>
      <c r="AD67" s="15">
        <v>2</v>
      </c>
      <c r="AE67" s="15">
        <v>0</v>
      </c>
      <c r="AF67" s="15">
        <v>0</v>
      </c>
      <c r="AG67" s="15">
        <v>3</v>
      </c>
      <c r="AH67" s="15">
        <v>0</v>
      </c>
      <c r="AI67" s="15">
        <v>0</v>
      </c>
    </row>
    <row r="68" spans="1:35" x14ac:dyDescent="0.2">
      <c r="A68" s="15" t="s">
        <v>165</v>
      </c>
      <c r="B68" s="15" t="s">
        <v>22</v>
      </c>
      <c r="C68" s="15">
        <v>0</v>
      </c>
      <c r="D68" s="15">
        <v>0</v>
      </c>
      <c r="E68" s="15">
        <v>0</v>
      </c>
      <c r="F68" s="15">
        <v>0</v>
      </c>
      <c r="G68" s="15">
        <v>0</v>
      </c>
      <c r="H68" s="15">
        <v>0</v>
      </c>
      <c r="I68" s="15">
        <v>0</v>
      </c>
      <c r="J68" s="15">
        <v>0</v>
      </c>
      <c r="K68" s="15">
        <v>0</v>
      </c>
      <c r="L68" s="15">
        <v>0</v>
      </c>
      <c r="M68" s="15">
        <v>0</v>
      </c>
      <c r="N68" s="15">
        <v>0</v>
      </c>
      <c r="O68" s="15">
        <v>0</v>
      </c>
      <c r="P68" s="15">
        <v>0</v>
      </c>
      <c r="Q68" s="15">
        <v>0</v>
      </c>
      <c r="R68" s="15">
        <v>0</v>
      </c>
      <c r="S68" s="15">
        <v>0</v>
      </c>
      <c r="T68" s="15">
        <v>0</v>
      </c>
      <c r="U68" s="15">
        <v>1</v>
      </c>
      <c r="V68" s="15">
        <v>0</v>
      </c>
      <c r="W68" s="15">
        <v>0</v>
      </c>
      <c r="X68" s="15">
        <v>0</v>
      </c>
      <c r="Y68" s="15">
        <v>0</v>
      </c>
      <c r="Z68" s="15">
        <v>0</v>
      </c>
      <c r="AA68" s="15">
        <v>0</v>
      </c>
      <c r="AB68" s="15">
        <v>0</v>
      </c>
      <c r="AC68" s="15">
        <v>0</v>
      </c>
      <c r="AD68" s="15">
        <v>0</v>
      </c>
      <c r="AE68" s="15">
        <v>0</v>
      </c>
      <c r="AF68" s="15">
        <v>0</v>
      </c>
      <c r="AG68" s="15">
        <v>0</v>
      </c>
      <c r="AH68" s="15">
        <v>0</v>
      </c>
      <c r="AI68" s="15">
        <v>0</v>
      </c>
    </row>
    <row r="69" spans="1:35" x14ac:dyDescent="0.2">
      <c r="A69" s="15" t="s">
        <v>165</v>
      </c>
      <c r="B69" s="15" t="s">
        <v>23</v>
      </c>
      <c r="C69" s="15">
        <v>0</v>
      </c>
      <c r="D69" s="15">
        <v>0</v>
      </c>
      <c r="E69" s="15">
        <v>0</v>
      </c>
      <c r="F69" s="15">
        <v>0</v>
      </c>
      <c r="G69" s="15">
        <v>0</v>
      </c>
      <c r="H69" s="15">
        <v>0</v>
      </c>
      <c r="I69" s="15">
        <v>0</v>
      </c>
      <c r="J69" s="15">
        <v>0</v>
      </c>
      <c r="K69" s="15">
        <v>0</v>
      </c>
      <c r="L69" s="15">
        <v>0</v>
      </c>
      <c r="M69" s="15">
        <v>0</v>
      </c>
      <c r="N69" s="15">
        <v>0</v>
      </c>
      <c r="O69" s="15">
        <v>0</v>
      </c>
      <c r="P69" s="15">
        <v>0</v>
      </c>
      <c r="Q69" s="15">
        <v>0</v>
      </c>
      <c r="R69" s="15">
        <v>1</v>
      </c>
      <c r="S69" s="15">
        <v>0</v>
      </c>
      <c r="T69" s="15">
        <v>0</v>
      </c>
      <c r="U69" s="15">
        <v>0</v>
      </c>
      <c r="V69" s="15">
        <v>1</v>
      </c>
      <c r="W69" s="15">
        <v>0</v>
      </c>
      <c r="X69" s="15">
        <v>1</v>
      </c>
      <c r="Y69" s="15">
        <v>1</v>
      </c>
      <c r="Z69" s="15">
        <v>0</v>
      </c>
      <c r="AA69" s="15">
        <v>1</v>
      </c>
      <c r="AB69" s="15">
        <v>2</v>
      </c>
      <c r="AC69" s="15">
        <v>0</v>
      </c>
      <c r="AD69" s="15">
        <v>0</v>
      </c>
      <c r="AE69" s="15">
        <v>1</v>
      </c>
      <c r="AF69" s="15">
        <v>0</v>
      </c>
      <c r="AG69" s="15">
        <v>0</v>
      </c>
      <c r="AH69" s="15">
        <v>0</v>
      </c>
      <c r="AI69" s="15">
        <v>0</v>
      </c>
    </row>
    <row r="70" spans="1:35" x14ac:dyDescent="0.2">
      <c r="A70" s="15" t="s">
        <v>165</v>
      </c>
      <c r="B70" s="15" t="s">
        <v>21</v>
      </c>
      <c r="C70" s="15">
        <v>0</v>
      </c>
      <c r="D70" s="15">
        <v>0</v>
      </c>
      <c r="E70" s="15">
        <v>0</v>
      </c>
      <c r="F70" s="15">
        <v>5</v>
      </c>
      <c r="G70" s="15">
        <v>1</v>
      </c>
      <c r="H70" s="15">
        <v>0</v>
      </c>
      <c r="I70" s="15">
        <v>0</v>
      </c>
      <c r="J70" s="15">
        <v>0</v>
      </c>
      <c r="K70" s="15">
        <v>0</v>
      </c>
      <c r="L70" s="15">
        <v>0</v>
      </c>
      <c r="M70" s="15">
        <v>0</v>
      </c>
      <c r="N70" s="15">
        <v>0</v>
      </c>
      <c r="O70" s="15">
        <v>1</v>
      </c>
      <c r="P70" s="15">
        <v>0</v>
      </c>
      <c r="Q70" s="15">
        <v>0</v>
      </c>
      <c r="R70" s="15">
        <v>12</v>
      </c>
      <c r="S70" s="15">
        <v>5</v>
      </c>
      <c r="T70" s="15">
        <v>0</v>
      </c>
      <c r="U70" s="15">
        <v>21</v>
      </c>
      <c r="V70" s="15">
        <v>11</v>
      </c>
      <c r="W70" s="15">
        <v>0</v>
      </c>
      <c r="X70" s="15">
        <v>12</v>
      </c>
      <c r="Y70" s="15">
        <v>12</v>
      </c>
      <c r="Z70" s="15">
        <v>0</v>
      </c>
      <c r="AA70" s="15">
        <v>43</v>
      </c>
      <c r="AB70" s="15">
        <v>29</v>
      </c>
      <c r="AC70" s="15">
        <v>0</v>
      </c>
      <c r="AD70" s="15">
        <v>15</v>
      </c>
      <c r="AE70" s="15">
        <v>30</v>
      </c>
      <c r="AF70" s="15">
        <v>0</v>
      </c>
      <c r="AG70" s="15">
        <v>2</v>
      </c>
      <c r="AH70" s="15">
        <v>1</v>
      </c>
      <c r="AI70" s="15">
        <v>0</v>
      </c>
    </row>
    <row r="71" spans="1:35" x14ac:dyDescent="0.2">
      <c r="A71" s="15" t="s">
        <v>165</v>
      </c>
      <c r="B71" s="15" t="s">
        <v>1</v>
      </c>
      <c r="C71" s="15">
        <v>0</v>
      </c>
      <c r="D71" s="15">
        <v>0</v>
      </c>
      <c r="E71" s="15">
        <v>1</v>
      </c>
      <c r="F71" s="15">
        <v>0</v>
      </c>
      <c r="G71" s="15">
        <v>1</v>
      </c>
      <c r="H71" s="15">
        <v>0</v>
      </c>
      <c r="I71" s="15">
        <v>0</v>
      </c>
      <c r="J71" s="15">
        <v>0</v>
      </c>
      <c r="K71" s="15">
        <v>0</v>
      </c>
      <c r="L71" s="15">
        <v>0</v>
      </c>
      <c r="M71" s="15">
        <v>0</v>
      </c>
      <c r="N71" s="15">
        <v>0</v>
      </c>
      <c r="O71" s="15">
        <v>0</v>
      </c>
      <c r="P71" s="15">
        <v>0</v>
      </c>
      <c r="Q71" s="15">
        <v>0</v>
      </c>
      <c r="R71" s="15">
        <v>2</v>
      </c>
      <c r="S71" s="15">
        <v>0</v>
      </c>
      <c r="T71" s="15">
        <v>0</v>
      </c>
      <c r="U71" s="15">
        <v>1</v>
      </c>
      <c r="V71" s="15">
        <v>0</v>
      </c>
      <c r="W71" s="15">
        <v>0</v>
      </c>
      <c r="X71" s="15">
        <v>1</v>
      </c>
      <c r="Y71" s="15">
        <v>0</v>
      </c>
      <c r="Z71" s="15">
        <v>0</v>
      </c>
      <c r="AA71" s="15">
        <v>2</v>
      </c>
      <c r="AB71" s="15">
        <v>0</v>
      </c>
      <c r="AC71" s="15">
        <v>0</v>
      </c>
      <c r="AD71" s="15">
        <v>2</v>
      </c>
      <c r="AE71" s="15">
        <v>1</v>
      </c>
      <c r="AF71" s="15">
        <v>0</v>
      </c>
      <c r="AG71" s="15">
        <v>0</v>
      </c>
      <c r="AH71" s="15">
        <v>0</v>
      </c>
      <c r="AI71" s="15">
        <v>0</v>
      </c>
    </row>
    <row r="72" spans="1:35" x14ac:dyDescent="0.2">
      <c r="A72" s="15" t="s">
        <v>165</v>
      </c>
      <c r="B72" s="15" t="s">
        <v>2</v>
      </c>
      <c r="C72" s="15">
        <v>0</v>
      </c>
      <c r="D72" s="15">
        <v>0</v>
      </c>
      <c r="E72" s="15">
        <v>0</v>
      </c>
      <c r="F72" s="15">
        <v>0</v>
      </c>
      <c r="G72" s="15">
        <v>0</v>
      </c>
      <c r="H72" s="15">
        <v>0</v>
      </c>
      <c r="I72" s="15">
        <v>0</v>
      </c>
      <c r="J72" s="15">
        <v>0</v>
      </c>
      <c r="K72" s="15">
        <v>0</v>
      </c>
      <c r="L72" s="15">
        <v>0</v>
      </c>
      <c r="M72" s="15">
        <v>0</v>
      </c>
      <c r="N72" s="15">
        <v>0</v>
      </c>
      <c r="O72" s="15">
        <v>1</v>
      </c>
      <c r="P72" s="15">
        <v>0</v>
      </c>
      <c r="Q72" s="15">
        <v>0</v>
      </c>
      <c r="R72" s="15">
        <v>2</v>
      </c>
      <c r="S72" s="15">
        <v>1</v>
      </c>
      <c r="T72" s="15">
        <v>0</v>
      </c>
      <c r="U72" s="15">
        <v>0</v>
      </c>
      <c r="V72" s="15">
        <v>0</v>
      </c>
      <c r="W72" s="15">
        <v>0</v>
      </c>
      <c r="X72" s="15">
        <v>2</v>
      </c>
      <c r="Y72" s="15">
        <v>3</v>
      </c>
      <c r="Z72" s="15">
        <v>0</v>
      </c>
      <c r="AA72" s="15">
        <v>3</v>
      </c>
      <c r="AB72" s="15">
        <v>1</v>
      </c>
      <c r="AC72" s="15">
        <v>0</v>
      </c>
      <c r="AD72" s="15">
        <v>3</v>
      </c>
      <c r="AE72" s="15">
        <v>1</v>
      </c>
      <c r="AF72" s="15">
        <v>0</v>
      </c>
      <c r="AG72" s="15">
        <v>1</v>
      </c>
      <c r="AH72" s="15">
        <v>0</v>
      </c>
      <c r="AI72" s="15">
        <v>0</v>
      </c>
    </row>
    <row r="73" spans="1:35" x14ac:dyDescent="0.2">
      <c r="A73" s="15" t="s">
        <v>165</v>
      </c>
      <c r="B73" s="15" t="s">
        <v>9</v>
      </c>
      <c r="C73" s="15">
        <v>1</v>
      </c>
      <c r="D73" s="15">
        <v>0</v>
      </c>
      <c r="E73" s="15">
        <v>0</v>
      </c>
      <c r="F73" s="15">
        <v>0</v>
      </c>
      <c r="G73" s="15">
        <v>0</v>
      </c>
      <c r="H73" s="15">
        <v>0</v>
      </c>
      <c r="I73" s="15">
        <v>0</v>
      </c>
      <c r="J73" s="15">
        <v>0</v>
      </c>
      <c r="K73" s="15">
        <v>0</v>
      </c>
      <c r="L73" s="15">
        <v>0</v>
      </c>
      <c r="M73" s="15">
        <v>1</v>
      </c>
      <c r="N73" s="15">
        <v>0</v>
      </c>
      <c r="O73" s="15">
        <v>4</v>
      </c>
      <c r="P73" s="15">
        <v>0</v>
      </c>
      <c r="Q73" s="15">
        <v>0</v>
      </c>
      <c r="R73" s="15">
        <v>5</v>
      </c>
      <c r="S73" s="15">
        <v>0</v>
      </c>
      <c r="T73" s="15">
        <v>1</v>
      </c>
      <c r="U73" s="15">
        <v>8</v>
      </c>
      <c r="V73" s="15">
        <v>0</v>
      </c>
      <c r="W73" s="15">
        <v>0</v>
      </c>
      <c r="X73" s="15">
        <v>2</v>
      </c>
      <c r="Y73" s="15">
        <v>1</v>
      </c>
      <c r="Z73" s="15">
        <v>0</v>
      </c>
      <c r="AA73" s="15">
        <v>3</v>
      </c>
      <c r="AB73" s="15">
        <v>1</v>
      </c>
      <c r="AC73" s="15">
        <v>0</v>
      </c>
      <c r="AD73" s="15">
        <v>0</v>
      </c>
      <c r="AE73" s="15">
        <v>0</v>
      </c>
      <c r="AF73" s="15">
        <v>0</v>
      </c>
      <c r="AG73" s="15">
        <v>4</v>
      </c>
      <c r="AH73" s="15">
        <v>1</v>
      </c>
      <c r="AI73" s="15">
        <v>2</v>
      </c>
    </row>
    <row r="74" spans="1:35" x14ac:dyDescent="0.2">
      <c r="A74" s="15" t="s">
        <v>166</v>
      </c>
      <c r="B74" s="15" t="s">
        <v>22</v>
      </c>
      <c r="C74" s="15">
        <v>0</v>
      </c>
      <c r="D74" s="15">
        <v>0</v>
      </c>
      <c r="E74" s="15">
        <v>0</v>
      </c>
      <c r="F74" s="15">
        <v>0</v>
      </c>
      <c r="G74" s="15">
        <v>0</v>
      </c>
      <c r="H74" s="15">
        <v>0</v>
      </c>
      <c r="I74" s="15">
        <v>0</v>
      </c>
      <c r="J74" s="15">
        <v>0</v>
      </c>
      <c r="K74" s="15">
        <v>0</v>
      </c>
      <c r="L74" s="15">
        <v>0</v>
      </c>
      <c r="M74" s="15">
        <v>0</v>
      </c>
      <c r="N74" s="15">
        <v>0</v>
      </c>
      <c r="O74" s="15">
        <v>0</v>
      </c>
      <c r="P74" s="15">
        <v>1</v>
      </c>
      <c r="Q74" s="15">
        <v>0</v>
      </c>
      <c r="R74" s="15">
        <v>1</v>
      </c>
      <c r="S74" s="15">
        <v>0</v>
      </c>
      <c r="T74" s="15">
        <v>0</v>
      </c>
      <c r="U74" s="15">
        <v>2</v>
      </c>
      <c r="V74" s="15">
        <v>0</v>
      </c>
      <c r="W74" s="15">
        <v>0</v>
      </c>
      <c r="X74" s="15">
        <v>1</v>
      </c>
      <c r="Y74" s="15">
        <v>1</v>
      </c>
      <c r="Z74" s="15">
        <v>0</v>
      </c>
      <c r="AA74" s="15">
        <v>1</v>
      </c>
      <c r="AB74" s="15">
        <v>0</v>
      </c>
      <c r="AC74" s="15">
        <v>1</v>
      </c>
      <c r="AD74" s="15">
        <v>0</v>
      </c>
      <c r="AE74" s="15">
        <v>0</v>
      </c>
      <c r="AF74" s="15">
        <v>0</v>
      </c>
      <c r="AG74" s="15">
        <v>0</v>
      </c>
      <c r="AH74" s="15">
        <v>0</v>
      </c>
      <c r="AI74" s="15">
        <v>0</v>
      </c>
    </row>
    <row r="75" spans="1:35" x14ac:dyDescent="0.2">
      <c r="A75" s="15" t="s">
        <v>166</v>
      </c>
      <c r="B75" s="15" t="s">
        <v>23</v>
      </c>
      <c r="C75" s="15">
        <v>0</v>
      </c>
      <c r="D75" s="15">
        <v>0</v>
      </c>
      <c r="E75" s="15">
        <v>0</v>
      </c>
      <c r="F75" s="15">
        <v>0</v>
      </c>
      <c r="G75" s="15">
        <v>0</v>
      </c>
      <c r="H75" s="15">
        <v>0</v>
      </c>
      <c r="I75" s="15">
        <v>0</v>
      </c>
      <c r="J75" s="15">
        <v>0</v>
      </c>
      <c r="K75" s="15">
        <v>0</v>
      </c>
      <c r="L75" s="15">
        <v>0</v>
      </c>
      <c r="M75" s="15">
        <v>0</v>
      </c>
      <c r="N75" s="15">
        <v>0</v>
      </c>
      <c r="O75" s="15">
        <v>0</v>
      </c>
      <c r="P75" s="15">
        <v>0</v>
      </c>
      <c r="Q75" s="15">
        <v>0</v>
      </c>
      <c r="R75" s="15">
        <v>0</v>
      </c>
      <c r="S75" s="15">
        <v>0</v>
      </c>
      <c r="T75" s="15">
        <v>0</v>
      </c>
      <c r="U75" s="15">
        <v>0</v>
      </c>
      <c r="V75" s="15">
        <v>0</v>
      </c>
      <c r="W75" s="15">
        <v>0</v>
      </c>
      <c r="X75" s="15">
        <v>0</v>
      </c>
      <c r="Y75" s="15">
        <v>0</v>
      </c>
      <c r="Z75" s="15">
        <v>0</v>
      </c>
      <c r="AA75" s="15">
        <v>2</v>
      </c>
      <c r="AB75" s="15">
        <v>1</v>
      </c>
      <c r="AC75" s="15">
        <v>0</v>
      </c>
      <c r="AD75" s="15">
        <v>0</v>
      </c>
      <c r="AE75" s="15">
        <v>0</v>
      </c>
      <c r="AF75" s="15">
        <v>0</v>
      </c>
      <c r="AG75" s="15">
        <v>0</v>
      </c>
      <c r="AH75" s="15">
        <v>0</v>
      </c>
      <c r="AI75" s="15">
        <v>0</v>
      </c>
    </row>
    <row r="76" spans="1:35" x14ac:dyDescent="0.2">
      <c r="A76" s="15" t="s">
        <v>166</v>
      </c>
      <c r="B76" s="15" t="s">
        <v>21</v>
      </c>
      <c r="C76" s="15">
        <v>0</v>
      </c>
      <c r="D76" s="15">
        <v>0</v>
      </c>
      <c r="E76" s="15">
        <v>0</v>
      </c>
      <c r="F76" s="15">
        <v>1</v>
      </c>
      <c r="G76" s="15">
        <v>3</v>
      </c>
      <c r="H76" s="15">
        <v>0</v>
      </c>
      <c r="I76" s="15">
        <v>0</v>
      </c>
      <c r="J76" s="15">
        <v>0</v>
      </c>
      <c r="K76" s="15">
        <v>0</v>
      </c>
      <c r="L76" s="15">
        <v>1</v>
      </c>
      <c r="M76" s="15">
        <v>1</v>
      </c>
      <c r="N76" s="15">
        <v>0</v>
      </c>
      <c r="O76" s="15">
        <v>3</v>
      </c>
      <c r="P76" s="15">
        <v>1</v>
      </c>
      <c r="Q76" s="15">
        <v>0</v>
      </c>
      <c r="R76" s="15">
        <v>3</v>
      </c>
      <c r="S76" s="15">
        <v>4</v>
      </c>
      <c r="T76" s="15">
        <v>0</v>
      </c>
      <c r="U76" s="15">
        <v>18</v>
      </c>
      <c r="V76" s="15">
        <v>12</v>
      </c>
      <c r="W76" s="15">
        <v>0</v>
      </c>
      <c r="X76" s="15">
        <v>24</v>
      </c>
      <c r="Y76" s="15">
        <v>8</v>
      </c>
      <c r="Z76" s="15">
        <v>0</v>
      </c>
      <c r="AA76" s="15">
        <v>44</v>
      </c>
      <c r="AB76" s="15">
        <v>23</v>
      </c>
      <c r="AC76" s="15">
        <v>0</v>
      </c>
      <c r="AD76" s="15">
        <v>21</v>
      </c>
      <c r="AE76" s="15">
        <v>27</v>
      </c>
      <c r="AF76" s="15">
        <v>0</v>
      </c>
      <c r="AG76" s="15">
        <v>4</v>
      </c>
      <c r="AH76" s="15">
        <v>2</v>
      </c>
      <c r="AI76" s="15">
        <v>0</v>
      </c>
    </row>
    <row r="77" spans="1:35" x14ac:dyDescent="0.2">
      <c r="A77" s="15" t="s">
        <v>166</v>
      </c>
      <c r="B77" s="15" t="s">
        <v>1</v>
      </c>
      <c r="C77" s="15">
        <v>0</v>
      </c>
      <c r="D77" s="15">
        <v>0</v>
      </c>
      <c r="E77" s="15">
        <v>1</v>
      </c>
      <c r="F77" s="15">
        <v>0</v>
      </c>
      <c r="G77" s="15">
        <v>0</v>
      </c>
      <c r="H77" s="15">
        <v>0</v>
      </c>
      <c r="I77" s="15">
        <v>0</v>
      </c>
      <c r="J77" s="15">
        <v>0</v>
      </c>
      <c r="K77" s="15">
        <v>0</v>
      </c>
      <c r="L77" s="15">
        <v>0</v>
      </c>
      <c r="M77" s="15">
        <v>0</v>
      </c>
      <c r="N77" s="15">
        <v>0</v>
      </c>
      <c r="O77" s="15">
        <v>1</v>
      </c>
      <c r="P77" s="15">
        <v>0</v>
      </c>
      <c r="Q77" s="15">
        <v>0</v>
      </c>
      <c r="R77" s="15">
        <v>1</v>
      </c>
      <c r="S77" s="15">
        <v>0</v>
      </c>
      <c r="T77" s="15">
        <v>0</v>
      </c>
      <c r="U77" s="15">
        <v>0</v>
      </c>
      <c r="V77" s="15">
        <v>4</v>
      </c>
      <c r="W77" s="15">
        <v>0</v>
      </c>
      <c r="X77" s="15">
        <v>2</v>
      </c>
      <c r="Y77" s="15">
        <v>0</v>
      </c>
      <c r="Z77" s="15">
        <v>0</v>
      </c>
      <c r="AA77" s="15">
        <v>3</v>
      </c>
      <c r="AB77" s="15">
        <v>1</v>
      </c>
      <c r="AC77" s="15">
        <v>0</v>
      </c>
      <c r="AD77" s="15">
        <v>1</v>
      </c>
      <c r="AE77" s="15">
        <v>1</v>
      </c>
      <c r="AF77" s="15">
        <v>0</v>
      </c>
      <c r="AG77" s="15">
        <v>0</v>
      </c>
      <c r="AH77" s="15">
        <v>0</v>
      </c>
      <c r="AI77" s="15">
        <v>0</v>
      </c>
    </row>
    <row r="78" spans="1:35" x14ac:dyDescent="0.2">
      <c r="A78" s="15" t="s">
        <v>166</v>
      </c>
      <c r="B78" s="15" t="s">
        <v>2</v>
      </c>
      <c r="C78" s="15">
        <v>1</v>
      </c>
      <c r="D78" s="15">
        <v>0</v>
      </c>
      <c r="E78" s="15">
        <v>0</v>
      </c>
      <c r="F78" s="15">
        <v>0</v>
      </c>
      <c r="G78" s="15">
        <v>0</v>
      </c>
      <c r="H78" s="15">
        <v>0</v>
      </c>
      <c r="I78" s="15">
        <v>0</v>
      </c>
      <c r="J78" s="15">
        <v>0</v>
      </c>
      <c r="K78" s="15">
        <v>0</v>
      </c>
      <c r="L78" s="15">
        <v>2</v>
      </c>
      <c r="M78" s="15">
        <v>0</v>
      </c>
      <c r="N78" s="15">
        <v>0</v>
      </c>
      <c r="O78" s="15">
        <v>1</v>
      </c>
      <c r="P78" s="15">
        <v>0</v>
      </c>
      <c r="Q78" s="15">
        <v>0</v>
      </c>
      <c r="R78" s="15">
        <v>3</v>
      </c>
      <c r="S78" s="15">
        <v>0</v>
      </c>
      <c r="T78" s="15">
        <v>0</v>
      </c>
      <c r="U78" s="15">
        <v>3</v>
      </c>
      <c r="V78" s="15">
        <v>0</v>
      </c>
      <c r="W78" s="15">
        <v>0</v>
      </c>
      <c r="X78" s="15">
        <v>5</v>
      </c>
      <c r="Y78" s="15">
        <v>0</v>
      </c>
      <c r="Z78" s="15">
        <v>0</v>
      </c>
      <c r="AA78" s="15">
        <v>3</v>
      </c>
      <c r="AB78" s="15">
        <v>0</v>
      </c>
      <c r="AC78" s="15">
        <v>0</v>
      </c>
      <c r="AD78" s="15">
        <v>2</v>
      </c>
      <c r="AE78" s="15">
        <v>0</v>
      </c>
      <c r="AF78" s="15">
        <v>0</v>
      </c>
      <c r="AG78" s="15">
        <v>0</v>
      </c>
      <c r="AH78" s="15">
        <v>0</v>
      </c>
      <c r="AI78" s="15">
        <v>0</v>
      </c>
    </row>
    <row r="79" spans="1:35" x14ac:dyDescent="0.2">
      <c r="A79" s="15" t="s">
        <v>166</v>
      </c>
      <c r="B79" s="15" t="s">
        <v>9</v>
      </c>
      <c r="C79" s="15">
        <v>0</v>
      </c>
      <c r="D79" s="15">
        <v>0</v>
      </c>
      <c r="E79" s="15">
        <v>0</v>
      </c>
      <c r="F79" s="15">
        <v>0</v>
      </c>
      <c r="G79" s="15">
        <v>0</v>
      </c>
      <c r="H79" s="15">
        <v>0</v>
      </c>
      <c r="I79" s="15">
        <v>0</v>
      </c>
      <c r="J79" s="15">
        <v>0</v>
      </c>
      <c r="K79" s="15">
        <v>0</v>
      </c>
      <c r="L79" s="15">
        <v>0</v>
      </c>
      <c r="M79" s="15">
        <v>0</v>
      </c>
      <c r="N79" s="15">
        <v>0</v>
      </c>
      <c r="O79" s="15">
        <v>0</v>
      </c>
      <c r="P79" s="15">
        <v>2</v>
      </c>
      <c r="Q79" s="15">
        <v>0</v>
      </c>
      <c r="R79" s="15">
        <v>4</v>
      </c>
      <c r="S79" s="15">
        <v>1</v>
      </c>
      <c r="T79" s="15">
        <v>0</v>
      </c>
      <c r="U79" s="15">
        <v>5</v>
      </c>
      <c r="V79" s="15">
        <v>0</v>
      </c>
      <c r="W79" s="15">
        <v>0</v>
      </c>
      <c r="X79" s="15">
        <v>3</v>
      </c>
      <c r="Y79" s="15">
        <v>0</v>
      </c>
      <c r="Z79" s="15">
        <v>1</v>
      </c>
      <c r="AA79" s="15">
        <v>2</v>
      </c>
      <c r="AB79" s="15">
        <v>0</v>
      </c>
      <c r="AC79" s="15">
        <v>0</v>
      </c>
      <c r="AD79" s="15">
        <v>0</v>
      </c>
      <c r="AE79" s="15">
        <v>0</v>
      </c>
      <c r="AF79" s="15">
        <v>0</v>
      </c>
      <c r="AG79" s="15">
        <v>2</v>
      </c>
      <c r="AH79" s="15">
        <v>1</v>
      </c>
      <c r="AI79" s="15">
        <v>1</v>
      </c>
    </row>
    <row r="80" spans="1:35" x14ac:dyDescent="0.2">
      <c r="A80" s="15" t="s">
        <v>167</v>
      </c>
      <c r="B80" s="15" t="s">
        <v>22</v>
      </c>
      <c r="C80" s="15">
        <v>0</v>
      </c>
      <c r="D80" s="15">
        <v>0</v>
      </c>
      <c r="E80" s="15">
        <v>0</v>
      </c>
      <c r="F80" s="15">
        <v>0</v>
      </c>
      <c r="G80" s="15">
        <v>0</v>
      </c>
      <c r="H80" s="15">
        <v>0</v>
      </c>
      <c r="I80" s="15">
        <v>0</v>
      </c>
      <c r="J80" s="15">
        <v>0</v>
      </c>
      <c r="K80" s="15">
        <v>0</v>
      </c>
      <c r="L80" s="15">
        <v>0</v>
      </c>
      <c r="M80" s="15">
        <v>0</v>
      </c>
      <c r="N80" s="15">
        <v>0</v>
      </c>
      <c r="O80" s="15">
        <v>0</v>
      </c>
      <c r="P80" s="15">
        <v>0</v>
      </c>
      <c r="Q80" s="15">
        <v>0</v>
      </c>
      <c r="R80" s="15">
        <v>1</v>
      </c>
      <c r="S80" s="15">
        <v>0</v>
      </c>
      <c r="T80" s="15">
        <v>0</v>
      </c>
      <c r="U80" s="15">
        <v>4</v>
      </c>
      <c r="V80" s="15">
        <v>0</v>
      </c>
      <c r="W80" s="15">
        <v>0</v>
      </c>
      <c r="X80" s="15">
        <v>2</v>
      </c>
      <c r="Y80" s="15">
        <v>0</v>
      </c>
      <c r="Z80" s="15">
        <v>0</v>
      </c>
      <c r="AA80" s="15">
        <v>0</v>
      </c>
      <c r="AB80" s="15">
        <v>0</v>
      </c>
      <c r="AC80" s="15">
        <v>0</v>
      </c>
      <c r="AD80" s="15">
        <v>0</v>
      </c>
      <c r="AE80" s="15">
        <v>0</v>
      </c>
      <c r="AF80" s="15">
        <v>0</v>
      </c>
      <c r="AG80" s="15">
        <v>0</v>
      </c>
      <c r="AH80" s="15">
        <v>0</v>
      </c>
      <c r="AI80" s="15">
        <v>0</v>
      </c>
    </row>
    <row r="81" spans="1:35" x14ac:dyDescent="0.2">
      <c r="A81" s="15" t="s">
        <v>167</v>
      </c>
      <c r="B81" s="15" t="s">
        <v>23</v>
      </c>
      <c r="C81" s="15">
        <v>0</v>
      </c>
      <c r="D81" s="15">
        <v>0</v>
      </c>
      <c r="E81" s="15">
        <v>0</v>
      </c>
      <c r="F81" s="15">
        <v>0</v>
      </c>
      <c r="G81" s="15">
        <v>0</v>
      </c>
      <c r="H81" s="15">
        <v>0</v>
      </c>
      <c r="I81" s="15">
        <v>0</v>
      </c>
      <c r="J81" s="15">
        <v>0</v>
      </c>
      <c r="K81" s="15">
        <v>0</v>
      </c>
      <c r="L81" s="15">
        <v>0</v>
      </c>
      <c r="M81" s="15">
        <v>0</v>
      </c>
      <c r="N81" s="15">
        <v>0</v>
      </c>
      <c r="O81" s="15">
        <v>0</v>
      </c>
      <c r="P81" s="15">
        <v>0</v>
      </c>
      <c r="Q81" s="15">
        <v>0</v>
      </c>
      <c r="R81" s="15">
        <v>1</v>
      </c>
      <c r="S81" s="15">
        <v>0</v>
      </c>
      <c r="T81" s="15">
        <v>0</v>
      </c>
      <c r="U81" s="15">
        <v>2</v>
      </c>
      <c r="V81" s="15">
        <v>0</v>
      </c>
      <c r="W81" s="15">
        <v>0</v>
      </c>
      <c r="X81" s="15">
        <v>2</v>
      </c>
      <c r="Y81" s="15">
        <v>0</v>
      </c>
      <c r="Z81" s="15">
        <v>0</v>
      </c>
      <c r="AA81" s="15">
        <v>1</v>
      </c>
      <c r="AB81" s="15">
        <v>0</v>
      </c>
      <c r="AC81" s="15">
        <v>0</v>
      </c>
      <c r="AD81" s="15">
        <v>1</v>
      </c>
      <c r="AE81" s="15">
        <v>0</v>
      </c>
      <c r="AF81" s="15">
        <v>0</v>
      </c>
      <c r="AG81" s="15">
        <v>0</v>
      </c>
      <c r="AH81" s="15">
        <v>0</v>
      </c>
      <c r="AI81" s="15">
        <v>0</v>
      </c>
    </row>
    <row r="82" spans="1:35" x14ac:dyDescent="0.2">
      <c r="A82" s="15" t="s">
        <v>167</v>
      </c>
      <c r="B82" s="15" t="s">
        <v>21</v>
      </c>
      <c r="C82" s="15">
        <v>0</v>
      </c>
      <c r="D82" s="15">
        <v>2</v>
      </c>
      <c r="E82" s="15">
        <v>0</v>
      </c>
      <c r="F82" s="15">
        <v>1</v>
      </c>
      <c r="G82" s="15">
        <v>0</v>
      </c>
      <c r="H82" s="15">
        <v>0</v>
      </c>
      <c r="I82" s="15">
        <v>1</v>
      </c>
      <c r="J82" s="15">
        <v>1</v>
      </c>
      <c r="K82" s="15">
        <v>0</v>
      </c>
      <c r="L82" s="15">
        <v>0</v>
      </c>
      <c r="M82" s="15">
        <v>1</v>
      </c>
      <c r="N82" s="15">
        <v>0</v>
      </c>
      <c r="O82" s="15">
        <v>0</v>
      </c>
      <c r="P82" s="15">
        <v>1</v>
      </c>
      <c r="Q82" s="15">
        <v>0</v>
      </c>
      <c r="R82" s="15">
        <v>10</v>
      </c>
      <c r="S82" s="15">
        <v>6</v>
      </c>
      <c r="T82" s="15">
        <v>0</v>
      </c>
      <c r="U82" s="15">
        <v>16</v>
      </c>
      <c r="V82" s="15">
        <v>10</v>
      </c>
      <c r="W82" s="15">
        <v>0</v>
      </c>
      <c r="X82" s="15">
        <v>12</v>
      </c>
      <c r="Y82" s="15">
        <v>12</v>
      </c>
      <c r="Z82" s="15">
        <v>0</v>
      </c>
      <c r="AA82" s="15">
        <v>30</v>
      </c>
      <c r="AB82" s="15">
        <v>21</v>
      </c>
      <c r="AC82" s="15">
        <v>0</v>
      </c>
      <c r="AD82" s="15">
        <v>18</v>
      </c>
      <c r="AE82" s="15">
        <v>17</v>
      </c>
      <c r="AF82" s="15">
        <v>0</v>
      </c>
      <c r="AG82" s="15">
        <v>4</v>
      </c>
      <c r="AH82" s="15">
        <v>5</v>
      </c>
      <c r="AI82" s="15">
        <v>0</v>
      </c>
    </row>
    <row r="83" spans="1:35" x14ac:dyDescent="0.2">
      <c r="A83" s="15" t="s">
        <v>167</v>
      </c>
      <c r="B83" s="15" t="s">
        <v>1</v>
      </c>
      <c r="C83" s="15">
        <v>0</v>
      </c>
      <c r="D83" s="15">
        <v>0</v>
      </c>
      <c r="E83" s="15">
        <v>0</v>
      </c>
      <c r="F83" s="15">
        <v>0</v>
      </c>
      <c r="G83" s="15">
        <v>0</v>
      </c>
      <c r="H83" s="15">
        <v>0</v>
      </c>
      <c r="I83" s="15">
        <v>0</v>
      </c>
      <c r="J83" s="15">
        <v>0</v>
      </c>
      <c r="K83" s="15">
        <v>0</v>
      </c>
      <c r="L83" s="15">
        <v>0</v>
      </c>
      <c r="M83" s="15">
        <v>0</v>
      </c>
      <c r="N83" s="15">
        <v>0</v>
      </c>
      <c r="O83" s="15">
        <v>1</v>
      </c>
      <c r="P83" s="15">
        <v>0</v>
      </c>
      <c r="Q83" s="15">
        <v>0</v>
      </c>
      <c r="R83" s="15">
        <v>3</v>
      </c>
      <c r="S83" s="15">
        <v>0</v>
      </c>
      <c r="T83" s="15">
        <v>0</v>
      </c>
      <c r="U83" s="15">
        <v>5</v>
      </c>
      <c r="V83" s="15">
        <v>1</v>
      </c>
      <c r="W83" s="15">
        <v>0</v>
      </c>
      <c r="X83" s="15">
        <v>0</v>
      </c>
      <c r="Y83" s="15">
        <v>1</v>
      </c>
      <c r="Z83" s="15">
        <v>0</v>
      </c>
      <c r="AA83" s="15">
        <v>6</v>
      </c>
      <c r="AB83" s="15">
        <v>1</v>
      </c>
      <c r="AC83" s="15">
        <v>0</v>
      </c>
      <c r="AD83" s="15">
        <v>0</v>
      </c>
      <c r="AE83" s="15">
        <v>0</v>
      </c>
      <c r="AF83" s="15">
        <v>0</v>
      </c>
      <c r="AG83" s="15">
        <v>0</v>
      </c>
      <c r="AH83" s="15">
        <v>0</v>
      </c>
      <c r="AI83" s="15">
        <v>0</v>
      </c>
    </row>
    <row r="84" spans="1:35" x14ac:dyDescent="0.2">
      <c r="A84" s="15" t="s">
        <v>167</v>
      </c>
      <c r="B84" s="15" t="s">
        <v>2</v>
      </c>
      <c r="C84" s="15">
        <v>0</v>
      </c>
      <c r="D84" s="15">
        <v>0</v>
      </c>
      <c r="E84" s="15">
        <v>0</v>
      </c>
      <c r="F84" s="15">
        <v>0</v>
      </c>
      <c r="G84" s="15">
        <v>0</v>
      </c>
      <c r="H84" s="15">
        <v>0</v>
      </c>
      <c r="I84" s="15">
        <v>0</v>
      </c>
      <c r="J84" s="15">
        <v>0</v>
      </c>
      <c r="K84" s="15">
        <v>0</v>
      </c>
      <c r="L84" s="15">
        <v>0</v>
      </c>
      <c r="M84" s="15">
        <v>0</v>
      </c>
      <c r="N84" s="15">
        <v>0</v>
      </c>
      <c r="O84" s="15">
        <v>0</v>
      </c>
      <c r="P84" s="15">
        <v>0</v>
      </c>
      <c r="Q84" s="15">
        <v>0</v>
      </c>
      <c r="R84" s="15">
        <v>1</v>
      </c>
      <c r="S84" s="15">
        <v>0</v>
      </c>
      <c r="T84" s="15">
        <v>0</v>
      </c>
      <c r="U84" s="15">
        <v>7</v>
      </c>
      <c r="V84" s="15">
        <v>0</v>
      </c>
      <c r="W84" s="15">
        <v>0</v>
      </c>
      <c r="X84" s="15">
        <v>3</v>
      </c>
      <c r="Y84" s="15">
        <v>0</v>
      </c>
      <c r="Z84" s="15">
        <v>0</v>
      </c>
      <c r="AA84" s="15">
        <v>2</v>
      </c>
      <c r="AB84" s="15">
        <v>1</v>
      </c>
      <c r="AC84" s="15">
        <v>0</v>
      </c>
      <c r="AD84" s="15">
        <v>0</v>
      </c>
      <c r="AE84" s="15">
        <v>0</v>
      </c>
      <c r="AF84" s="15">
        <v>0</v>
      </c>
      <c r="AG84" s="15">
        <v>2</v>
      </c>
      <c r="AH84" s="15">
        <v>1</v>
      </c>
      <c r="AI84" s="15">
        <v>0</v>
      </c>
    </row>
    <row r="85" spans="1:35" x14ac:dyDescent="0.2">
      <c r="A85" s="15" t="s">
        <v>167</v>
      </c>
      <c r="B85" s="15" t="s">
        <v>9</v>
      </c>
      <c r="C85" s="15">
        <v>0</v>
      </c>
      <c r="D85" s="15">
        <v>0</v>
      </c>
      <c r="E85" s="15">
        <v>1</v>
      </c>
      <c r="F85" s="15">
        <v>1</v>
      </c>
      <c r="G85" s="15">
        <v>0</v>
      </c>
      <c r="H85" s="15">
        <v>0</v>
      </c>
      <c r="I85" s="15">
        <v>0</v>
      </c>
      <c r="J85" s="15">
        <v>0</v>
      </c>
      <c r="K85" s="15">
        <v>0</v>
      </c>
      <c r="L85" s="15">
        <v>1</v>
      </c>
      <c r="M85" s="15">
        <v>0</v>
      </c>
      <c r="N85" s="15">
        <v>0</v>
      </c>
      <c r="O85" s="15">
        <v>4</v>
      </c>
      <c r="P85" s="15">
        <v>0</v>
      </c>
      <c r="Q85" s="15">
        <v>0</v>
      </c>
      <c r="R85" s="15">
        <v>4</v>
      </c>
      <c r="S85" s="15">
        <v>1</v>
      </c>
      <c r="T85" s="15">
        <v>0</v>
      </c>
      <c r="U85" s="15">
        <v>11</v>
      </c>
      <c r="V85" s="15">
        <v>0</v>
      </c>
      <c r="W85" s="15">
        <v>0</v>
      </c>
      <c r="X85" s="15">
        <v>3</v>
      </c>
      <c r="Y85" s="15">
        <v>0</v>
      </c>
      <c r="Z85" s="15">
        <v>0</v>
      </c>
      <c r="AA85" s="15">
        <v>2</v>
      </c>
      <c r="AB85" s="15">
        <v>0</v>
      </c>
      <c r="AC85" s="15">
        <v>0</v>
      </c>
      <c r="AD85" s="15">
        <v>0</v>
      </c>
      <c r="AE85" s="15">
        <v>0</v>
      </c>
      <c r="AF85" s="15">
        <v>0</v>
      </c>
      <c r="AG85" s="15">
        <v>3</v>
      </c>
      <c r="AH85" s="15">
        <v>1</v>
      </c>
      <c r="AI85" s="15">
        <v>2</v>
      </c>
    </row>
    <row r="86" spans="1:35" x14ac:dyDescent="0.2">
      <c r="A86" s="15" t="s">
        <v>255</v>
      </c>
      <c r="B86" s="15" t="s">
        <v>22</v>
      </c>
      <c r="C86" s="15">
        <v>0</v>
      </c>
      <c r="D86" s="15">
        <v>0</v>
      </c>
      <c r="E86" s="15">
        <v>0</v>
      </c>
      <c r="F86" s="15">
        <v>0</v>
      </c>
      <c r="G86" s="15">
        <v>0</v>
      </c>
      <c r="H86" s="15">
        <v>0</v>
      </c>
      <c r="I86" s="15">
        <v>0</v>
      </c>
      <c r="J86" s="15">
        <v>0</v>
      </c>
      <c r="K86" s="15">
        <v>0</v>
      </c>
      <c r="L86" s="15">
        <v>0</v>
      </c>
      <c r="M86" s="15">
        <v>0</v>
      </c>
      <c r="N86" s="15">
        <v>0</v>
      </c>
      <c r="O86" s="15">
        <v>0</v>
      </c>
      <c r="P86" s="15">
        <v>0</v>
      </c>
      <c r="Q86" s="15">
        <v>0</v>
      </c>
      <c r="R86" s="15">
        <v>0</v>
      </c>
      <c r="S86" s="15">
        <v>0</v>
      </c>
      <c r="T86" s="15">
        <v>0</v>
      </c>
      <c r="U86" s="15">
        <v>2</v>
      </c>
      <c r="V86" s="15">
        <v>0</v>
      </c>
      <c r="W86" s="15">
        <v>0</v>
      </c>
      <c r="X86" s="15">
        <v>1</v>
      </c>
      <c r="Y86" s="15">
        <v>0</v>
      </c>
      <c r="Z86" s="15">
        <v>0</v>
      </c>
      <c r="AA86" s="15">
        <v>0</v>
      </c>
      <c r="AB86" s="15">
        <v>0</v>
      </c>
      <c r="AC86" s="15">
        <v>0</v>
      </c>
      <c r="AD86" s="15">
        <v>0</v>
      </c>
      <c r="AE86" s="15">
        <v>0</v>
      </c>
      <c r="AF86" s="15">
        <v>0</v>
      </c>
      <c r="AG86" s="15">
        <v>1</v>
      </c>
      <c r="AH86" s="15">
        <v>0</v>
      </c>
      <c r="AI86" s="15">
        <v>0</v>
      </c>
    </row>
    <row r="87" spans="1:35" x14ac:dyDescent="0.2">
      <c r="A87" s="15" t="s">
        <v>255</v>
      </c>
      <c r="B87" s="15" t="s">
        <v>23</v>
      </c>
      <c r="C87" s="15">
        <v>0</v>
      </c>
      <c r="D87" s="15">
        <v>0</v>
      </c>
      <c r="E87" s="15">
        <v>0</v>
      </c>
      <c r="F87" s="15">
        <v>0</v>
      </c>
      <c r="G87" s="15">
        <v>0</v>
      </c>
      <c r="H87" s="15">
        <v>0</v>
      </c>
      <c r="I87" s="15">
        <v>0</v>
      </c>
      <c r="J87" s="15">
        <v>0</v>
      </c>
      <c r="K87" s="15">
        <v>0</v>
      </c>
      <c r="L87" s="15">
        <v>0</v>
      </c>
      <c r="M87" s="15">
        <v>0</v>
      </c>
      <c r="N87" s="15">
        <v>0</v>
      </c>
      <c r="O87" s="15">
        <v>0</v>
      </c>
      <c r="P87" s="15">
        <v>0</v>
      </c>
      <c r="Q87" s="15">
        <v>0</v>
      </c>
      <c r="R87" s="15">
        <v>0</v>
      </c>
      <c r="S87" s="15">
        <v>0</v>
      </c>
      <c r="T87" s="15">
        <v>0</v>
      </c>
      <c r="U87" s="15">
        <v>0</v>
      </c>
      <c r="V87" s="15">
        <v>0</v>
      </c>
      <c r="W87" s="15">
        <v>0</v>
      </c>
      <c r="X87" s="15">
        <v>1</v>
      </c>
      <c r="Y87" s="15">
        <v>1</v>
      </c>
      <c r="Z87" s="15">
        <v>0</v>
      </c>
      <c r="AA87" s="15">
        <v>2</v>
      </c>
      <c r="AB87" s="15">
        <v>0</v>
      </c>
      <c r="AC87" s="15">
        <v>0</v>
      </c>
      <c r="AD87" s="15">
        <v>0</v>
      </c>
      <c r="AE87" s="15">
        <v>0</v>
      </c>
      <c r="AF87" s="15">
        <v>0</v>
      </c>
      <c r="AG87" s="15">
        <v>0</v>
      </c>
      <c r="AH87" s="15">
        <v>0</v>
      </c>
      <c r="AI87" s="15">
        <v>0</v>
      </c>
    </row>
    <row r="88" spans="1:35" x14ac:dyDescent="0.2">
      <c r="A88" s="15" t="s">
        <v>255</v>
      </c>
      <c r="B88" s="15" t="s">
        <v>21</v>
      </c>
      <c r="C88" s="15">
        <v>0</v>
      </c>
      <c r="D88" s="15">
        <v>0</v>
      </c>
      <c r="E88" s="15">
        <v>0</v>
      </c>
      <c r="F88" s="15">
        <v>2</v>
      </c>
      <c r="G88" s="15">
        <v>4</v>
      </c>
      <c r="H88" s="15">
        <v>0</v>
      </c>
      <c r="I88" s="15">
        <v>3</v>
      </c>
      <c r="J88" s="15">
        <v>4</v>
      </c>
      <c r="K88" s="15">
        <v>0</v>
      </c>
      <c r="L88" s="15">
        <v>1</v>
      </c>
      <c r="M88" s="15">
        <v>1</v>
      </c>
      <c r="N88" s="15">
        <v>0</v>
      </c>
      <c r="O88" s="15">
        <v>3</v>
      </c>
      <c r="P88" s="15">
        <v>4</v>
      </c>
      <c r="Q88" s="15">
        <v>0</v>
      </c>
      <c r="R88" s="15">
        <v>11</v>
      </c>
      <c r="S88" s="15">
        <v>7</v>
      </c>
      <c r="T88" s="15">
        <v>0</v>
      </c>
      <c r="U88" s="15">
        <v>19</v>
      </c>
      <c r="V88" s="15">
        <v>8</v>
      </c>
      <c r="W88" s="15">
        <v>0</v>
      </c>
      <c r="X88" s="15">
        <v>24</v>
      </c>
      <c r="Y88" s="15">
        <v>8</v>
      </c>
      <c r="Z88" s="15">
        <v>0</v>
      </c>
      <c r="AA88" s="15">
        <v>31</v>
      </c>
      <c r="AB88" s="15">
        <v>24</v>
      </c>
      <c r="AC88" s="15">
        <v>0</v>
      </c>
      <c r="AD88" s="15">
        <v>17</v>
      </c>
      <c r="AE88" s="15">
        <v>19</v>
      </c>
      <c r="AF88" s="15">
        <v>0</v>
      </c>
      <c r="AG88" s="15">
        <v>8</v>
      </c>
      <c r="AH88" s="15">
        <v>1</v>
      </c>
      <c r="AI88" s="15">
        <v>1</v>
      </c>
    </row>
    <row r="89" spans="1:35" x14ac:dyDescent="0.2">
      <c r="A89" s="15" t="s">
        <v>255</v>
      </c>
      <c r="B89" s="15" t="s">
        <v>1</v>
      </c>
      <c r="C89" s="15">
        <v>0</v>
      </c>
      <c r="D89" s="15">
        <v>0</v>
      </c>
      <c r="E89" s="15">
        <v>0</v>
      </c>
      <c r="F89" s="15">
        <v>0</v>
      </c>
      <c r="G89" s="15">
        <v>0</v>
      </c>
      <c r="H89" s="15">
        <v>0</v>
      </c>
      <c r="I89" s="15">
        <v>0</v>
      </c>
      <c r="J89" s="15">
        <v>0</v>
      </c>
      <c r="K89" s="15">
        <v>0</v>
      </c>
      <c r="L89" s="15">
        <v>0</v>
      </c>
      <c r="M89" s="15">
        <v>0</v>
      </c>
      <c r="N89" s="15">
        <v>0</v>
      </c>
      <c r="O89" s="15">
        <v>0</v>
      </c>
      <c r="P89" s="15">
        <v>0</v>
      </c>
      <c r="Q89" s="15">
        <v>0</v>
      </c>
      <c r="R89" s="15">
        <v>0</v>
      </c>
      <c r="S89" s="15">
        <v>0</v>
      </c>
      <c r="T89" s="15">
        <v>0</v>
      </c>
      <c r="U89" s="15">
        <v>2</v>
      </c>
      <c r="V89" s="15">
        <v>2</v>
      </c>
      <c r="W89" s="15">
        <v>0</v>
      </c>
      <c r="X89" s="15">
        <v>2</v>
      </c>
      <c r="Y89" s="15">
        <v>0</v>
      </c>
      <c r="Z89" s="15">
        <v>0</v>
      </c>
      <c r="AA89" s="15">
        <v>1</v>
      </c>
      <c r="AB89" s="15">
        <v>0</v>
      </c>
      <c r="AC89" s="15">
        <v>0</v>
      </c>
      <c r="AD89" s="15">
        <v>4</v>
      </c>
      <c r="AE89" s="15">
        <v>0</v>
      </c>
      <c r="AF89" s="15">
        <v>0</v>
      </c>
      <c r="AG89" s="15">
        <v>1</v>
      </c>
      <c r="AH89" s="15">
        <v>0</v>
      </c>
      <c r="AI89" s="15">
        <v>0</v>
      </c>
    </row>
    <row r="90" spans="1:35" x14ac:dyDescent="0.2">
      <c r="A90" s="15" t="s">
        <v>255</v>
      </c>
      <c r="B90" s="15" t="s">
        <v>2</v>
      </c>
      <c r="C90" s="15">
        <v>0</v>
      </c>
      <c r="D90" s="15">
        <v>0</v>
      </c>
      <c r="E90" s="15">
        <v>0</v>
      </c>
      <c r="F90" s="15">
        <v>0</v>
      </c>
      <c r="G90" s="15">
        <v>0</v>
      </c>
      <c r="H90" s="15">
        <v>0</v>
      </c>
      <c r="I90" s="15">
        <v>0</v>
      </c>
      <c r="J90" s="15">
        <v>0</v>
      </c>
      <c r="K90" s="15">
        <v>0</v>
      </c>
      <c r="L90" s="15">
        <v>0</v>
      </c>
      <c r="M90" s="15">
        <v>0</v>
      </c>
      <c r="N90" s="15">
        <v>0</v>
      </c>
      <c r="O90" s="15">
        <v>1</v>
      </c>
      <c r="P90" s="15">
        <v>0</v>
      </c>
      <c r="Q90" s="15">
        <v>0</v>
      </c>
      <c r="R90" s="15">
        <v>5</v>
      </c>
      <c r="S90" s="15">
        <v>1</v>
      </c>
      <c r="T90" s="15">
        <v>0</v>
      </c>
      <c r="U90" s="15">
        <v>1</v>
      </c>
      <c r="V90" s="15">
        <v>2</v>
      </c>
      <c r="W90" s="15">
        <v>0</v>
      </c>
      <c r="X90" s="15">
        <v>3</v>
      </c>
      <c r="Y90" s="15">
        <v>0</v>
      </c>
      <c r="Z90" s="15">
        <v>0</v>
      </c>
      <c r="AA90" s="15">
        <v>3</v>
      </c>
      <c r="AB90" s="15">
        <v>1</v>
      </c>
      <c r="AC90" s="15">
        <v>0</v>
      </c>
      <c r="AD90" s="15">
        <v>2</v>
      </c>
      <c r="AE90" s="15">
        <v>0</v>
      </c>
      <c r="AF90" s="15">
        <v>0</v>
      </c>
      <c r="AG90" s="15">
        <v>1</v>
      </c>
      <c r="AH90" s="15">
        <v>1</v>
      </c>
      <c r="AI90" s="15">
        <v>0</v>
      </c>
    </row>
    <row r="91" spans="1:35" x14ac:dyDescent="0.2">
      <c r="A91" s="15" t="s">
        <v>255</v>
      </c>
      <c r="B91" s="15" t="s">
        <v>9</v>
      </c>
      <c r="C91" s="15">
        <v>1</v>
      </c>
      <c r="D91" s="15">
        <v>0</v>
      </c>
      <c r="E91" s="15">
        <v>0</v>
      </c>
      <c r="F91" s="15">
        <v>0</v>
      </c>
      <c r="G91" s="15">
        <v>1</v>
      </c>
      <c r="H91" s="15">
        <v>0</v>
      </c>
      <c r="I91" s="15">
        <v>1</v>
      </c>
      <c r="J91" s="15">
        <v>1</v>
      </c>
      <c r="K91" s="15">
        <v>0</v>
      </c>
      <c r="L91" s="15">
        <v>1</v>
      </c>
      <c r="M91" s="15">
        <v>0</v>
      </c>
      <c r="N91" s="15">
        <v>0</v>
      </c>
      <c r="O91" s="15">
        <v>4</v>
      </c>
      <c r="P91" s="15">
        <v>1</v>
      </c>
      <c r="Q91" s="15">
        <v>0</v>
      </c>
      <c r="R91" s="15">
        <v>3</v>
      </c>
      <c r="S91" s="15">
        <v>2</v>
      </c>
      <c r="T91" s="15">
        <v>0</v>
      </c>
      <c r="U91" s="15">
        <v>2</v>
      </c>
      <c r="V91" s="15">
        <v>0</v>
      </c>
      <c r="W91" s="15">
        <v>0</v>
      </c>
      <c r="X91" s="15">
        <v>4</v>
      </c>
      <c r="Y91" s="15">
        <v>0</v>
      </c>
      <c r="Z91" s="15">
        <v>0</v>
      </c>
      <c r="AA91" s="15">
        <v>2</v>
      </c>
      <c r="AB91" s="15">
        <v>1</v>
      </c>
      <c r="AC91" s="15">
        <v>0</v>
      </c>
      <c r="AD91" s="15">
        <v>0</v>
      </c>
      <c r="AE91" s="15">
        <v>0</v>
      </c>
      <c r="AF91" s="15">
        <v>0</v>
      </c>
      <c r="AG91" s="15">
        <v>4</v>
      </c>
      <c r="AH91" s="15">
        <v>1</v>
      </c>
      <c r="AI91" s="15">
        <v>1</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rgb="FFFF0000"/>
  </sheetPr>
  <dimension ref="A1:N41"/>
  <sheetViews>
    <sheetView topLeftCell="A3" zoomScaleNormal="100" workbookViewId="0">
      <selection activeCell="N11" sqref="N11"/>
    </sheetView>
  </sheetViews>
  <sheetFormatPr defaultColWidth="9.140625" defaultRowHeight="15" x14ac:dyDescent="0.2"/>
  <cols>
    <col min="1" max="5" width="11.42578125" style="46" customWidth="1"/>
    <col min="6" max="6" width="12" style="46" customWidth="1"/>
    <col min="7" max="9" width="11.42578125" style="46" customWidth="1"/>
    <col min="10" max="10" width="8.85546875" style="46" customWidth="1"/>
    <col min="11" max="11" width="11.42578125" style="46" customWidth="1"/>
    <col min="12" max="12" width="18.42578125" style="46" customWidth="1"/>
    <col min="13" max="13" width="9.140625" style="46"/>
    <col min="14" max="14" width="11.42578125" style="46" customWidth="1"/>
    <col min="15" max="15" width="7.85546875" style="46" customWidth="1"/>
    <col min="16" max="16384" width="9.140625" style="46"/>
  </cols>
  <sheetData>
    <row r="1" spans="1:14" ht="18.75" customHeight="1" x14ac:dyDescent="0.25">
      <c r="A1" s="93"/>
      <c r="B1" s="90"/>
      <c r="C1" s="90"/>
      <c r="D1" s="90"/>
      <c r="E1" s="90"/>
      <c r="F1" s="90"/>
      <c r="G1" s="90"/>
      <c r="H1" s="90"/>
      <c r="I1" s="90"/>
      <c r="J1" s="90"/>
      <c r="K1" s="90"/>
      <c r="L1" s="90"/>
      <c r="M1" s="42"/>
      <c r="N1" s="42"/>
    </row>
    <row r="2" spans="1:14" x14ac:dyDescent="0.2">
      <c r="A2" s="47"/>
      <c r="B2" s="47"/>
      <c r="C2" s="47"/>
      <c r="D2" s="47"/>
      <c r="E2" s="47"/>
      <c r="F2" s="47"/>
      <c r="G2" s="47"/>
      <c r="H2" s="47"/>
      <c r="I2" s="47"/>
      <c r="J2" s="42"/>
      <c r="K2" s="42"/>
      <c r="L2" s="42"/>
      <c r="M2" s="42"/>
      <c r="N2" s="42"/>
    </row>
    <row r="3" spans="1:14" ht="15.75" x14ac:dyDescent="0.2">
      <c r="A3" s="48"/>
      <c r="B3" s="42"/>
      <c r="C3" s="47"/>
      <c r="D3" s="47"/>
      <c r="E3" s="47"/>
      <c r="F3" s="47"/>
      <c r="G3" s="47"/>
      <c r="H3" s="47"/>
      <c r="I3" s="47"/>
      <c r="J3" s="42"/>
      <c r="K3" s="42"/>
      <c r="L3" s="42"/>
      <c r="M3" s="42"/>
      <c r="N3" s="42"/>
    </row>
    <row r="4" spans="1:14" ht="15.75" x14ac:dyDescent="0.2">
      <c r="A4" s="94" t="str">
        <f>FIRE0503a!A3</f>
        <v>2024/25</v>
      </c>
      <c r="B4" s="95"/>
      <c r="C4" s="95"/>
      <c r="D4" s="95"/>
      <c r="E4" s="95"/>
      <c r="F4" s="95"/>
      <c r="G4" s="47"/>
      <c r="H4" s="47"/>
      <c r="I4" s="47"/>
      <c r="J4" s="42"/>
      <c r="K4" s="42"/>
      <c r="L4" s="42"/>
      <c r="M4" s="42"/>
      <c r="N4" s="42"/>
    </row>
    <row r="5" spans="1:14" ht="16.5" thickBot="1" x14ac:dyDescent="0.25">
      <c r="A5" s="49" t="s">
        <v>167</v>
      </c>
      <c r="B5" s="50"/>
      <c r="C5" s="50"/>
      <c r="D5" s="50"/>
      <c r="E5" s="50"/>
      <c r="F5" s="50"/>
      <c r="G5" s="47"/>
      <c r="H5" s="47"/>
      <c r="I5" s="47"/>
      <c r="J5" s="42"/>
      <c r="K5" s="42"/>
      <c r="L5" s="42"/>
      <c r="M5" s="42"/>
      <c r="N5" s="42"/>
    </row>
    <row r="6" spans="1:14" ht="15.75" x14ac:dyDescent="0.2">
      <c r="A6" s="95" t="str">
        <f>FIRE0503a!A4</f>
        <v>All Genders</v>
      </c>
      <c r="B6" s="95"/>
      <c r="C6" s="95"/>
      <c r="D6" s="95"/>
      <c r="E6" s="95"/>
      <c r="F6" s="95"/>
      <c r="G6" s="42"/>
      <c r="H6" s="42"/>
      <c r="I6" s="51"/>
      <c r="J6" s="42"/>
      <c r="K6" s="42"/>
      <c r="L6" s="42"/>
      <c r="M6" s="42"/>
      <c r="N6" s="42"/>
    </row>
    <row r="7" spans="1:14" ht="15.75" x14ac:dyDescent="0.2">
      <c r="A7" s="52"/>
      <c r="B7" s="52"/>
      <c r="C7" s="47"/>
      <c r="D7" s="47"/>
      <c r="E7" s="47"/>
      <c r="F7" s="47" t="s">
        <v>57</v>
      </c>
      <c r="G7" s="47"/>
      <c r="H7" s="47"/>
      <c r="I7" s="51"/>
      <c r="J7" s="42"/>
      <c r="K7" s="42"/>
      <c r="L7" s="42"/>
      <c r="M7" s="42"/>
      <c r="N7" s="42"/>
    </row>
    <row r="8" spans="1:14" ht="15" customHeight="1" thickBot="1" x14ac:dyDescent="0.25">
      <c r="A8" s="42"/>
      <c r="B8" s="44" t="s">
        <v>270</v>
      </c>
      <c r="C8" s="44"/>
      <c r="D8" s="44"/>
      <c r="E8" s="44"/>
      <c r="F8" s="44"/>
      <c r="G8" s="44"/>
      <c r="H8" s="44"/>
      <c r="I8" s="44"/>
      <c r="J8" s="42"/>
      <c r="K8" s="42"/>
      <c r="L8" s="53"/>
      <c r="M8" s="42"/>
      <c r="N8" s="42"/>
    </row>
    <row r="9" spans="1:14" ht="51.75" customHeight="1" thickBot="1" x14ac:dyDescent="0.25">
      <c r="A9" s="54" t="s">
        <v>29</v>
      </c>
      <c r="B9" s="55" t="s">
        <v>0</v>
      </c>
      <c r="C9" s="56" t="s">
        <v>20</v>
      </c>
      <c r="D9" s="56" t="s">
        <v>21</v>
      </c>
      <c r="E9" s="56" t="s">
        <v>22</v>
      </c>
      <c r="F9" s="56" t="s">
        <v>23</v>
      </c>
      <c r="G9" s="56" t="s">
        <v>1</v>
      </c>
      <c r="H9" s="56" t="s">
        <v>9</v>
      </c>
      <c r="I9" s="56" t="s">
        <v>2</v>
      </c>
      <c r="J9" s="42"/>
      <c r="K9" s="57" t="s">
        <v>29</v>
      </c>
      <c r="L9" s="58" t="s">
        <v>271</v>
      </c>
      <c r="M9" s="42"/>
      <c r="N9" s="42"/>
    </row>
    <row r="10" spans="1:14" ht="15.75" x14ac:dyDescent="0.25">
      <c r="A10" s="59" t="s">
        <v>0</v>
      </c>
      <c r="B10" s="40">
        <f>SUM(B11:B21)</f>
        <v>271</v>
      </c>
      <c r="C10" s="40">
        <f>SUM(D10:F10)</f>
        <v>208</v>
      </c>
      <c r="D10" s="40">
        <f>SUM(D11:D21)</f>
        <v>200</v>
      </c>
      <c r="E10" s="40">
        <f t="shared" ref="E10:I10" si="0">SUM(E11:E21)</f>
        <v>4</v>
      </c>
      <c r="F10" s="40">
        <f t="shared" si="0"/>
        <v>4</v>
      </c>
      <c r="G10" s="40">
        <f t="shared" si="0"/>
        <v>12</v>
      </c>
      <c r="H10" s="40">
        <f t="shared" si="0"/>
        <v>30</v>
      </c>
      <c r="I10" s="40">
        <f t="shared" si="0"/>
        <v>21</v>
      </c>
      <c r="J10" s="42"/>
      <c r="K10" s="59" t="s">
        <v>0</v>
      </c>
      <c r="L10" s="60" cm="1">
        <f t="array" ref="L10">IF($A$6="Not known","..",(IF($B10=0, "NA",$B10/SUMPRODUCT((PopData!$A$2:$A$998=$A$5)*(PopData!$B$2:$B$998=$A$6)*(PopData!$C$2:$C$998=$A10)*(PopData!$E$2:$E$998)))))</f>
        <v>4.4988185040156852</v>
      </c>
      <c r="M10" s="42" cm="1">
        <f t="array" ref="M10">IF($A$4="2024/25",_xlfn.XLOOKUP(1,(K10=PopData!$C$2:$C$999)*($A$6=PopData!$B$2:$B$999)*($A$5=PopData!$A$2:$A$999),PopData!$E$2:$E$999),_xlfn.XLOOKUP(1,(K10=PopData!$C$2:$C$999)*($A$6=PopData!$B$2:$B$999)*($A$4=PopData!$A$2:$A$999),PopData!$E$2:$E$999))</f>
        <v>60.238038000000003</v>
      </c>
      <c r="N10" s="42"/>
    </row>
    <row r="11" spans="1:14" ht="15.75" x14ac:dyDescent="0.2">
      <c r="A11" s="42" t="s">
        <v>15</v>
      </c>
      <c r="B11" s="40">
        <f>SUM(D11:I11)</f>
        <v>1</v>
      </c>
      <c r="C11" s="41">
        <f>SUM(D11:F11)</f>
        <v>0</v>
      </c>
      <c r="D11" s="41" cm="1">
        <f t="array" ref="D11">IF($A$4="2009/10",IF($A$6="All genders",'200910'!D8,IF($A$6="Male",'200910'!D27,IF($A$6="Female",'200910'!D46,'200910'!D65))),IF($A$6="All genders",SUMPRODUCT(('Data - fatalities'!$A$2:$A$933=FIRE0503a_raw!$A$4:$F$4)*('Data - fatalities'!$B$2:$B$933=FIRE0503a_raw!D$9)*('Data - fatalities'!$C$2:$C$933))+SUMPRODUCT(('Data - fatalities'!$A$2:$A$933=FIRE0503a_raw!$A$4:$F$4)*('Data - fatalities'!$B$2:$B$933=FIRE0503a_raw!D$9)*('Data - fatalities'!$D$2:$D$933))+SUMPRODUCT(('Data - fatalities'!$A$2:$A$933=FIRE0503a_raw!$A$4:$F$4)*('Data - fatalities'!$B$2:$B$933=FIRE0503a_raw!D$9)*('Data - fatalities'!$E$2:$E$933)),IF($A$6="Male",SUMPRODUCT(('Data - fatalities'!$A$2:$A$933=FIRE0503a_raw!$A$4:$F$4)*('Data - fatalities'!$B$2:$B$933=FIRE0503a_raw!D$9)*('Data - fatalities'!$C$2:$C$933)),IF($A$6="Female",SUMPRODUCT(('Data - fatalities'!$A$2:$A$933=FIRE0503a_raw!$A$4:$F$4)*('Data - fatalities'!$B$2:$B$933=FIRE0503a_raw!D$9)*('Data - fatalities'!$D$2:$D$933)),SUMPRODUCT(('Data - fatalities'!$A$2:$A$933=FIRE0503a_raw!$A$4:$F$4)*('Data - fatalities'!$B$2:$B$933=FIRE0503a_raw!D$9)*('Data - fatalities'!$E$2:$E$933))))))</f>
        <v>0</v>
      </c>
      <c r="E11" s="41" cm="1">
        <f t="array" ref="E11">IF($A$4="2009/10",IF($A$6="All genders",'200910'!E8,IF($A$6="Male",'200910'!E27,IF($A$6="Female",'200910'!E46,'200910'!E65))),IF($A$6="All genders",SUMPRODUCT(('Data - fatalities'!$A$2:$A$933=FIRE0503a_raw!$A$4:$F$4)*('Data - fatalities'!$B$2:$B$933=FIRE0503a_raw!E$9)*('Data - fatalities'!$C$2:$C$933))+SUMPRODUCT(('Data - fatalities'!$A$2:$A$933=FIRE0503a_raw!$A$4:$F$4)*('Data - fatalities'!$B$2:$B$933=FIRE0503a_raw!E$9)*('Data - fatalities'!$D$2:$D$933))+SUMPRODUCT(('Data - fatalities'!$A$2:$A$933=FIRE0503a_raw!$A$4:$F$4)*('Data - fatalities'!$B$2:$B$933=FIRE0503a_raw!E$9)*('Data - fatalities'!$E$2:$E$933)),IF($A$6="Male",SUMPRODUCT(('Data - fatalities'!$A$2:$A$933=FIRE0503a_raw!$A$4:$F$4)*('Data - fatalities'!$B$2:$B$933=FIRE0503a_raw!E$9)*('Data - fatalities'!$C$2:$C$933)),IF($A$6="Female",SUMPRODUCT(('Data - fatalities'!$A$2:$A$933=FIRE0503a_raw!$A$4:$F$4)*('Data - fatalities'!$B$2:$B$933=FIRE0503a_raw!E$9)*('Data - fatalities'!$D$2:$D$933)),SUMPRODUCT(('Data - fatalities'!$A$2:$A$933=FIRE0503a_raw!$A$4:$F$4)*('Data - fatalities'!$B$2:$B$933=FIRE0503a_raw!E$9)*('Data - fatalities'!$E$2:$E$933))))))</f>
        <v>0</v>
      </c>
      <c r="F11" s="41" cm="1">
        <f t="array" ref="F11">IF($A$4="2009/10",IF($A$6="All genders",'200910'!F8,IF($A$6="Male",'200910'!F27,IF($A$6="Female",'200910'!F46,'200910'!F65))),IF($A$6="All genders",SUMPRODUCT(('Data - fatalities'!$A$2:$A$933=FIRE0503a_raw!$A$4:$F$4)*('Data - fatalities'!$B$2:$B$933=FIRE0503a_raw!F$9)*('Data - fatalities'!$C$2:$C$933))+SUMPRODUCT(('Data - fatalities'!$A$2:$A$933=FIRE0503a_raw!$A$4:$F$4)*('Data - fatalities'!$B$2:$B$933=FIRE0503a_raw!F$9)*('Data - fatalities'!$D$2:$D$933))+SUMPRODUCT(('Data - fatalities'!$A$2:$A$933=FIRE0503a_raw!$A$4:$F$4)*('Data - fatalities'!$B$2:$B$933=FIRE0503a_raw!F$9)*('Data - fatalities'!$E$2:$E$933)),IF($A$6="Male",SUMPRODUCT(('Data - fatalities'!$A$2:$A$933=FIRE0503a_raw!$A$4:$F$4)*('Data - fatalities'!$B$2:$B$933=FIRE0503a_raw!F$9)*('Data - fatalities'!$C$2:$C$933)),IF($A$6="Female",SUMPRODUCT(('Data - fatalities'!$A$2:$A$933=FIRE0503a_raw!$A$4:$F$4)*('Data - fatalities'!$B$2:$B$933=FIRE0503a_raw!F$9)*('Data - fatalities'!$D$2:$D$933)),SUMPRODUCT(('Data - fatalities'!$A$2:$A$933=FIRE0503a_raw!$A$4:$F$4)*('Data - fatalities'!$B$2:$B$933=FIRE0503a_raw!F$9)*('Data - fatalities'!$E$2:$E$933))))))</f>
        <v>0</v>
      </c>
      <c r="G11" s="41" cm="1">
        <f t="array" ref="G11">IF($A$4="2009/10",IF($A$6="All genders",'200910'!G8,IF($A$6="Male",'200910'!G27,IF($A$6="Female",'200910'!G46,'200910'!G65))),IF($A$6="All genders",SUMPRODUCT(('Data - fatalities'!$A$2:$A$933=FIRE0503a_raw!$A$4:$F$4)*('Data - fatalities'!$B$2:$B$933=FIRE0503a_raw!G$9)*('Data - fatalities'!$C$2:$C$933))+SUMPRODUCT(('Data - fatalities'!$A$2:$A$933=FIRE0503a_raw!$A$4:$F$4)*('Data - fatalities'!$B$2:$B$933=FIRE0503a_raw!G$9)*('Data - fatalities'!$D$2:$D$933))+SUMPRODUCT(('Data - fatalities'!$A$2:$A$933=FIRE0503a_raw!$A$4:$F$4)*('Data - fatalities'!$B$2:$B$933=FIRE0503a_raw!G$9)*('Data - fatalities'!$E$2:$E$933)),IF($A$6="Male",SUMPRODUCT(('Data - fatalities'!$A$2:$A$933=FIRE0503a_raw!$A$4:$F$4)*('Data - fatalities'!$B$2:$B$933=FIRE0503a_raw!G$9)*('Data - fatalities'!$C$2:$C$933)),IF($A$6="Female",SUMPRODUCT(('Data - fatalities'!$A$2:$A$933=FIRE0503a_raw!$A$4:$F$4)*('Data - fatalities'!$B$2:$B$933=FIRE0503a_raw!G$9)*('Data - fatalities'!$D$2:$D$933)),SUMPRODUCT(('Data - fatalities'!$A$2:$A$933=FIRE0503a_raw!$A$4:$F$4)*('Data - fatalities'!$B$2:$B$933=FIRE0503a_raw!G$9)*('Data - fatalities'!$E$2:$E$933))))))</f>
        <v>0</v>
      </c>
      <c r="H11" s="41" cm="1">
        <f t="array" ref="H11">IF($A$4="2009/10",IF($A$6="All genders",'200910'!H8,IF($A$6="Male",'200910'!H27,IF($A$6="Female",'200910'!H46,'200910'!H65))),IF($A$6="All genders",SUMPRODUCT(('Data - fatalities'!$A$2:$A$933=FIRE0503a_raw!$A$4:$F$4)*('Data - fatalities'!$B$2:$B$933=FIRE0503a_raw!H$9)*('Data - fatalities'!$C$2:$C$933))+SUMPRODUCT(('Data - fatalities'!$A$2:$A$933=FIRE0503a_raw!$A$4:$F$4)*('Data - fatalities'!$B$2:$B$933=FIRE0503a_raw!H$9)*('Data - fatalities'!$D$2:$D$933))+SUMPRODUCT(('Data - fatalities'!$A$2:$A$933=FIRE0503a_raw!$A$4:$F$4)*('Data - fatalities'!$B$2:$B$933=FIRE0503a_raw!H$9)*('Data - fatalities'!$E$2:$E$933)),IF($A$6="Male",SUMPRODUCT(('Data - fatalities'!$A$2:$A$933=FIRE0503a_raw!$A$4:$F$4)*('Data - fatalities'!$B$2:$B$933=FIRE0503a_raw!H$9)*('Data - fatalities'!$C$2:$C$933)),IF($A$6="Female",SUMPRODUCT(('Data - fatalities'!$A$2:$A$933=FIRE0503a_raw!$A$4:$F$4)*('Data - fatalities'!$B$2:$B$933=FIRE0503a_raw!H$9)*('Data - fatalities'!$D$2:$D$933)),SUMPRODUCT(('Data - fatalities'!$A$2:$A$933=FIRE0503a_raw!$A$4:$F$4)*('Data - fatalities'!$B$2:$B$933=FIRE0503a_raw!H$9)*('Data - fatalities'!$E$2:$E$933))))))</f>
        <v>1</v>
      </c>
      <c r="I11" s="41" cm="1">
        <f t="array" ref="I11">IF($A$4="2009/10",IF($A$6="All genders",'200910'!I8,IF($A$6="Male",'200910'!I27,IF($A$6="Female",'200910'!I46,'200910'!I65))),IF($A$6="All genders",SUMPRODUCT(('Data - fatalities'!$A$2:$A$933=FIRE0503a_raw!$A$4:$F$4)*('Data - fatalities'!$B$2:$B$933=FIRE0503a_raw!I$9)*('Data - fatalities'!$C$2:$C$933))+SUMPRODUCT(('Data - fatalities'!$A$2:$A$933=FIRE0503a_raw!$A$4:$F$4)*('Data - fatalities'!$B$2:$B$933=FIRE0503a_raw!I$9)*('Data - fatalities'!$D$2:$D$933))+SUMPRODUCT(('Data - fatalities'!$A$2:$A$933=FIRE0503a_raw!$A$4:$F$4)*('Data - fatalities'!$B$2:$B$933=FIRE0503a_raw!I$9)*('Data - fatalities'!$E$2:$E$933)),IF($A$6="Male",SUMPRODUCT(('Data - fatalities'!$A$2:$A$933=FIRE0503a_raw!$A$4:$F$4)*('Data - fatalities'!$B$2:$B$933=FIRE0503a_raw!I$9)*('Data - fatalities'!$C$2:$C$933)),IF($A$6="Female",SUMPRODUCT(('Data - fatalities'!$A$2:$A$933=FIRE0503a_raw!$A$4:$F$4)*('Data - fatalities'!$B$2:$B$933=FIRE0503a_raw!I$9)*('Data - fatalities'!$D$2:$D$933)),SUMPRODUCT(('Data - fatalities'!$A$2:$A$933=FIRE0503a_raw!$A$4:$F$4)*('Data - fatalities'!$B$2:$B$933=FIRE0503a_raw!I$9)*('Data - fatalities'!$E$2:$E$933))))))</f>
        <v>0</v>
      </c>
      <c r="J11" s="42"/>
      <c r="K11" s="42" t="s">
        <v>15</v>
      </c>
      <c r="L11" s="60" cm="1">
        <f t="array" ref="L11">IF($A$6="Not known","..",(IF($B11=0, "NA",$B11/SUMPRODUCT((PopData!$A$2:$A$998=$A$5)*(PopData!$B$2:$B$998=$A$6)*(PopData!$C$2:$C$998=$A11)*(PopData!$E$2:$E$998)))))</f>
        <v>1.5986315713749033</v>
      </c>
      <c r="M11" s="42" cm="1">
        <f t="array" ref="M11">IF($A$4="2024/25",_xlfn.XLOOKUP(1,(K11=PopData!$C$2:$C$999)*($A$6=PopData!$B$2:$B$999)*($A$5=PopData!$A$2:$A$999),PopData!$E$2:$E$999),_xlfn.XLOOKUP(1,(K11=PopData!$C$2:$C$999)*($A$6=PopData!$B$2:$B$999)*($A$4=PopData!$A$2:$A$999),PopData!$E$2:$E$999))</f>
        <v>0.62553499999999995</v>
      </c>
      <c r="N11" s="61">
        <f>B11/B$10</f>
        <v>3.6900369003690036E-3</v>
      </c>
    </row>
    <row r="12" spans="1:14" ht="15.75" x14ac:dyDescent="0.2">
      <c r="A12" s="42" t="s">
        <v>24</v>
      </c>
      <c r="B12" s="40">
        <f t="shared" ref="B12:B21" si="1">SUM(D12:I12)</f>
        <v>7</v>
      </c>
      <c r="C12" s="41">
        <f t="shared" ref="C12:C21" si="2">SUM(D12:F12)</f>
        <v>6</v>
      </c>
      <c r="D12" s="41" cm="1">
        <f t="array" ref="D12">IF($A$4="2009/10",IF($A$6="All genders",'200910'!D9,IF($A$6="Male",'200910'!D28,IF($A$6="Female",'200910'!D47,'200910'!D66))),IF($A$6="All genders",SUMPRODUCT(('Data - fatalities'!$A$2:$A$933=FIRE0503a_raw!$A$4:$F$4)*('Data - fatalities'!$B$2:$B$933=FIRE0503a_raw!D$9)*('Data - fatalities'!$F$2:$F$933))+SUMPRODUCT(('Data - fatalities'!$A$2:$A$933=FIRE0503a_raw!$A$4:$F$4)*('Data - fatalities'!$B$2:$B$933=FIRE0503a_raw!D$9)*('Data - fatalities'!$G$2:$G$933))+SUMPRODUCT(('Data - fatalities'!$A$2:$A$933=FIRE0503a_raw!$A$4:$F$4)*('Data - fatalities'!$B$2:$B$933=FIRE0503a_raw!D$9)*('Data - fatalities'!$H$2:$H$933)),IF($A$6="Male",SUMPRODUCT(('Data - fatalities'!$A$2:$A$933=FIRE0503a_raw!$A$4:$F$4)*('Data - fatalities'!$B$2:$B$933=FIRE0503a_raw!D$9)*('Data - fatalities'!$F$2:$F$933)),IF($A$6="Female",SUMPRODUCT(('Data - fatalities'!$A$2:$A$933=FIRE0503a_raw!$A$4:$F$4)*('Data - fatalities'!$B$2:$B$933=FIRE0503a_raw!D$9)*('Data - fatalities'!$G$2:$G$933)),SUMPRODUCT(('Data - fatalities'!$A$2:$A$933=FIRE0503a_raw!$A$4:$F$4)*('Data - fatalities'!$B$2:$B$933=FIRE0503a_raw!D$9)*('Data - fatalities'!$H$2:$H$933))))))</f>
        <v>6</v>
      </c>
      <c r="E12" s="41" cm="1">
        <f t="array" ref="E12">IF($A$4="2009/10",IF($A$6="All genders",'200910'!E9,IF($A$6="Male",'200910'!E28,IF($A$6="Female",'200910'!E47,'200910'!E66))),IF($A$6="All genders",SUMPRODUCT(('Data - fatalities'!$A$2:$A$933=FIRE0503a_raw!$A$4:$F$4)*('Data - fatalities'!$B$2:$B$933=FIRE0503a_raw!E$9)*('Data - fatalities'!$F$2:$F$933))+SUMPRODUCT(('Data - fatalities'!$A$2:$A$933=FIRE0503a_raw!$A$4:$F$4)*('Data - fatalities'!$B$2:$B$933=FIRE0503a_raw!E$9)*('Data - fatalities'!$G$2:$G$933))+SUMPRODUCT(('Data - fatalities'!$A$2:$A$933=FIRE0503a_raw!$A$4:$F$4)*('Data - fatalities'!$B$2:$B$933=FIRE0503a_raw!E$9)*('Data - fatalities'!$H$2:$H$933)),IF($A$6="Male",SUMPRODUCT(('Data - fatalities'!$A$2:$A$933=FIRE0503a_raw!$A$4:$F$4)*('Data - fatalities'!$B$2:$B$933=FIRE0503a_raw!E$9)*('Data - fatalities'!$F$2:$F$933)),IF($A$6="Female",SUMPRODUCT(('Data - fatalities'!$A$2:$A$933=FIRE0503a_raw!$A$4:$F$4)*('Data - fatalities'!$B$2:$B$933=FIRE0503a_raw!E$9)*('Data - fatalities'!$G$2:$G$933)),SUMPRODUCT(('Data - fatalities'!$A$2:$A$933=FIRE0503a_raw!$A$4:$F$4)*('Data - fatalities'!$B$2:$B$933=FIRE0503a_raw!E$9)*('Data - fatalities'!$H$2:$H$933))))))</f>
        <v>0</v>
      </c>
      <c r="F12" s="41" cm="1">
        <f t="array" ref="F12">IF($A$4="2009/10",IF($A$6="All genders",'200910'!F9,IF($A$6="Male",'200910'!F28,IF($A$6="Female",'200910'!F47,'200910'!F66))),IF($A$6="All genders",SUMPRODUCT(('Data - fatalities'!$A$2:$A$933=FIRE0503a_raw!$A$4:$F$4)*('Data - fatalities'!$B$2:$B$933=FIRE0503a_raw!F$9)*('Data - fatalities'!$F$2:$F$933))+SUMPRODUCT(('Data - fatalities'!$A$2:$A$933=FIRE0503a_raw!$A$4:$F$4)*('Data - fatalities'!$B$2:$B$933=FIRE0503a_raw!F$9)*('Data - fatalities'!$G$2:$G$933))+SUMPRODUCT(('Data - fatalities'!$A$2:$A$933=FIRE0503a_raw!$A$4:$F$4)*('Data - fatalities'!$B$2:$B$933=FIRE0503a_raw!F$9)*('Data - fatalities'!$H$2:$H$933)),IF($A$6="Male",SUMPRODUCT(('Data - fatalities'!$A$2:$A$933=FIRE0503a_raw!$A$4:$F$4)*('Data - fatalities'!$B$2:$B$933=FIRE0503a_raw!F$9)*('Data - fatalities'!$F$2:$F$933)),IF($A$6="Female",SUMPRODUCT(('Data - fatalities'!$A$2:$A$933=FIRE0503a_raw!$A$4:$F$4)*('Data - fatalities'!$B$2:$B$933=FIRE0503a_raw!F$9)*('Data - fatalities'!$G$2:$G$933)),SUMPRODUCT(('Data - fatalities'!$A$2:$A$933=FIRE0503a_raw!$A$4:$F$4)*('Data - fatalities'!$B$2:$B$933=FIRE0503a_raw!F$9)*('Data - fatalities'!$H$2:$H$933))))))</f>
        <v>0</v>
      </c>
      <c r="G12" s="41" cm="1">
        <f t="array" ref="G12">IF($A$4="2009/10",IF($A$6="All genders",'200910'!G9,IF($A$6="Male",'200910'!G28,IF($A$6="Female",'200910'!G47,'200910'!G66))),IF($A$6="All genders",SUMPRODUCT(('Data - fatalities'!$A$2:$A$933=FIRE0503a_raw!$A$4:$F$4)*('Data - fatalities'!$B$2:$B$933=FIRE0503a_raw!G$9)*('Data - fatalities'!$F$2:$F$933))+SUMPRODUCT(('Data - fatalities'!$A$2:$A$933=FIRE0503a_raw!$A$4:$F$4)*('Data - fatalities'!$B$2:$B$933=FIRE0503a_raw!G$9)*('Data - fatalities'!$G$2:$G$933))+SUMPRODUCT(('Data - fatalities'!$A$2:$A$933=FIRE0503a_raw!$A$4:$F$4)*('Data - fatalities'!$B$2:$B$933=FIRE0503a_raw!G$9)*('Data - fatalities'!$H$2:$H$933)),IF($A$6="Male",SUMPRODUCT(('Data - fatalities'!$A$2:$A$933=FIRE0503a_raw!$A$4:$F$4)*('Data - fatalities'!$B$2:$B$933=FIRE0503a_raw!G$9)*('Data - fatalities'!$F$2:$F$933)),IF($A$6="Female",SUMPRODUCT(('Data - fatalities'!$A$2:$A$933=FIRE0503a_raw!$A$4:$F$4)*('Data - fatalities'!$B$2:$B$933=FIRE0503a_raw!G$9)*('Data - fatalities'!$G$2:$G$933)),SUMPRODUCT(('Data - fatalities'!$A$2:$A$933=FIRE0503a_raw!$A$4:$F$4)*('Data - fatalities'!$B$2:$B$933=FIRE0503a_raw!G$9)*('Data - fatalities'!$H$2:$H$933))))))</f>
        <v>0</v>
      </c>
      <c r="H12" s="41" cm="1">
        <f t="array" ref="H12">IF($A$4="2009/10",IF($A$6="All genders",'200910'!H9,IF($A$6="Male",'200910'!H28,IF($A$6="Female",'200910'!H47,'200910'!H66))),IF($A$6="All genders",SUMPRODUCT(('Data - fatalities'!$A$2:$A$933=FIRE0503a_raw!$A$4:$F$4)*('Data - fatalities'!$B$2:$B$933=FIRE0503a_raw!H$9)*('Data - fatalities'!$F$2:$F$933))+SUMPRODUCT(('Data - fatalities'!$A$2:$A$933=FIRE0503a_raw!$A$4:$F$4)*('Data - fatalities'!$B$2:$B$933=FIRE0503a_raw!H$9)*('Data - fatalities'!$G$2:$G$933))+SUMPRODUCT(('Data - fatalities'!$A$2:$A$933=FIRE0503a_raw!$A$4:$F$4)*('Data - fatalities'!$B$2:$B$933=FIRE0503a_raw!H$9)*('Data - fatalities'!$H$2:$H$933)),IF($A$6="Male",SUMPRODUCT(('Data - fatalities'!$A$2:$A$933=FIRE0503a_raw!$A$4:$F$4)*('Data - fatalities'!$B$2:$B$933=FIRE0503a_raw!H$9)*('Data - fatalities'!$F$2:$F$933)),IF($A$6="Female",SUMPRODUCT(('Data - fatalities'!$A$2:$A$933=FIRE0503a_raw!$A$4:$F$4)*('Data - fatalities'!$B$2:$B$933=FIRE0503a_raw!H$9)*('Data - fatalities'!$G$2:$G$933)),SUMPRODUCT(('Data - fatalities'!$A$2:$A$933=FIRE0503a_raw!$A$4:$F$4)*('Data - fatalities'!$B$2:$B$933=FIRE0503a_raw!H$9)*('Data - fatalities'!$H$2:$H$933))))))</f>
        <v>1</v>
      </c>
      <c r="I12" s="41" cm="1">
        <f t="array" ref="I12">IF($A$4="2009/10",IF($A$6="All genders",'200910'!I9,IF($A$6="Male",'200910'!I28,IF($A$6="Female",'200910'!I47,'200910'!I66))),IF($A$6="All genders",SUMPRODUCT(('Data - fatalities'!$A$2:$A$933=FIRE0503a_raw!$A$4:$F$4)*('Data - fatalities'!$B$2:$B$933=FIRE0503a_raw!I$9)*('Data - fatalities'!$F$2:$F$933))+SUMPRODUCT(('Data - fatalities'!$A$2:$A$933=FIRE0503a_raw!$A$4:$F$4)*('Data - fatalities'!$B$2:$B$933=FIRE0503a_raw!I$9)*('Data - fatalities'!$G$2:$G$933))+SUMPRODUCT(('Data - fatalities'!$A$2:$A$933=FIRE0503a_raw!$A$4:$F$4)*('Data - fatalities'!$B$2:$B$933=FIRE0503a_raw!I$9)*('Data - fatalities'!$H$2:$H$933)),IF($A$6="Male",SUMPRODUCT(('Data - fatalities'!$A$2:$A$933=FIRE0503a_raw!$A$4:$F$4)*('Data - fatalities'!$B$2:$B$933=FIRE0503a_raw!I$9)*('Data - fatalities'!$F$2:$F$933)),IF($A$6="Female",SUMPRODUCT(('Data - fatalities'!$A$2:$A$933=FIRE0503a_raw!$A$4:$F$4)*('Data - fatalities'!$B$2:$B$933=FIRE0503a_raw!I$9)*('Data - fatalities'!$G$2:$G$933)),SUMPRODUCT(('Data - fatalities'!$A$2:$A$933=FIRE0503a_raw!$A$4:$F$4)*('Data - fatalities'!$B$2:$B$933=FIRE0503a_raw!I$9)*('Data - fatalities'!$H$2:$H$933))))))</f>
        <v>0</v>
      </c>
      <c r="J12" s="42"/>
      <c r="K12" s="42" t="s">
        <v>24</v>
      </c>
      <c r="L12" s="60" cm="1">
        <f t="array" ref="L12">IF($A$6="Not known","..",(IF($B12=0, "NA",$B12/SUMPRODUCT((PopData!$A$2:$A$998=$A$5)*(PopData!$B$2:$B$998=$A$6)*(PopData!$C$2:$C$998=$A12)*(PopData!$E$2:$E$998)))))</f>
        <v>2.1347132119535401</v>
      </c>
      <c r="M12" s="42" cm="1">
        <f t="array" ref="M12">IF($A$4="2024/25",_xlfn.XLOOKUP(1,(K12=PopData!$C$2:$C$999)*($A$6=PopData!$B$2:$B$999)*($A$5=PopData!$A$2:$A$999),PopData!$E$2:$E$999),_xlfn.XLOOKUP(1,(K12=PopData!$C$2:$C$999)*($A$6=PopData!$B$2:$B$999)*($A$4=PopData!$A$2:$A$999),PopData!$E$2:$E$999))</f>
        <v>3.2791290000000002</v>
      </c>
      <c r="N12" s="61">
        <f t="shared" ref="N12:N21" si="3">B12/B$10</f>
        <v>2.5830258302583026E-2</v>
      </c>
    </row>
    <row r="13" spans="1:14" ht="15.75" x14ac:dyDescent="0.2">
      <c r="A13" s="42" t="s">
        <v>25</v>
      </c>
      <c r="B13" s="40">
        <f t="shared" si="1"/>
        <v>9</v>
      </c>
      <c r="C13" s="41">
        <f t="shared" si="2"/>
        <v>7</v>
      </c>
      <c r="D13" s="41" cm="1">
        <f t="array" ref="D13">IF($A$4="2009/10",IF($A$6="All genders",'200910'!D10,IF($A$6="Male",'200910'!D29,IF($A$6="Female",'200910'!D48,'200910'!D67))),IF($A$6="All genders",SUMPRODUCT(('Data - fatalities'!$A$2:$A$933=FIRE0503a_raw!$A$4:$F$4)*('Data - fatalities'!$B$2:$B$933=FIRE0503a_raw!D$9)*('Data - fatalities'!$I$2:$I$933))+SUMPRODUCT(('Data - fatalities'!$A$2:$A$933=FIRE0503a_raw!$A$4:$F$4)*('Data - fatalities'!$B$2:$B$933=FIRE0503a_raw!D$9)*('Data - fatalities'!$J$2:$J$933))+SUMPRODUCT(('Data - fatalities'!$A$2:$A$933=FIRE0503a_raw!$A$4:$F$4)*('Data - fatalities'!$B$2:$B$933=FIRE0503a_raw!D$9)*('Data - fatalities'!$K$2:$K$933)),IF($A$6="Male",SUMPRODUCT(('Data - fatalities'!$A$2:$A$933=FIRE0503a_raw!$A$4:$F$4)*('Data - fatalities'!$B$2:$B$933=FIRE0503a_raw!D$9)*('Data - fatalities'!$I$2:$I$933)),IF($A$6="Female",SUMPRODUCT(('Data - fatalities'!$A$2:$A$933=FIRE0503a_raw!$A$4:$F$4)*('Data - fatalities'!$B$2:$B$933=FIRE0503a_raw!D$9)*('Data - fatalities'!$J$2:$J$933)),SUMPRODUCT(('Data - fatalities'!$A$2:$A$933=FIRE0503a_raw!$A$4:$F$4)*('Data - fatalities'!$B$2:$B$933=FIRE0503a_raw!D$9)*('Data - fatalities'!$K$2:$K$933))))))</f>
        <v>7</v>
      </c>
      <c r="E13" s="41" cm="1">
        <f t="array" ref="E13">IF($A$4="2009/10",IF($A$6="All genders",'200910'!E10,IF($A$6="Male",'200910'!E29,IF($A$6="Female",'200910'!E48,'200910'!E67))),IF($A$6="All genders",SUMPRODUCT(('Data - fatalities'!$A$2:$A$933=FIRE0503a_raw!$A$4:$F$4)*('Data - fatalities'!$B$2:$B$933=FIRE0503a_raw!E$9)*('Data - fatalities'!$I$2:$I$933))+SUMPRODUCT(('Data - fatalities'!$A$2:$A$933=FIRE0503a_raw!$A$4:$F$4)*('Data - fatalities'!$B$2:$B$933=FIRE0503a_raw!E$9)*('Data - fatalities'!$J$2:$J$933))+SUMPRODUCT(('Data - fatalities'!$A$2:$A$933=FIRE0503a_raw!$A$4:$F$4)*('Data - fatalities'!$B$2:$B$933=FIRE0503a_raw!E$9)*('Data - fatalities'!$K$2:$K$933)),IF($A$6="Male",SUMPRODUCT(('Data - fatalities'!$A$2:$A$933=FIRE0503a_raw!$A$4:$F$4)*('Data - fatalities'!$B$2:$B$933=FIRE0503a_raw!E$9)*('Data - fatalities'!$I$2:$I$933)),IF($A$6="Female",SUMPRODUCT(('Data - fatalities'!$A$2:$A$933=FIRE0503a_raw!$A$4:$F$4)*('Data - fatalities'!$B$2:$B$933=FIRE0503a_raw!E$9)*('Data - fatalities'!$J$2:$J$933)),SUMPRODUCT(('Data - fatalities'!$A$2:$A$933=FIRE0503a_raw!$A$4:$F$4)*('Data - fatalities'!$B$2:$B$933=FIRE0503a_raw!E$9)*('Data - fatalities'!$K$2:$K$933))))))</f>
        <v>0</v>
      </c>
      <c r="F13" s="41" cm="1">
        <f t="array" ref="F13">IF($A$4="2009/10",IF($A$6="All genders",'200910'!F10,IF($A$6="Male",'200910'!F29,IF($A$6="Female",'200910'!F48,'200910'!F67))),IF($A$6="All genders",SUMPRODUCT(('Data - fatalities'!$A$2:$A$933=FIRE0503a_raw!$A$4:$F$4)*('Data - fatalities'!$B$2:$B$933=FIRE0503a_raw!F$9)*('Data - fatalities'!$I$2:$I$933))+SUMPRODUCT(('Data - fatalities'!$A$2:$A$933=FIRE0503a_raw!$A$4:$F$4)*('Data - fatalities'!$B$2:$B$933=FIRE0503a_raw!F$9)*('Data - fatalities'!$J$2:$J$933))+SUMPRODUCT(('Data - fatalities'!$A$2:$A$933=FIRE0503a_raw!$A$4:$F$4)*('Data - fatalities'!$B$2:$B$933=FIRE0503a_raw!F$9)*('Data - fatalities'!$K$2:$K$933)),IF($A$6="Male",SUMPRODUCT(('Data - fatalities'!$A$2:$A$933=FIRE0503a_raw!$A$4:$F$4)*('Data - fatalities'!$B$2:$B$933=FIRE0503a_raw!F$9)*('Data - fatalities'!$I$2:$I$933)),IF($A$6="Female",SUMPRODUCT(('Data - fatalities'!$A$2:$A$933=FIRE0503a_raw!$A$4:$F$4)*('Data - fatalities'!$B$2:$B$933=FIRE0503a_raw!F$9)*('Data - fatalities'!$J$2:$J$933)),SUMPRODUCT(('Data - fatalities'!$A$2:$A$933=FIRE0503a_raw!$A$4:$F$4)*('Data - fatalities'!$B$2:$B$933=FIRE0503a_raw!F$9)*('Data - fatalities'!$K$2:$K$933))))))</f>
        <v>0</v>
      </c>
      <c r="G13" s="41" cm="1">
        <f t="array" ref="G13">IF($A$4="2009/10",IF($A$6="All genders",'200910'!G10,IF($A$6="Male",'200910'!G29,IF($A$6="Female",'200910'!G48,'200910'!G67))),IF($A$6="All genders",SUMPRODUCT(('Data - fatalities'!$A$2:$A$933=FIRE0503a_raw!$A$4:$F$4)*('Data - fatalities'!$B$2:$B$933=FIRE0503a_raw!G$9)*('Data - fatalities'!$I$2:$I$933))+SUMPRODUCT(('Data - fatalities'!$A$2:$A$933=FIRE0503a_raw!$A$4:$F$4)*('Data - fatalities'!$B$2:$B$933=FIRE0503a_raw!G$9)*('Data - fatalities'!$J$2:$J$933))+SUMPRODUCT(('Data - fatalities'!$A$2:$A$933=FIRE0503a_raw!$A$4:$F$4)*('Data - fatalities'!$B$2:$B$933=FIRE0503a_raw!G$9)*('Data - fatalities'!$K$2:$K$933)),IF($A$6="Male",SUMPRODUCT(('Data - fatalities'!$A$2:$A$933=FIRE0503a_raw!$A$4:$F$4)*('Data - fatalities'!$B$2:$B$933=FIRE0503a_raw!G$9)*('Data - fatalities'!$I$2:$I$933)),IF($A$6="Female",SUMPRODUCT(('Data - fatalities'!$A$2:$A$933=FIRE0503a_raw!$A$4:$F$4)*('Data - fatalities'!$B$2:$B$933=FIRE0503a_raw!G$9)*('Data - fatalities'!$J$2:$J$933)),SUMPRODUCT(('Data - fatalities'!$A$2:$A$933=FIRE0503a_raw!$A$4:$F$4)*('Data - fatalities'!$B$2:$B$933=FIRE0503a_raw!G$9)*('Data - fatalities'!$K$2:$K$933))))))</f>
        <v>0</v>
      </c>
      <c r="H13" s="41" cm="1">
        <f t="array" ref="H13">IF($A$4="2009/10",IF($A$6="All genders",'200910'!H10,IF($A$6="Male",'200910'!H29,IF($A$6="Female",'200910'!H48,'200910'!H67))),IF($A$6="All genders",SUMPRODUCT(('Data - fatalities'!$A$2:$A$933=FIRE0503a_raw!$A$4:$F$4)*('Data - fatalities'!$B$2:$B$933=FIRE0503a_raw!H$9)*('Data - fatalities'!$I$2:$I$933))+SUMPRODUCT(('Data - fatalities'!$A$2:$A$933=FIRE0503a_raw!$A$4:$F$4)*('Data - fatalities'!$B$2:$B$933=FIRE0503a_raw!H$9)*('Data - fatalities'!$J$2:$J$933))+SUMPRODUCT(('Data - fatalities'!$A$2:$A$933=FIRE0503a_raw!$A$4:$F$4)*('Data - fatalities'!$B$2:$B$933=FIRE0503a_raw!H$9)*('Data - fatalities'!$K$2:$K$933)),IF($A$6="Male",SUMPRODUCT(('Data - fatalities'!$A$2:$A$933=FIRE0503a_raw!$A$4:$F$4)*('Data - fatalities'!$B$2:$B$933=FIRE0503a_raw!H$9)*('Data - fatalities'!$I$2:$I$933)),IF($A$6="Female",SUMPRODUCT(('Data - fatalities'!$A$2:$A$933=FIRE0503a_raw!$A$4:$F$4)*('Data - fatalities'!$B$2:$B$933=FIRE0503a_raw!H$9)*('Data - fatalities'!$J$2:$J$933)),SUMPRODUCT(('Data - fatalities'!$A$2:$A$933=FIRE0503a_raw!$A$4:$F$4)*('Data - fatalities'!$B$2:$B$933=FIRE0503a_raw!H$9)*('Data - fatalities'!$K$2:$K$933))))))</f>
        <v>2</v>
      </c>
      <c r="I13" s="41" cm="1">
        <f t="array" ref="I13">IF($A$4="2009/10",IF($A$6="All genders",'200910'!I10,IF($A$6="Male",'200910'!I29,IF($A$6="Female",'200910'!I48,'200910'!I67))),IF($A$6="All genders",SUMPRODUCT(('Data - fatalities'!$A$2:$A$933=FIRE0503a_raw!$A$4:$F$4)*('Data - fatalities'!$B$2:$B$933=FIRE0503a_raw!I$9)*('Data - fatalities'!$I$2:$I$933))+SUMPRODUCT(('Data - fatalities'!$A$2:$A$933=FIRE0503a_raw!$A$4:$F$4)*('Data - fatalities'!$B$2:$B$933=FIRE0503a_raw!I$9)*('Data - fatalities'!$J$2:$J$933))+SUMPRODUCT(('Data - fatalities'!$A$2:$A$933=FIRE0503a_raw!$A$4:$F$4)*('Data - fatalities'!$B$2:$B$933=FIRE0503a_raw!I$9)*('Data - fatalities'!$K$2:$K$933)),IF($A$6="Male",SUMPRODUCT(('Data - fatalities'!$A$2:$A$933=FIRE0503a_raw!$A$4:$F$4)*('Data - fatalities'!$B$2:$B$933=FIRE0503a_raw!I$9)*('Data - fatalities'!$I$2:$I$933)),IF($A$6="Female",SUMPRODUCT(('Data - fatalities'!$A$2:$A$933=FIRE0503a_raw!$A$4:$F$4)*('Data - fatalities'!$B$2:$B$933=FIRE0503a_raw!I$9)*('Data - fatalities'!$J$2:$J$933)),SUMPRODUCT(('Data - fatalities'!$A$2:$A$933=FIRE0503a_raw!$A$4:$F$4)*('Data - fatalities'!$B$2:$B$933=FIRE0503a_raw!I$9)*('Data - fatalities'!$K$2:$K$933))))))</f>
        <v>0</v>
      </c>
      <c r="J13" s="42"/>
      <c r="K13" s="42" t="s">
        <v>25</v>
      </c>
      <c r="L13" s="60" cm="1">
        <f t="array" ref="L13">IF($A$6="Not known","..",(IF($B13=0, "NA",$B13/SUMPRODUCT((PopData!$A$2:$A$998=$A$5)*(PopData!$B$2:$B$998=$A$6)*(PopData!$C$2:$C$998=$A13)*(PopData!$E$2:$E$998)))))</f>
        <v>2.519498821294468</v>
      </c>
      <c r="M13" s="42" cm="1">
        <f t="array" ref="M13">IF($A$4="2024/25",_xlfn.XLOOKUP(1,(K13=PopData!$C$2:$C$999)*($A$6=PopData!$B$2:$B$999)*($A$5=PopData!$A$2:$A$999),PopData!$E$2:$E$999),_xlfn.XLOOKUP(1,(K13=PopData!$C$2:$C$999)*($A$6=PopData!$B$2:$B$999)*($A$4=PopData!$A$2:$A$999),PopData!$E$2:$E$999))</f>
        <v>3.572139</v>
      </c>
      <c r="N13" s="61">
        <f t="shared" si="3"/>
        <v>3.3210332103321034E-2</v>
      </c>
    </row>
    <row r="14" spans="1:14" ht="15.75" x14ac:dyDescent="0.2">
      <c r="A14" s="42" t="s">
        <v>16</v>
      </c>
      <c r="B14" s="40">
        <f t="shared" si="1"/>
        <v>3</v>
      </c>
      <c r="C14" s="41">
        <f t="shared" si="2"/>
        <v>2</v>
      </c>
      <c r="D14" s="41" cm="1">
        <f t="array" ref="D14">IF($A$4="2009/10",IF($A$6="All genders",'200910'!D11,IF($A$6="Male",'200910'!D30,IF($A$6="Female",'200910'!D49,'200910'!D68))),IF($A$6="All genders",SUMPRODUCT(('Data - fatalities'!$A$2:$A$933=FIRE0503a_raw!$A$4:$F$4)*('Data - fatalities'!$B$2:$B$933=FIRE0503a_raw!D$9)*('Data - fatalities'!$L$2:$L$933))+SUMPRODUCT(('Data - fatalities'!$A$2:$A$933=FIRE0503a_raw!$A$4:$F$4)*('Data - fatalities'!$B$2:$B$933=FIRE0503a_raw!D$9)*('Data - fatalities'!$M$2:$M$933))+SUMPRODUCT(('Data - fatalities'!$A$2:$A$933=FIRE0503a_raw!$A$4:$F$4)*('Data - fatalities'!$B$2:$B$933=FIRE0503a_raw!D$9)*('Data - fatalities'!$N$2:$N$933)),IF($A$6="Male",SUMPRODUCT(('Data - fatalities'!$A$2:$A$933=FIRE0503a_raw!$A$4:$F$4)*('Data - fatalities'!$B$2:$B$933=FIRE0503a_raw!D$9)*('Data - fatalities'!$L$2:$L$933)),IF($A$6="Female",SUMPRODUCT(('Data - fatalities'!$A$2:$A$933=FIRE0503a_raw!$A$4:$F$4)*('Data - fatalities'!$B$2:$B$933=FIRE0503a_raw!D$9)*('Data - fatalities'!$M$2:$M$933)),SUMPRODUCT(('Data - fatalities'!$A$2:$A$933=FIRE0503a_raw!$A$4:$F$4)*('Data - fatalities'!$B$2:$B$933=FIRE0503a_raw!D$9)*('Data - fatalities'!$N$2:$N$933))))))</f>
        <v>2</v>
      </c>
      <c r="E14" s="41" cm="1">
        <f t="array" ref="E14">IF($A$4="2009/10",IF($A$6="All genders",'200910'!E11,IF($A$6="Male",'200910'!E30,IF($A$6="Female",'200910'!E49,'200910'!E68))),IF($A$6="All genders",SUMPRODUCT(('Data - fatalities'!$A$2:$A$933=FIRE0503a_raw!$A$4:$F$4)*('Data - fatalities'!$B$2:$B$933=FIRE0503a_raw!E$9)*('Data - fatalities'!$L$2:$L$933))+SUMPRODUCT(('Data - fatalities'!$A$2:$A$933=FIRE0503a_raw!$A$4:$F$4)*('Data - fatalities'!$B$2:$B$933=FIRE0503a_raw!E$9)*('Data - fatalities'!$M$2:$M$933))+SUMPRODUCT(('Data - fatalities'!$A$2:$A$933=FIRE0503a_raw!$A$4:$F$4)*('Data - fatalities'!$B$2:$B$933=FIRE0503a_raw!E$9)*('Data - fatalities'!$N$2:$N$933)),IF($A$6="Male",SUMPRODUCT(('Data - fatalities'!$A$2:$A$933=FIRE0503a_raw!$A$4:$F$4)*('Data - fatalities'!$B$2:$B$933=FIRE0503a_raw!E$9)*('Data - fatalities'!$L$2:$L$933)),IF($A$6="Female",SUMPRODUCT(('Data - fatalities'!$A$2:$A$933=FIRE0503a_raw!$A$4:$F$4)*('Data - fatalities'!$B$2:$B$933=FIRE0503a_raw!E$9)*('Data - fatalities'!$M$2:$M$933)),SUMPRODUCT(('Data - fatalities'!$A$2:$A$933=FIRE0503a_raw!$A$4:$F$4)*('Data - fatalities'!$B$2:$B$933=FIRE0503a_raw!E$9)*('Data - fatalities'!$N$2:$N$933))))))</f>
        <v>0</v>
      </c>
      <c r="F14" s="41" cm="1">
        <f t="array" ref="F14">IF($A$4="2009/10",IF($A$6="All genders",'200910'!F11,IF($A$6="Male",'200910'!F30,IF($A$6="Female",'200910'!F49,'200910'!F68))),IF($A$6="All genders",SUMPRODUCT(('Data - fatalities'!$A$2:$A$933=FIRE0503a_raw!$A$4:$F$4)*('Data - fatalities'!$B$2:$B$933=FIRE0503a_raw!F$9)*('Data - fatalities'!$L$2:$L$933))+SUMPRODUCT(('Data - fatalities'!$A$2:$A$933=FIRE0503a_raw!$A$4:$F$4)*('Data - fatalities'!$B$2:$B$933=FIRE0503a_raw!F$9)*('Data - fatalities'!$M$2:$M$933))+SUMPRODUCT(('Data - fatalities'!$A$2:$A$933=FIRE0503a_raw!$A$4:$F$4)*('Data - fatalities'!$B$2:$B$933=FIRE0503a_raw!F$9)*('Data - fatalities'!$N$2:$N$933)),IF($A$6="Male",SUMPRODUCT(('Data - fatalities'!$A$2:$A$933=FIRE0503a_raw!$A$4:$F$4)*('Data - fatalities'!$B$2:$B$933=FIRE0503a_raw!F$9)*('Data - fatalities'!$L$2:$L$933)),IF($A$6="Female",SUMPRODUCT(('Data - fatalities'!$A$2:$A$933=FIRE0503a_raw!$A$4:$F$4)*('Data - fatalities'!$B$2:$B$933=FIRE0503a_raw!F$9)*('Data - fatalities'!$M$2:$M$933)),SUMPRODUCT(('Data - fatalities'!$A$2:$A$933=FIRE0503a_raw!$A$4:$F$4)*('Data - fatalities'!$B$2:$B$933=FIRE0503a_raw!F$9)*('Data - fatalities'!$N$2:$N$933))))))</f>
        <v>0</v>
      </c>
      <c r="G14" s="41" cm="1">
        <f t="array" ref="G14">IF($A$4="2009/10",IF($A$6="All genders",'200910'!G11,IF($A$6="Male",'200910'!G30,IF($A$6="Female",'200910'!G49,'200910'!G68))),IF($A$6="All genders",SUMPRODUCT(('Data - fatalities'!$A$2:$A$933=FIRE0503a_raw!$A$4:$F$4)*('Data - fatalities'!$B$2:$B$933=FIRE0503a_raw!G$9)*('Data - fatalities'!$L$2:$L$933))+SUMPRODUCT(('Data - fatalities'!$A$2:$A$933=FIRE0503a_raw!$A$4:$F$4)*('Data - fatalities'!$B$2:$B$933=FIRE0503a_raw!G$9)*('Data - fatalities'!$M$2:$M$933))+SUMPRODUCT(('Data - fatalities'!$A$2:$A$933=FIRE0503a_raw!$A$4:$F$4)*('Data - fatalities'!$B$2:$B$933=FIRE0503a_raw!G$9)*('Data - fatalities'!$N$2:$N$933)),IF($A$6="Male",SUMPRODUCT(('Data - fatalities'!$A$2:$A$933=FIRE0503a_raw!$A$4:$F$4)*('Data - fatalities'!$B$2:$B$933=FIRE0503a_raw!G$9)*('Data - fatalities'!$L$2:$L$933)),IF($A$6="Female",SUMPRODUCT(('Data - fatalities'!$A$2:$A$933=FIRE0503a_raw!$A$4:$F$4)*('Data - fatalities'!$B$2:$B$933=FIRE0503a_raw!G$9)*('Data - fatalities'!$M$2:$M$933)),SUMPRODUCT(('Data - fatalities'!$A$2:$A$933=FIRE0503a_raw!$A$4:$F$4)*('Data - fatalities'!$B$2:$B$933=FIRE0503a_raw!G$9)*('Data - fatalities'!$N$2:$N$933))))))</f>
        <v>0</v>
      </c>
      <c r="H14" s="41" cm="1">
        <f t="array" ref="H14">IF($A$4="2009/10",IF($A$6="All genders",'200910'!H11,IF($A$6="Male",'200910'!H30,IF($A$6="Female",'200910'!H49,'200910'!H68))),IF($A$6="All genders",SUMPRODUCT(('Data - fatalities'!$A$2:$A$933=FIRE0503a_raw!$A$4:$F$4)*('Data - fatalities'!$B$2:$B$933=FIRE0503a_raw!H$9)*('Data - fatalities'!$L$2:$L$933))+SUMPRODUCT(('Data - fatalities'!$A$2:$A$933=FIRE0503a_raw!$A$4:$F$4)*('Data - fatalities'!$B$2:$B$933=FIRE0503a_raw!H$9)*('Data - fatalities'!$M$2:$M$933))+SUMPRODUCT(('Data - fatalities'!$A$2:$A$933=FIRE0503a_raw!$A$4:$F$4)*('Data - fatalities'!$B$2:$B$933=FIRE0503a_raw!H$9)*('Data - fatalities'!$N$2:$N$933)),IF($A$6="Male",SUMPRODUCT(('Data - fatalities'!$A$2:$A$933=FIRE0503a_raw!$A$4:$F$4)*('Data - fatalities'!$B$2:$B$933=FIRE0503a_raw!H$9)*('Data - fatalities'!$L$2:$L$933)),IF($A$6="Female",SUMPRODUCT(('Data - fatalities'!$A$2:$A$933=FIRE0503a_raw!$A$4:$F$4)*('Data - fatalities'!$B$2:$B$933=FIRE0503a_raw!H$9)*('Data - fatalities'!$M$2:$M$933)),SUMPRODUCT(('Data - fatalities'!$A$2:$A$933=FIRE0503a_raw!$A$4:$F$4)*('Data - fatalities'!$B$2:$B$933=FIRE0503a_raw!H$9)*('Data - fatalities'!$N$2:$N$933))))))</f>
        <v>1</v>
      </c>
      <c r="I14" s="41" cm="1">
        <f t="array" ref="I14">IF($A$4="2009/10",IF($A$6="All genders",'200910'!I11,IF($A$6="Male",'200910'!I30,IF($A$6="Female",'200910'!I49,'200910'!I68))),IF($A$6="All genders",SUMPRODUCT(('Data - fatalities'!$A$2:$A$933=FIRE0503a_raw!$A$4:$F$4)*('Data - fatalities'!$B$2:$B$933=FIRE0503a_raw!I$9)*('Data - fatalities'!$L$2:$L$933))+SUMPRODUCT(('Data - fatalities'!$A$2:$A$933=FIRE0503a_raw!$A$4:$F$4)*('Data - fatalities'!$B$2:$B$933=FIRE0503a_raw!I$9)*('Data - fatalities'!$M$2:$M$933))+SUMPRODUCT(('Data - fatalities'!$A$2:$A$933=FIRE0503a_raw!$A$4:$F$4)*('Data - fatalities'!$B$2:$B$933=FIRE0503a_raw!I$9)*('Data - fatalities'!$N$2:$N$933)),IF($A$6="Male",SUMPRODUCT(('Data - fatalities'!$A$2:$A$933=FIRE0503a_raw!$A$4:$F$4)*('Data - fatalities'!$B$2:$B$933=FIRE0503a_raw!I$9)*('Data - fatalities'!$L$2:$L$933)),IF($A$6="Female",SUMPRODUCT(('Data - fatalities'!$A$2:$A$933=FIRE0503a_raw!$A$4:$F$4)*('Data - fatalities'!$B$2:$B$933=FIRE0503a_raw!I$9)*('Data - fatalities'!$M$2:$M$933)),SUMPRODUCT(('Data - fatalities'!$A$2:$A$933=FIRE0503a_raw!$A$4:$F$4)*('Data - fatalities'!$B$2:$B$933=FIRE0503a_raw!I$9)*('Data - fatalities'!$N$2:$N$933))))))</f>
        <v>0</v>
      </c>
      <c r="J14" s="42"/>
      <c r="K14" s="42" t="s">
        <v>16</v>
      </c>
      <c r="L14" s="60" cm="1">
        <f t="array" ref="L14">IF($A$6="Not known","..",(IF($B14=0, "NA",$B14/SUMPRODUCT((PopData!$A$2:$A$998=$A$5)*(PopData!$B$2:$B$998=$A$6)*(PopData!$C$2:$C$998=$A14)*(PopData!$E$2:$E$998)))))</f>
        <v>0.69149231648312548</v>
      </c>
      <c r="M14" s="42" cm="1">
        <f t="array" ref="M14">IF($A$4="2024/25",_xlfn.XLOOKUP(1,(K14=PopData!$C$2:$C$999)*($A$6=PopData!$B$2:$B$999)*($A$5=PopData!$A$2:$A$999),PopData!$E$2:$E$999),_xlfn.XLOOKUP(1,(K14=PopData!$C$2:$C$999)*($A$6=PopData!$B$2:$B$999)*($A$4=PopData!$A$2:$A$999),PopData!$E$2:$E$999))</f>
        <v>4.3384429999999998</v>
      </c>
      <c r="N14" s="61">
        <f t="shared" si="3"/>
        <v>1.107011070110701E-2</v>
      </c>
    </row>
    <row r="15" spans="1:14" ht="15.75" x14ac:dyDescent="0.2">
      <c r="A15" s="42" t="s">
        <v>17</v>
      </c>
      <c r="B15" s="40">
        <f t="shared" si="1"/>
        <v>13</v>
      </c>
      <c r="C15" s="42">
        <f t="shared" si="2"/>
        <v>7</v>
      </c>
      <c r="D15" s="41" cm="1">
        <f t="array" ref="D15">IF($A$4="2009/10",IF($A$6="All genders",'200910'!D12,IF($A$6="Male",'200910'!D31,IF($A$6="Female",'200910'!D50,'200910'!D69))),IF($A$6="All genders",SUMPRODUCT(('Data - fatalities'!$A$2:$A$933=FIRE0503a_raw!$A$4:$F$4)*('Data - fatalities'!$B$2:$B$933=FIRE0503a_raw!D$9)*('Data - fatalities'!$O$2:$O$933))+SUMPRODUCT(('Data - fatalities'!$A$2:$A$933=FIRE0503a_raw!$A$4:$F$4)*('Data - fatalities'!$B$2:$B$933=FIRE0503a_raw!D$9)*('Data - fatalities'!$P$2:$P$933))+SUMPRODUCT(('Data - fatalities'!$A$2:$A$933=FIRE0503a_raw!$A$4:$F$4)*('Data - fatalities'!$B$2:$B$933=FIRE0503a_raw!D$9)*('Data - fatalities'!$Q$2:$Q$933)),IF($A$6="Male",SUMPRODUCT(('Data - fatalities'!$A$2:$A$933=FIRE0503a_raw!$A$4:$F$4)*('Data - fatalities'!$B$2:$B$933=FIRE0503a_raw!D$9)*('Data - fatalities'!$O$2:$O$933)),IF($A$6="Female",SUMPRODUCT(('Data - fatalities'!$A$2:$A$933=FIRE0503a_raw!$A$4:$F$4)*('Data - fatalities'!$B$2:$B$933=FIRE0503a_raw!D$9)*('Data - fatalities'!$P$2:$P$933)),SUMPRODUCT(('Data - fatalities'!$A$2:$A$933=FIRE0503a_raw!$A$4:$F$4)*('Data - fatalities'!$B$2:$B$933=FIRE0503a_raw!D$9)*('Data - fatalities'!$Q$2:$Q$933))))))</f>
        <v>7</v>
      </c>
      <c r="E15" s="41" cm="1">
        <f t="array" ref="E15">IF($A$4="2009/10",IF($A$6="All genders",'200910'!E12,IF($A$6="Male",'200910'!E31,IF($A$6="Female",'200910'!E50,'200910'!E69))),IF($A$6="All genders",SUMPRODUCT(('Data - fatalities'!$A$2:$A$933=FIRE0503a_raw!$A$4:$F$4)*('Data - fatalities'!$B$2:$B$933=FIRE0503a_raw!E$9)*('Data - fatalities'!$O$2:$O$933))+SUMPRODUCT(('Data - fatalities'!$A$2:$A$933=FIRE0503a_raw!$A$4:$F$4)*('Data - fatalities'!$B$2:$B$933=FIRE0503a_raw!E$9)*('Data - fatalities'!$P$2:$P$933))+SUMPRODUCT(('Data - fatalities'!$A$2:$A$933=FIRE0503a_raw!$A$4:$F$4)*('Data - fatalities'!$B$2:$B$933=FIRE0503a_raw!E$9)*('Data - fatalities'!$Q$2:$Q$933)),IF($A$6="Male",SUMPRODUCT(('Data - fatalities'!$A$2:$A$933=FIRE0503a_raw!$A$4:$F$4)*('Data - fatalities'!$B$2:$B$933=FIRE0503a_raw!E$9)*('Data - fatalities'!$O$2:$O$933)),IF($A$6="Female",SUMPRODUCT(('Data - fatalities'!$A$2:$A$933=FIRE0503a_raw!$A$4:$F$4)*('Data - fatalities'!$B$2:$B$933=FIRE0503a_raw!E$9)*('Data - fatalities'!$P$2:$P$933)),SUMPRODUCT(('Data - fatalities'!$A$2:$A$933=FIRE0503a_raw!$A$4:$F$4)*('Data - fatalities'!$B$2:$B$933=FIRE0503a_raw!E$9)*('Data - fatalities'!$Q$2:$Q$933))))))</f>
        <v>0</v>
      </c>
      <c r="F15" s="41" cm="1">
        <f t="array" ref="F15">IF($A$4="2009/10",IF($A$6="All genders",'200910'!F12,IF($A$6="Male",'200910'!F31,IF($A$6="Female",'200910'!F50,'200910'!F69))),IF($A$6="All genders",SUMPRODUCT(('Data - fatalities'!$A$2:$A$933=FIRE0503a_raw!$A$4:$F$4)*('Data - fatalities'!$B$2:$B$933=FIRE0503a_raw!F$9)*('Data - fatalities'!$O$2:$O$933))+SUMPRODUCT(('Data - fatalities'!$A$2:$A$933=FIRE0503a_raw!$A$4:$F$4)*('Data - fatalities'!$B$2:$B$933=FIRE0503a_raw!F$9)*('Data - fatalities'!$P$2:$P$933))+SUMPRODUCT(('Data - fatalities'!$A$2:$A$933=FIRE0503a_raw!$A$4:$F$4)*('Data - fatalities'!$B$2:$B$933=FIRE0503a_raw!F$9)*('Data - fatalities'!$Q$2:$Q$933)),IF($A$6="Male",SUMPRODUCT(('Data - fatalities'!$A$2:$A$933=FIRE0503a_raw!$A$4:$F$4)*('Data - fatalities'!$B$2:$B$933=FIRE0503a_raw!F$9)*('Data - fatalities'!$O$2:$O$933)),IF($A$6="Female",SUMPRODUCT(('Data - fatalities'!$A$2:$A$933=FIRE0503a_raw!$A$4:$F$4)*('Data - fatalities'!$B$2:$B$933=FIRE0503a_raw!F$9)*('Data - fatalities'!$P$2:$P$933)),SUMPRODUCT(('Data - fatalities'!$A$2:$A$933=FIRE0503a_raw!$A$4:$F$4)*('Data - fatalities'!$B$2:$B$933=FIRE0503a_raw!F$9)*('Data - fatalities'!$Q$2:$Q$933))))))</f>
        <v>0</v>
      </c>
      <c r="G15" s="41" cm="1">
        <f t="array" ref="G15">IF($A$4="2009/10",IF($A$6="All genders",'200910'!G12,IF($A$6="Male",'200910'!G31,IF($A$6="Female",'200910'!G50,'200910'!G69))),IF($A$6="All genders",SUMPRODUCT(('Data - fatalities'!$A$2:$A$933=FIRE0503a_raw!$A$4:$F$4)*('Data - fatalities'!$B$2:$B$933=FIRE0503a_raw!G$9)*('Data - fatalities'!$O$2:$O$933))+SUMPRODUCT(('Data - fatalities'!$A$2:$A$933=FIRE0503a_raw!$A$4:$F$4)*('Data - fatalities'!$B$2:$B$933=FIRE0503a_raw!G$9)*('Data - fatalities'!$P$2:$P$933))+SUMPRODUCT(('Data - fatalities'!$A$2:$A$933=FIRE0503a_raw!$A$4:$F$4)*('Data - fatalities'!$B$2:$B$933=FIRE0503a_raw!G$9)*('Data - fatalities'!$Q$2:$Q$933)),IF($A$6="Male",SUMPRODUCT(('Data - fatalities'!$A$2:$A$933=FIRE0503a_raw!$A$4:$F$4)*('Data - fatalities'!$B$2:$B$933=FIRE0503a_raw!G$9)*('Data - fatalities'!$O$2:$O$933)),IF($A$6="Female",SUMPRODUCT(('Data - fatalities'!$A$2:$A$933=FIRE0503a_raw!$A$4:$F$4)*('Data - fatalities'!$B$2:$B$933=FIRE0503a_raw!G$9)*('Data - fatalities'!$P$2:$P$933)),SUMPRODUCT(('Data - fatalities'!$A$2:$A$933=FIRE0503a_raw!$A$4:$F$4)*('Data - fatalities'!$B$2:$B$933=FIRE0503a_raw!G$9)*('Data - fatalities'!$Q$2:$Q$933))))))</f>
        <v>0</v>
      </c>
      <c r="H15" s="41" cm="1">
        <f t="array" ref="H15">IF($A$4="2009/10",IF($A$6="All genders",'200910'!H12,IF($A$6="Male",'200910'!H31,IF($A$6="Female",'200910'!H50,'200910'!H69))),IF($A$6="All genders",SUMPRODUCT(('Data - fatalities'!$A$2:$A$933=FIRE0503a_raw!$A$4:$F$4)*('Data - fatalities'!$B$2:$B$933=FIRE0503a_raw!H$9)*('Data - fatalities'!$O$2:$O$933))+SUMPRODUCT(('Data - fatalities'!$A$2:$A$933=FIRE0503a_raw!$A$4:$F$4)*('Data - fatalities'!$B$2:$B$933=FIRE0503a_raw!H$9)*('Data - fatalities'!$P$2:$P$933))+SUMPRODUCT(('Data - fatalities'!$A$2:$A$933=FIRE0503a_raw!$A$4:$F$4)*('Data - fatalities'!$B$2:$B$933=FIRE0503a_raw!H$9)*('Data - fatalities'!$Q$2:$Q$933)),IF($A$6="Male",SUMPRODUCT(('Data - fatalities'!$A$2:$A$933=FIRE0503a_raw!$A$4:$F$4)*('Data - fatalities'!$B$2:$B$933=FIRE0503a_raw!H$9)*('Data - fatalities'!$O$2:$O$933)),IF($A$6="Female",SUMPRODUCT(('Data - fatalities'!$A$2:$A$933=FIRE0503a_raw!$A$4:$F$4)*('Data - fatalities'!$B$2:$B$933=FIRE0503a_raw!H$9)*('Data - fatalities'!$P$2:$P$933)),SUMPRODUCT(('Data - fatalities'!$A$2:$A$933=FIRE0503a_raw!$A$4:$F$4)*('Data - fatalities'!$B$2:$B$933=FIRE0503a_raw!H$9)*('Data - fatalities'!$Q$2:$Q$933))))))</f>
        <v>5</v>
      </c>
      <c r="I15" s="41" cm="1">
        <f t="array" ref="I15">IF($A$4="2009/10",IF($A$6="All genders",'200910'!I12,IF($A$6="Male",'200910'!I31,IF($A$6="Female",'200910'!I50,'200910'!I69))),IF($A$6="All genders",SUMPRODUCT(('Data - fatalities'!$A$2:$A$933=FIRE0503a_raw!$A$4:$F$4)*('Data - fatalities'!$B$2:$B$933=FIRE0503a_raw!I$9)*('Data - fatalities'!$O$2:$O$933))+SUMPRODUCT(('Data - fatalities'!$A$2:$A$933=FIRE0503a_raw!$A$4:$F$4)*('Data - fatalities'!$B$2:$B$933=FIRE0503a_raw!I$9)*('Data - fatalities'!$P$2:$P$933))+SUMPRODUCT(('Data - fatalities'!$A$2:$A$933=FIRE0503a_raw!$A$4:$F$4)*('Data - fatalities'!$B$2:$B$933=FIRE0503a_raw!I$9)*('Data - fatalities'!$Q$2:$Q$933)),IF($A$6="Male",SUMPRODUCT(('Data - fatalities'!$A$2:$A$933=FIRE0503a_raw!$A$4:$F$4)*('Data - fatalities'!$B$2:$B$933=FIRE0503a_raw!I$9)*('Data - fatalities'!$O$2:$O$933)),IF($A$6="Female",SUMPRODUCT(('Data - fatalities'!$A$2:$A$933=FIRE0503a_raw!$A$4:$F$4)*('Data - fatalities'!$B$2:$B$933=FIRE0503a_raw!I$9)*('Data - fatalities'!$P$2:$P$933)),SUMPRODUCT(('Data - fatalities'!$A$2:$A$933=FIRE0503a_raw!$A$4:$F$4)*('Data - fatalities'!$B$2:$B$933=FIRE0503a_raw!I$9)*('Data - fatalities'!$Q$2:$Q$933))))))</f>
        <v>1</v>
      </c>
      <c r="J15" s="42"/>
      <c r="K15" s="42" t="s">
        <v>17</v>
      </c>
      <c r="L15" s="60" cm="1">
        <f t="array" ref="L15">IF($A$6="Not known","..",(IF($B15=0, "NA",$B15/SUMPRODUCT((PopData!$A$2:$A$998=$A$5)*(PopData!$B$2:$B$998=$A$6)*(PopData!$C$2:$C$998=$A15)*(PopData!$E$2:$E$998)))))</f>
        <v>2.2807773801622542</v>
      </c>
      <c r="M15" s="42" cm="1">
        <f t="array" ref="M15">IF($A$4="2024/25",_xlfn.XLOOKUP(1,(K15=PopData!$C$2:$C$999)*($A$6=PopData!$B$2:$B$999)*($A$5=PopData!$A$2:$A$999),PopData!$E$2:$E$999),_xlfn.XLOOKUP(1,(K15=PopData!$C$2:$C$999)*($A$6=PopData!$B$2:$B$999)*($A$4=PopData!$A$2:$A$999),PopData!$E$2:$E$999))</f>
        <v>5.6998110000000004</v>
      </c>
      <c r="N15" s="61">
        <f t="shared" si="3"/>
        <v>4.797047970479705E-2</v>
      </c>
    </row>
    <row r="16" spans="1:14" ht="15.75" x14ac:dyDescent="0.2">
      <c r="A16" s="42" t="s">
        <v>26</v>
      </c>
      <c r="B16" s="40">
        <f t="shared" si="1"/>
        <v>29</v>
      </c>
      <c r="C16" s="42">
        <f t="shared" si="2"/>
        <v>18</v>
      </c>
      <c r="D16" s="41" cm="1">
        <f t="array" ref="D16">IF($A$4="2009/10",IF($A$6="All genders",'200910'!D13,IF($A$6="Male",'200910'!D32,IF($A$6="Female",'200910'!D51,'200910'!D70))),IF($A$6="All genders",SUMPRODUCT(('Data - fatalities'!$A$2:$A$933=FIRE0503a_raw!$A$4:$F$4)*('Data - fatalities'!$B$2:$B$933=FIRE0503a_raw!D$9)*('Data - fatalities'!$R$2:$R$933))+SUMPRODUCT(('Data - fatalities'!$A$2:$A$933=FIRE0503a_raw!$A$4:$F$4)*('Data - fatalities'!$B$2:$B$933=FIRE0503a_raw!D$9)*('Data - fatalities'!$S$2:$S$933))+SUMPRODUCT(('Data - fatalities'!$A$2:$A$933=FIRE0503a_raw!$A$4:$F$4)*('Data - fatalities'!$B$2:$B$933=FIRE0503a_raw!D$9)*('Data - fatalities'!$T$2:$T$933)),IF($A$6="Male",SUMPRODUCT(('Data - fatalities'!$A$2:$A$933=FIRE0503a_raw!$A$4:$F$4)*('Data - fatalities'!$B$2:$B$933=FIRE0503a_raw!D$9)*('Data - fatalities'!$R$2:$R$933)),IF($A$6="Female",SUMPRODUCT(('Data - fatalities'!$A$2:$A$933=FIRE0503a_raw!$A$4:$F$4)*('Data - fatalities'!$B$2:$B$933=FIRE0503a_raw!D$9)*('Data - fatalities'!$S$2:$S$933)),SUMPRODUCT(('Data - fatalities'!$A$2:$A$933=FIRE0503a_raw!$A$4:$F$4)*('Data - fatalities'!$B$2:$B$933=FIRE0503a_raw!D$9)*('Data - fatalities'!$T$2:$T$933))))))</f>
        <v>18</v>
      </c>
      <c r="E16" s="41" cm="1">
        <f t="array" ref="E16">IF($A$4="2009/10",IF($A$6="All genders",'200910'!E13,IF($A$6="Male",'200910'!E32,IF($A$6="Female",'200910'!E51,'200910'!E70))),IF($A$6="All genders",SUMPRODUCT(('Data - fatalities'!$A$2:$A$933=FIRE0503a_raw!$A$4:$F$4)*('Data - fatalities'!$B$2:$B$933=FIRE0503a_raw!E$9)*('Data - fatalities'!$R$2:$R$933))+SUMPRODUCT(('Data - fatalities'!$A$2:$A$933=FIRE0503a_raw!$A$4:$F$4)*('Data - fatalities'!$B$2:$B$933=FIRE0503a_raw!E$9)*('Data - fatalities'!$S$2:$S$933))+SUMPRODUCT(('Data - fatalities'!$A$2:$A$933=FIRE0503a_raw!$A$4:$F$4)*('Data - fatalities'!$B$2:$B$933=FIRE0503a_raw!E$9)*('Data - fatalities'!$T$2:$T$933)),IF($A$6="Male",SUMPRODUCT(('Data - fatalities'!$A$2:$A$933=FIRE0503a_raw!$A$4:$F$4)*('Data - fatalities'!$B$2:$B$933=FIRE0503a_raw!E$9)*('Data - fatalities'!$R$2:$R$933)),IF($A$6="Female",SUMPRODUCT(('Data - fatalities'!$A$2:$A$933=FIRE0503a_raw!$A$4:$F$4)*('Data - fatalities'!$B$2:$B$933=FIRE0503a_raw!E$9)*('Data - fatalities'!$S$2:$S$933)),SUMPRODUCT(('Data - fatalities'!$A$2:$A$933=FIRE0503a_raw!$A$4:$F$4)*('Data - fatalities'!$B$2:$B$933=FIRE0503a_raw!E$9)*('Data - fatalities'!$T$2:$T$933))))))</f>
        <v>0</v>
      </c>
      <c r="F16" s="41" cm="1">
        <f t="array" ref="F16">IF($A$4="2009/10",IF($A$6="All genders",'200910'!F13,IF($A$6="Male",'200910'!F32,IF($A$6="Female",'200910'!F51,'200910'!F70))),IF($A$6="All genders",SUMPRODUCT(('Data - fatalities'!$A$2:$A$933=FIRE0503a_raw!$A$4:$F$4)*('Data - fatalities'!$B$2:$B$933=FIRE0503a_raw!F$9)*('Data - fatalities'!$R$2:$R$933))+SUMPRODUCT(('Data - fatalities'!$A$2:$A$933=FIRE0503a_raw!$A$4:$F$4)*('Data - fatalities'!$B$2:$B$933=FIRE0503a_raw!F$9)*('Data - fatalities'!$S$2:$S$933))+SUMPRODUCT(('Data - fatalities'!$A$2:$A$933=FIRE0503a_raw!$A$4:$F$4)*('Data - fatalities'!$B$2:$B$933=FIRE0503a_raw!F$9)*('Data - fatalities'!$T$2:$T$933)),IF($A$6="Male",SUMPRODUCT(('Data - fatalities'!$A$2:$A$933=FIRE0503a_raw!$A$4:$F$4)*('Data - fatalities'!$B$2:$B$933=FIRE0503a_raw!F$9)*('Data - fatalities'!$R$2:$R$933)),IF($A$6="Female",SUMPRODUCT(('Data - fatalities'!$A$2:$A$933=FIRE0503a_raw!$A$4:$F$4)*('Data - fatalities'!$B$2:$B$933=FIRE0503a_raw!F$9)*('Data - fatalities'!$S$2:$S$933)),SUMPRODUCT(('Data - fatalities'!$A$2:$A$933=FIRE0503a_raw!$A$4:$F$4)*('Data - fatalities'!$B$2:$B$933=FIRE0503a_raw!F$9)*('Data - fatalities'!$T$2:$T$933))))))</f>
        <v>0</v>
      </c>
      <c r="G16" s="41" cm="1">
        <f t="array" ref="G16">IF($A$4="2009/10",IF($A$6="All genders",'200910'!G13,IF($A$6="Male",'200910'!G32,IF($A$6="Female",'200910'!G51,'200910'!G70))),IF($A$6="All genders",SUMPRODUCT(('Data - fatalities'!$A$2:$A$933=FIRE0503a_raw!$A$4:$F$4)*('Data - fatalities'!$B$2:$B$933=FIRE0503a_raw!G$9)*('Data - fatalities'!$R$2:$R$933))+SUMPRODUCT(('Data - fatalities'!$A$2:$A$933=FIRE0503a_raw!$A$4:$F$4)*('Data - fatalities'!$B$2:$B$933=FIRE0503a_raw!G$9)*('Data - fatalities'!$S$2:$S$933))+SUMPRODUCT(('Data - fatalities'!$A$2:$A$933=FIRE0503a_raw!$A$4:$F$4)*('Data - fatalities'!$B$2:$B$933=FIRE0503a_raw!G$9)*('Data - fatalities'!$T$2:$T$933)),IF($A$6="Male",SUMPRODUCT(('Data - fatalities'!$A$2:$A$933=FIRE0503a_raw!$A$4:$F$4)*('Data - fatalities'!$B$2:$B$933=FIRE0503a_raw!G$9)*('Data - fatalities'!$R$2:$R$933)),IF($A$6="Female",SUMPRODUCT(('Data - fatalities'!$A$2:$A$933=FIRE0503a_raw!$A$4:$F$4)*('Data - fatalities'!$B$2:$B$933=FIRE0503a_raw!G$9)*('Data - fatalities'!$S$2:$S$933)),SUMPRODUCT(('Data - fatalities'!$A$2:$A$933=FIRE0503a_raw!$A$4:$F$4)*('Data - fatalities'!$B$2:$B$933=FIRE0503a_raw!G$9)*('Data - fatalities'!$T$2:$T$933))))))</f>
        <v>0</v>
      </c>
      <c r="H16" s="41" cm="1">
        <f t="array" ref="H16">IF($A$4="2009/10",IF($A$6="All genders",'200910'!H13,IF($A$6="Male",'200910'!H32,IF($A$6="Female",'200910'!H51,'200910'!H70))),IF($A$6="All genders",SUMPRODUCT(('Data - fatalities'!$A$2:$A$933=FIRE0503a_raw!$A$4:$F$4)*('Data - fatalities'!$B$2:$B$933=FIRE0503a_raw!H$9)*('Data - fatalities'!$R$2:$R$933))+SUMPRODUCT(('Data - fatalities'!$A$2:$A$933=FIRE0503a_raw!$A$4:$F$4)*('Data - fatalities'!$B$2:$B$933=FIRE0503a_raw!H$9)*('Data - fatalities'!$S$2:$S$933))+SUMPRODUCT(('Data - fatalities'!$A$2:$A$933=FIRE0503a_raw!$A$4:$F$4)*('Data - fatalities'!$B$2:$B$933=FIRE0503a_raw!H$9)*('Data - fatalities'!$T$2:$T$933)),IF($A$6="Male",SUMPRODUCT(('Data - fatalities'!$A$2:$A$933=FIRE0503a_raw!$A$4:$F$4)*('Data - fatalities'!$B$2:$B$933=FIRE0503a_raw!H$9)*('Data - fatalities'!$R$2:$R$933)),IF($A$6="Female",SUMPRODUCT(('Data - fatalities'!$A$2:$A$933=FIRE0503a_raw!$A$4:$F$4)*('Data - fatalities'!$B$2:$B$933=FIRE0503a_raw!H$9)*('Data - fatalities'!$S$2:$S$933)),SUMPRODUCT(('Data - fatalities'!$A$2:$A$933=FIRE0503a_raw!$A$4:$F$4)*('Data - fatalities'!$B$2:$B$933=FIRE0503a_raw!H$9)*('Data - fatalities'!$T$2:$T$933))))))</f>
        <v>5</v>
      </c>
      <c r="I16" s="41" cm="1">
        <f t="array" ref="I16">IF($A$4="2009/10",IF($A$6="All genders",'200910'!I13,IF($A$6="Male",'200910'!I32,IF($A$6="Female",'200910'!I51,'200910'!I70))),IF($A$6="All genders",SUMPRODUCT(('Data - fatalities'!$A$2:$A$933=FIRE0503a_raw!$A$4:$F$4)*('Data - fatalities'!$B$2:$B$933=FIRE0503a_raw!I$9)*('Data - fatalities'!$R$2:$R$933))+SUMPRODUCT(('Data - fatalities'!$A$2:$A$933=FIRE0503a_raw!$A$4:$F$4)*('Data - fatalities'!$B$2:$B$933=FIRE0503a_raw!I$9)*('Data - fatalities'!$S$2:$S$933))+SUMPRODUCT(('Data - fatalities'!$A$2:$A$933=FIRE0503a_raw!$A$4:$F$4)*('Data - fatalities'!$B$2:$B$933=FIRE0503a_raw!I$9)*('Data - fatalities'!$T$2:$T$933)),IF($A$6="Male",SUMPRODUCT(('Data - fatalities'!$A$2:$A$933=FIRE0503a_raw!$A$4:$F$4)*('Data - fatalities'!$B$2:$B$933=FIRE0503a_raw!I$9)*('Data - fatalities'!$R$2:$R$933)),IF($A$6="Female",SUMPRODUCT(('Data - fatalities'!$A$2:$A$933=FIRE0503a_raw!$A$4:$F$4)*('Data - fatalities'!$B$2:$B$933=FIRE0503a_raw!I$9)*('Data - fatalities'!$S$2:$S$933)),SUMPRODUCT(('Data - fatalities'!$A$2:$A$933=FIRE0503a_raw!$A$4:$F$4)*('Data - fatalities'!$B$2:$B$933=FIRE0503a_raw!I$9)*('Data - fatalities'!$T$2:$T$933))))))</f>
        <v>6</v>
      </c>
      <c r="J16" s="42"/>
      <c r="K16" s="42" t="s">
        <v>26</v>
      </c>
      <c r="L16" s="60" cm="1">
        <f t="array" ref="L16">IF($A$6="Not known","..",(IF($B16=0, "NA",$B16/SUMPRODUCT((PopData!$A$2:$A$998=$A$5)*(PopData!$B$2:$B$998=$A$6)*(PopData!$C$2:$C$998=$A16)*(PopData!$E$2:$E$998)))))</f>
        <v>2.3867750931953373</v>
      </c>
      <c r="M16" s="42" cm="1">
        <f t="array" ref="M16">IF($A$4="2024/25",_xlfn.XLOOKUP(1,(K16=PopData!$C$2:$C$999)*($A$6=PopData!$B$2:$B$999)*($A$5=PopData!$A$2:$A$999),PopData!$E$2:$E$999),_xlfn.XLOOKUP(1,(K16=PopData!$C$2:$C$999)*($A$6=PopData!$B$2:$B$999)*($A$4=PopData!$A$2:$A$999),PopData!$E$2:$E$999))</f>
        <v>12.150285999999999</v>
      </c>
      <c r="N16" s="61">
        <f t="shared" si="3"/>
        <v>0.1070110701107011</v>
      </c>
    </row>
    <row r="17" spans="1:14" ht="15.75" x14ac:dyDescent="0.2">
      <c r="A17" s="42" t="s">
        <v>27</v>
      </c>
      <c r="B17" s="40">
        <f t="shared" si="1"/>
        <v>38</v>
      </c>
      <c r="C17" s="42">
        <f t="shared" si="2"/>
        <v>29</v>
      </c>
      <c r="D17" s="41" cm="1">
        <f t="array" ref="D17">IF($A$4="2009/10",IF($A$6="All genders",'200910'!D14,IF($A$6="Male",'200910'!D33,IF($A$6="Female",'200910'!D52,'200910'!D71))),IF($A$6="All genders",SUMPRODUCT(('Data - fatalities'!$A$2:$A$933=FIRE0503a_raw!$A$4:$F$4)*('Data - fatalities'!$B$2:$B$933=FIRE0503a_raw!D$9)*('Data - fatalities'!$U$2:$U$933))+SUMPRODUCT(('Data - fatalities'!$A$2:$A$933=FIRE0503a_raw!$A$4:$F$4)*('Data - fatalities'!$B$2:$B$933=FIRE0503a_raw!D$9)*('Data - fatalities'!$V$2:$V$933))+SUMPRODUCT(('Data - fatalities'!$A$2:$A$933=FIRE0503a_raw!$A$4:$F$4)*('Data - fatalities'!$B$2:$B$933=FIRE0503a_raw!D$9)*('Data - fatalities'!$W$2:$W$933)),IF($A$6="Male",SUMPRODUCT(('Data - fatalities'!$A$2:$A$933=FIRE0503a_raw!$A$4:$F$4)*('Data - fatalities'!$B$2:$B$933=FIRE0503a_raw!D$9)*('Data - fatalities'!$U$2:$U$933)),IF($A$6="Female",SUMPRODUCT(('Data - fatalities'!$A$2:$A$933=FIRE0503a_raw!$A$4:$F$4)*('Data - fatalities'!$B$2:$B$933=FIRE0503a_raw!D$9)*('Data - fatalities'!$V$2:$V$933)),SUMPRODUCT(('Data - fatalities'!$A$2:$A$933=FIRE0503a_raw!$A$4:$F$4)*('Data - fatalities'!$B$2:$B$933=FIRE0503a_raw!D$9)*('Data - fatalities'!$W$2:$W$933))))))</f>
        <v>27</v>
      </c>
      <c r="E17" s="41" cm="1">
        <f t="array" ref="E17">IF($A$4="2009/10",IF($A$6="All genders",'200910'!E14,IF($A$6="Male",'200910'!E33,IF($A$6="Female",'200910'!E52,'200910'!E71))),IF($A$6="All genders",SUMPRODUCT(('Data - fatalities'!$A$2:$A$933=FIRE0503a_raw!$A$4:$F$4)*('Data - fatalities'!$B$2:$B$933=FIRE0503a_raw!E$9)*('Data - fatalities'!$U$2:$U$933))+SUMPRODUCT(('Data - fatalities'!$A$2:$A$933=FIRE0503a_raw!$A$4:$F$4)*('Data - fatalities'!$B$2:$B$933=FIRE0503a_raw!E$9)*('Data - fatalities'!$V$2:$V$933))+SUMPRODUCT(('Data - fatalities'!$A$2:$A$933=FIRE0503a_raw!$A$4:$F$4)*('Data - fatalities'!$B$2:$B$933=FIRE0503a_raw!E$9)*('Data - fatalities'!$W$2:$W$933)),IF($A$6="Male",SUMPRODUCT(('Data - fatalities'!$A$2:$A$933=FIRE0503a_raw!$A$4:$F$4)*('Data - fatalities'!$B$2:$B$933=FIRE0503a_raw!E$9)*('Data - fatalities'!$U$2:$U$933)),IF($A$6="Female",SUMPRODUCT(('Data - fatalities'!$A$2:$A$933=FIRE0503a_raw!$A$4:$F$4)*('Data - fatalities'!$B$2:$B$933=FIRE0503a_raw!E$9)*('Data - fatalities'!$V$2:$V$933)),SUMPRODUCT(('Data - fatalities'!$A$2:$A$933=FIRE0503a_raw!$A$4:$F$4)*('Data - fatalities'!$B$2:$B$933=FIRE0503a_raw!E$9)*('Data - fatalities'!$W$2:$W$933))))))</f>
        <v>2</v>
      </c>
      <c r="F17" s="41" cm="1">
        <f t="array" ref="F17">IF($A$4="2009/10",IF($A$6="All genders",'200910'!F14,IF($A$6="Male",'200910'!F33,IF($A$6="Female",'200910'!F52,'200910'!F71))),IF($A$6="All genders",SUMPRODUCT(('Data - fatalities'!$A$2:$A$933=FIRE0503a_raw!$A$4:$F$4)*('Data - fatalities'!$B$2:$B$933=FIRE0503a_raw!F$9)*('Data - fatalities'!$U$2:$U$933))+SUMPRODUCT(('Data - fatalities'!$A$2:$A$933=FIRE0503a_raw!$A$4:$F$4)*('Data - fatalities'!$B$2:$B$933=FIRE0503a_raw!F$9)*('Data - fatalities'!$V$2:$V$933))+SUMPRODUCT(('Data - fatalities'!$A$2:$A$933=FIRE0503a_raw!$A$4:$F$4)*('Data - fatalities'!$B$2:$B$933=FIRE0503a_raw!F$9)*('Data - fatalities'!$W$2:$W$933)),IF($A$6="Male",SUMPRODUCT(('Data - fatalities'!$A$2:$A$933=FIRE0503a_raw!$A$4:$F$4)*('Data - fatalities'!$B$2:$B$933=FIRE0503a_raw!F$9)*('Data - fatalities'!$U$2:$U$933)),IF($A$6="Female",SUMPRODUCT(('Data - fatalities'!$A$2:$A$933=FIRE0503a_raw!$A$4:$F$4)*('Data - fatalities'!$B$2:$B$933=FIRE0503a_raw!F$9)*('Data - fatalities'!$V$2:$V$933)),SUMPRODUCT(('Data - fatalities'!$A$2:$A$933=FIRE0503a_raw!$A$4:$F$4)*('Data - fatalities'!$B$2:$B$933=FIRE0503a_raw!F$9)*('Data - fatalities'!$W$2:$W$933))))))</f>
        <v>0</v>
      </c>
      <c r="G17" s="41" cm="1">
        <f t="array" ref="G17">IF($A$4="2009/10",IF($A$6="All genders",'200910'!G14,IF($A$6="Male",'200910'!G33,IF($A$6="Female",'200910'!G52,'200910'!G71))),IF($A$6="All genders",SUMPRODUCT(('Data - fatalities'!$A$2:$A$933=FIRE0503a_raw!$A$4:$F$4)*('Data - fatalities'!$B$2:$B$933=FIRE0503a_raw!G$9)*('Data - fatalities'!$U$2:$U$933))+SUMPRODUCT(('Data - fatalities'!$A$2:$A$933=FIRE0503a_raw!$A$4:$F$4)*('Data - fatalities'!$B$2:$B$933=FIRE0503a_raw!G$9)*('Data - fatalities'!$V$2:$V$933))+SUMPRODUCT(('Data - fatalities'!$A$2:$A$933=FIRE0503a_raw!$A$4:$F$4)*('Data - fatalities'!$B$2:$B$933=FIRE0503a_raw!G$9)*('Data - fatalities'!$W$2:$W$933)),IF($A$6="Male",SUMPRODUCT(('Data - fatalities'!$A$2:$A$933=FIRE0503a_raw!$A$4:$F$4)*('Data - fatalities'!$B$2:$B$933=FIRE0503a_raw!G$9)*('Data - fatalities'!$U$2:$U$933)),IF($A$6="Female",SUMPRODUCT(('Data - fatalities'!$A$2:$A$933=FIRE0503a_raw!$A$4:$F$4)*('Data - fatalities'!$B$2:$B$933=FIRE0503a_raw!G$9)*('Data - fatalities'!$V$2:$V$933)),SUMPRODUCT(('Data - fatalities'!$A$2:$A$933=FIRE0503a_raw!$A$4:$F$4)*('Data - fatalities'!$B$2:$B$933=FIRE0503a_raw!G$9)*('Data - fatalities'!$W$2:$W$933))))))</f>
        <v>4</v>
      </c>
      <c r="H17" s="41" cm="1">
        <f t="array" ref="H17">IF($A$4="2009/10",IF($A$6="All genders",'200910'!H14,IF($A$6="Male",'200910'!H33,IF($A$6="Female",'200910'!H52,'200910'!H71))),IF($A$6="All genders",SUMPRODUCT(('Data - fatalities'!$A$2:$A$933=FIRE0503a_raw!$A$4:$F$4)*('Data - fatalities'!$B$2:$B$933=FIRE0503a_raw!H$9)*('Data - fatalities'!$U$2:$U$933))+SUMPRODUCT(('Data - fatalities'!$A$2:$A$933=FIRE0503a_raw!$A$4:$F$4)*('Data - fatalities'!$B$2:$B$933=FIRE0503a_raw!H$9)*('Data - fatalities'!$V$2:$V$933))+SUMPRODUCT(('Data - fatalities'!$A$2:$A$933=FIRE0503a_raw!$A$4:$F$4)*('Data - fatalities'!$B$2:$B$933=FIRE0503a_raw!H$9)*('Data - fatalities'!$W$2:$W$933)),IF($A$6="Male",SUMPRODUCT(('Data - fatalities'!$A$2:$A$933=FIRE0503a_raw!$A$4:$F$4)*('Data - fatalities'!$B$2:$B$933=FIRE0503a_raw!H$9)*('Data - fatalities'!$U$2:$U$933)),IF($A$6="Female",SUMPRODUCT(('Data - fatalities'!$A$2:$A$933=FIRE0503a_raw!$A$4:$F$4)*('Data - fatalities'!$B$2:$B$933=FIRE0503a_raw!H$9)*('Data - fatalities'!$V$2:$V$933)),SUMPRODUCT(('Data - fatalities'!$A$2:$A$933=FIRE0503a_raw!$A$4:$F$4)*('Data - fatalities'!$B$2:$B$933=FIRE0503a_raw!H$9)*('Data - fatalities'!$W$2:$W$933))))))</f>
        <v>2</v>
      </c>
      <c r="I17" s="41" cm="1">
        <f t="array" ref="I17">IF($A$4="2009/10",IF($A$6="All genders",'200910'!I14,IF($A$6="Male",'200910'!I33,IF($A$6="Female",'200910'!I52,'200910'!I71))),IF($A$6="All genders",SUMPRODUCT(('Data - fatalities'!$A$2:$A$933=FIRE0503a_raw!$A$4:$F$4)*('Data - fatalities'!$B$2:$B$933=FIRE0503a_raw!I$9)*('Data - fatalities'!$U$2:$U$933))+SUMPRODUCT(('Data - fatalities'!$A$2:$A$933=FIRE0503a_raw!$A$4:$F$4)*('Data - fatalities'!$B$2:$B$933=FIRE0503a_raw!I$9)*('Data - fatalities'!$V$2:$V$933))+SUMPRODUCT(('Data - fatalities'!$A$2:$A$933=FIRE0503a_raw!$A$4:$F$4)*('Data - fatalities'!$B$2:$B$933=FIRE0503a_raw!I$9)*('Data - fatalities'!$W$2:$W$933)),IF($A$6="Male",SUMPRODUCT(('Data - fatalities'!$A$2:$A$933=FIRE0503a_raw!$A$4:$F$4)*('Data - fatalities'!$B$2:$B$933=FIRE0503a_raw!I$9)*('Data - fatalities'!$U$2:$U$933)),IF($A$6="Female",SUMPRODUCT(('Data - fatalities'!$A$2:$A$933=FIRE0503a_raw!$A$4:$F$4)*('Data - fatalities'!$B$2:$B$933=FIRE0503a_raw!I$9)*('Data - fatalities'!$V$2:$V$933)),SUMPRODUCT(('Data - fatalities'!$A$2:$A$933=FIRE0503a_raw!$A$4:$F$4)*('Data - fatalities'!$B$2:$B$933=FIRE0503a_raw!I$9)*('Data - fatalities'!$W$2:$W$933))))))</f>
        <v>3</v>
      </c>
      <c r="J17" s="42"/>
      <c r="K17" s="42" t="s">
        <v>27</v>
      </c>
      <c r="L17" s="60" cm="1">
        <f t="array" ref="L17">IF($A$6="Not known","..",(IF($B17=0, "NA",$B17/SUMPRODUCT((PopData!$A$2:$A$998=$A$5)*(PopData!$B$2:$B$998=$A$6)*(PopData!$C$2:$C$998=$A17)*(PopData!$E$2:$E$998)))))</f>
        <v>3.2747853421297517</v>
      </c>
      <c r="M17" s="42" cm="1">
        <f t="array" ref="M17">IF($A$4="2024/25",_xlfn.XLOOKUP(1,(K17=PopData!$C$2:$C$999)*($A$6=PopData!$B$2:$B$999)*($A$5=PopData!$A$2:$A$999),PopData!$E$2:$E$999),_xlfn.XLOOKUP(1,(K17=PopData!$C$2:$C$999)*($A$6=PopData!$B$2:$B$999)*($A$4=PopData!$A$2:$A$999),PopData!$E$2:$E$999))</f>
        <v>11.603814</v>
      </c>
      <c r="N17" s="61">
        <f t="shared" si="3"/>
        <v>0.14022140221402213</v>
      </c>
    </row>
    <row r="18" spans="1:14" ht="15.75" x14ac:dyDescent="0.2">
      <c r="A18" s="42" t="s">
        <v>28</v>
      </c>
      <c r="B18" s="40">
        <f t="shared" si="1"/>
        <v>44</v>
      </c>
      <c r="C18" s="42">
        <f t="shared" si="2"/>
        <v>35</v>
      </c>
      <c r="D18" s="41" cm="1">
        <f t="array" ref="D18">IF($A$4="2009/10",IF($A$6="All genders",'200910'!D15,IF($A$6="Male",'200910'!D34,IF($A$6="Female",'200910'!D53,'200910'!D72))),IF($A$6="All genders",SUMPRODUCT(('Data - fatalities'!$A$2:$A$933=FIRE0503a_raw!$A$4:$F$4)*('Data - fatalities'!$B$2:$B$933=FIRE0503a_raw!D$9)*('Data - fatalities'!$X$2:$X$933))+SUMPRODUCT(('Data - fatalities'!$A$2:$A$933=FIRE0503a_raw!$A$4:$F$4)*('Data - fatalities'!$B$2:$B$933=FIRE0503a_raw!D$9)*('Data - fatalities'!$Y$2:$Y$933))+SUMPRODUCT(('Data - fatalities'!$A$2:$A$933=FIRE0503a_raw!$A$4:$F$4)*('Data - fatalities'!$B$2:$B$933=FIRE0503a_raw!D$9)*('Data - fatalities'!$Z$2:$Z$933)),IF($A$6="Male",SUMPRODUCT(('Data - fatalities'!$A$2:$A$933=FIRE0503a_raw!$A$4:$F$4)*('Data - fatalities'!$B$2:$B$933=FIRE0503a_raw!D$9)*('Data - fatalities'!$X$2:$X$933)),IF($A$6="Female",SUMPRODUCT(('Data - fatalities'!$A$2:$A$933=FIRE0503a_raw!$A$4:$F$4)*('Data - fatalities'!$B$2:$B$933=FIRE0503a_raw!D$9)*('Data - fatalities'!$Y$2:$Y$933)),SUMPRODUCT(('Data - fatalities'!$A$2:$A$933=FIRE0503a_raw!$A$4:$F$4)*('Data - fatalities'!$B$2:$B$933=FIRE0503a_raw!D$9)*('Data - fatalities'!$Z$2:$Z$933))))))</f>
        <v>32</v>
      </c>
      <c r="E18" s="41" cm="1">
        <f t="array" ref="E18">IF($A$4="2009/10",IF($A$6="All genders",'200910'!E15,IF($A$6="Male",'200910'!E34,IF($A$6="Female",'200910'!E53,'200910'!E72))),IF($A$6="All genders",SUMPRODUCT(('Data - fatalities'!$A$2:$A$933=FIRE0503a_raw!$A$4:$F$4)*('Data - fatalities'!$B$2:$B$933=FIRE0503a_raw!E$9)*('Data - fatalities'!$X$2:$X$933))+SUMPRODUCT(('Data - fatalities'!$A$2:$A$933=FIRE0503a_raw!$A$4:$F$4)*('Data - fatalities'!$B$2:$B$933=FIRE0503a_raw!E$9)*('Data - fatalities'!$Y$2:$Y$933))+SUMPRODUCT(('Data - fatalities'!$A$2:$A$933=FIRE0503a_raw!$A$4:$F$4)*('Data - fatalities'!$B$2:$B$933=FIRE0503a_raw!E$9)*('Data - fatalities'!$Z$2:$Z$933)),IF($A$6="Male",SUMPRODUCT(('Data - fatalities'!$A$2:$A$933=FIRE0503a_raw!$A$4:$F$4)*('Data - fatalities'!$B$2:$B$933=FIRE0503a_raw!E$9)*('Data - fatalities'!$X$2:$X$933)),IF($A$6="Female",SUMPRODUCT(('Data - fatalities'!$A$2:$A$933=FIRE0503a_raw!$A$4:$F$4)*('Data - fatalities'!$B$2:$B$933=FIRE0503a_raw!E$9)*('Data - fatalities'!$Y$2:$Y$933)),SUMPRODUCT(('Data - fatalities'!$A$2:$A$933=FIRE0503a_raw!$A$4:$F$4)*('Data - fatalities'!$B$2:$B$933=FIRE0503a_raw!E$9)*('Data - fatalities'!$Z$2:$Z$933))))))</f>
        <v>1</v>
      </c>
      <c r="F18" s="41" cm="1">
        <f t="array" ref="F18">IF($A$4="2009/10",IF($A$6="All genders",'200910'!F15,IF($A$6="Male",'200910'!F34,IF($A$6="Female",'200910'!F53,'200910'!F72))),IF($A$6="All genders",SUMPRODUCT(('Data - fatalities'!$A$2:$A$933=FIRE0503a_raw!$A$4:$F$4)*('Data - fatalities'!$B$2:$B$933=FIRE0503a_raw!F$9)*('Data - fatalities'!$X$2:$X$933))+SUMPRODUCT(('Data - fatalities'!$A$2:$A$933=FIRE0503a_raw!$A$4:$F$4)*('Data - fatalities'!$B$2:$B$933=FIRE0503a_raw!F$9)*('Data - fatalities'!$Y$2:$Y$933))+SUMPRODUCT(('Data - fatalities'!$A$2:$A$933=FIRE0503a_raw!$A$4:$F$4)*('Data - fatalities'!$B$2:$B$933=FIRE0503a_raw!F$9)*('Data - fatalities'!$Z$2:$Z$933)),IF($A$6="Male",SUMPRODUCT(('Data - fatalities'!$A$2:$A$933=FIRE0503a_raw!$A$4:$F$4)*('Data - fatalities'!$B$2:$B$933=FIRE0503a_raw!F$9)*('Data - fatalities'!$X$2:$X$933)),IF($A$6="Female",SUMPRODUCT(('Data - fatalities'!$A$2:$A$933=FIRE0503a_raw!$A$4:$F$4)*('Data - fatalities'!$B$2:$B$933=FIRE0503a_raw!F$9)*('Data - fatalities'!$Y$2:$Y$933)),SUMPRODUCT(('Data - fatalities'!$A$2:$A$933=FIRE0503a_raw!$A$4:$F$4)*('Data - fatalities'!$B$2:$B$933=FIRE0503a_raw!F$9)*('Data - fatalities'!$Z$2:$Z$933))))))</f>
        <v>2</v>
      </c>
      <c r="G18" s="41" cm="1">
        <f t="array" ref="G18">IF($A$4="2009/10",IF($A$6="All genders",'200910'!G15,IF($A$6="Male",'200910'!G34,IF($A$6="Female",'200910'!G53,'200910'!G72))),IF($A$6="All genders",SUMPRODUCT(('Data - fatalities'!$A$2:$A$933=FIRE0503a_raw!$A$4:$F$4)*('Data - fatalities'!$B$2:$B$933=FIRE0503a_raw!G$9)*('Data - fatalities'!$X$2:$X$933))+SUMPRODUCT(('Data - fatalities'!$A$2:$A$933=FIRE0503a_raw!$A$4:$F$4)*('Data - fatalities'!$B$2:$B$933=FIRE0503a_raw!G$9)*('Data - fatalities'!$Y$2:$Y$933))+SUMPRODUCT(('Data - fatalities'!$A$2:$A$933=FIRE0503a_raw!$A$4:$F$4)*('Data - fatalities'!$B$2:$B$933=FIRE0503a_raw!G$9)*('Data - fatalities'!$Z$2:$Z$933)),IF($A$6="Male",SUMPRODUCT(('Data - fatalities'!$A$2:$A$933=FIRE0503a_raw!$A$4:$F$4)*('Data - fatalities'!$B$2:$B$933=FIRE0503a_raw!G$9)*('Data - fatalities'!$X$2:$X$933)),IF($A$6="Female",SUMPRODUCT(('Data - fatalities'!$A$2:$A$933=FIRE0503a_raw!$A$4:$F$4)*('Data - fatalities'!$B$2:$B$933=FIRE0503a_raw!G$9)*('Data - fatalities'!$Y$2:$Y$933)),SUMPRODUCT(('Data - fatalities'!$A$2:$A$933=FIRE0503a_raw!$A$4:$F$4)*('Data - fatalities'!$B$2:$B$933=FIRE0503a_raw!G$9)*('Data - fatalities'!$Z$2:$Z$933))))))</f>
        <v>2</v>
      </c>
      <c r="H18" s="41" cm="1">
        <f t="array" ref="H18">IF($A$4="2009/10",IF($A$6="All genders",'200910'!H15,IF($A$6="Male",'200910'!H34,IF($A$6="Female",'200910'!H53,'200910'!H72))),IF($A$6="All genders",SUMPRODUCT(('Data - fatalities'!$A$2:$A$933=FIRE0503a_raw!$A$4:$F$4)*('Data - fatalities'!$B$2:$B$933=FIRE0503a_raw!H$9)*('Data - fatalities'!$X$2:$X$933))+SUMPRODUCT(('Data - fatalities'!$A$2:$A$933=FIRE0503a_raw!$A$4:$F$4)*('Data - fatalities'!$B$2:$B$933=FIRE0503a_raw!H$9)*('Data - fatalities'!$Y$2:$Y$933))+SUMPRODUCT(('Data - fatalities'!$A$2:$A$933=FIRE0503a_raw!$A$4:$F$4)*('Data - fatalities'!$B$2:$B$933=FIRE0503a_raw!H$9)*('Data - fatalities'!$Z$2:$Z$933)),IF($A$6="Male",SUMPRODUCT(('Data - fatalities'!$A$2:$A$933=FIRE0503a_raw!$A$4:$F$4)*('Data - fatalities'!$B$2:$B$933=FIRE0503a_raw!H$9)*('Data - fatalities'!$X$2:$X$933)),IF($A$6="Female",SUMPRODUCT(('Data - fatalities'!$A$2:$A$933=FIRE0503a_raw!$A$4:$F$4)*('Data - fatalities'!$B$2:$B$933=FIRE0503a_raw!H$9)*('Data - fatalities'!$Y$2:$Y$933)),SUMPRODUCT(('Data - fatalities'!$A$2:$A$933=FIRE0503a_raw!$A$4:$F$4)*('Data - fatalities'!$B$2:$B$933=FIRE0503a_raw!H$9)*('Data - fatalities'!$Z$2:$Z$933))))))</f>
        <v>4</v>
      </c>
      <c r="I18" s="41" cm="1">
        <f t="array" ref="I18">IF($A$4="2009/10",IF($A$6="All genders",'200910'!I15,IF($A$6="Male",'200910'!I34,IF($A$6="Female",'200910'!I53,'200910'!I72))),IF($A$6="All genders",SUMPRODUCT(('Data - fatalities'!$A$2:$A$933=FIRE0503a_raw!$A$4:$F$4)*('Data - fatalities'!$B$2:$B$933=FIRE0503a_raw!I$9)*('Data - fatalities'!$X$2:$X$933))+SUMPRODUCT(('Data - fatalities'!$A$2:$A$933=FIRE0503a_raw!$A$4:$F$4)*('Data - fatalities'!$B$2:$B$933=FIRE0503a_raw!I$9)*('Data - fatalities'!$Y$2:$Y$933))+SUMPRODUCT(('Data - fatalities'!$A$2:$A$933=FIRE0503a_raw!$A$4:$F$4)*('Data - fatalities'!$B$2:$B$933=FIRE0503a_raw!I$9)*('Data - fatalities'!$Z$2:$Z$933)),IF($A$6="Male",SUMPRODUCT(('Data - fatalities'!$A$2:$A$933=FIRE0503a_raw!$A$4:$F$4)*('Data - fatalities'!$B$2:$B$933=FIRE0503a_raw!I$9)*('Data - fatalities'!$X$2:$X$933)),IF($A$6="Female",SUMPRODUCT(('Data - fatalities'!$A$2:$A$933=FIRE0503a_raw!$A$4:$F$4)*('Data - fatalities'!$B$2:$B$933=FIRE0503a_raw!I$9)*('Data - fatalities'!$Y$2:$Y$933)),SUMPRODUCT(('Data - fatalities'!$A$2:$A$933=FIRE0503a_raw!$A$4:$F$4)*('Data - fatalities'!$B$2:$B$933=FIRE0503a_raw!I$9)*('Data - fatalities'!$Z$2:$Z$933))))))</f>
        <v>3</v>
      </c>
      <c r="J18" s="42"/>
      <c r="K18" s="42" t="s">
        <v>28</v>
      </c>
      <c r="L18" s="60" cm="1">
        <f t="array" ref="L18">IF($A$6="Not known","..",(IF($B18=0, "NA",$B18/SUMPRODUCT((PopData!$A$2:$A$998=$A$5)*(PopData!$B$2:$B$998=$A$6)*(PopData!$C$2:$C$998=$A18)*(PopData!$E$2:$E$998)))))</f>
        <v>5.7401731497138915</v>
      </c>
      <c r="M18" s="42" cm="1">
        <f t="array" ref="M18">IF($A$4="2024/25",_xlfn.XLOOKUP(1,(K18=PopData!$C$2:$C$999)*($A$6=PopData!$B$2:$B$999)*($A$5=PopData!$A$2:$A$999),PopData!$E$2:$E$999),_xlfn.XLOOKUP(1,(K18=PopData!$C$2:$C$999)*($A$6=PopData!$B$2:$B$999)*($A$4=PopData!$A$2:$A$999),PopData!$E$2:$E$999))</f>
        <v>7.6652740000000001</v>
      </c>
      <c r="N18" s="61">
        <f t="shared" si="3"/>
        <v>0.16236162361623616</v>
      </c>
    </row>
    <row r="19" spans="1:14" ht="15.75" x14ac:dyDescent="0.2">
      <c r="A19" s="42" t="s">
        <v>18</v>
      </c>
      <c r="B19" s="40">
        <f t="shared" si="1"/>
        <v>65</v>
      </c>
      <c r="C19" s="42">
        <f>SUM(D19:F19)</f>
        <v>57</v>
      </c>
      <c r="D19" s="41" cm="1">
        <f t="array" ref="D19">IF($A$4="2009/10",IF($A$6="All genders",'200910'!D16,IF($A$6="Male",'200910'!D35,IF($A$6="Female",'200910'!D54,'200910'!D73))),IF($A$6="All genders",SUMPRODUCT(('Data - fatalities'!$A$2:$A$933=FIRE0503a_raw!$A$4:$F$4)*('Data - fatalities'!$B$2:$B$933=FIRE0503a_raw!D$9)*('Data - fatalities'!$AA$2:$AA$933))+SUMPRODUCT(('Data - fatalities'!$A$2:$A$933=FIRE0503a_raw!$A$4:$F$4)*('Data - fatalities'!$B$2:$B$933=FIRE0503a_raw!D$9)*('Data - fatalities'!$AB$2:$AB$933))+SUMPRODUCT(('Data - fatalities'!$A$2:$A$933=FIRE0503a_raw!$A$4:$F$4)*('Data - fatalities'!$B$2:$B$933=FIRE0503a_raw!D$9)*('Data - fatalities'!$AC$2:$AC$933)),IF($A$6="Male",SUMPRODUCT(('Data - fatalities'!$A$2:$A$933=FIRE0503a_raw!$A$4:$F$4)*('Data - fatalities'!$B$2:$B$933=FIRE0503a_raw!D$9)*('Data - fatalities'!$AA$2:$AA$933)),IF($A$6="Female",SUMPRODUCT(('Data - fatalities'!$A$2:$A$933=FIRE0503a_raw!$A$4:$F$4)*('Data - fatalities'!$B$2:$B$933=FIRE0503a_raw!D$9)*('Data - fatalities'!$AB$2:$AB$933)),SUMPRODUCT(('Data - fatalities'!$A$2:$A$933=FIRE0503a_raw!$A$4:$F$4)*('Data - fatalities'!$B$2:$B$933=FIRE0503a_raw!D$9)*('Data - fatalities'!$AC$2:$AC$933))))))</f>
        <v>55</v>
      </c>
      <c r="E19" s="41" cm="1">
        <f t="array" ref="E19">IF($A$4="2009/10",IF($A$6="All genders",'200910'!E16,IF($A$6="Male",'200910'!E35,IF($A$6="Female",'200910'!E54,'200910'!E73))),IF($A$6="All genders",SUMPRODUCT(('Data - fatalities'!$A$2:$A$933=FIRE0503a_raw!$A$4:$F$4)*('Data - fatalities'!$B$2:$B$933=FIRE0503a_raw!E$9)*('Data - fatalities'!$AA$2:$AA$933))+SUMPRODUCT(('Data - fatalities'!$A$2:$A$933=FIRE0503a_raw!$A$4:$F$4)*('Data - fatalities'!$B$2:$B$933=FIRE0503a_raw!E$9)*('Data - fatalities'!$AB$2:$AB$933))+SUMPRODUCT(('Data - fatalities'!$A$2:$A$933=FIRE0503a_raw!$A$4:$F$4)*('Data - fatalities'!$B$2:$B$933=FIRE0503a_raw!E$9)*('Data - fatalities'!$AC$2:$AC$933)),IF($A$6="Male",SUMPRODUCT(('Data - fatalities'!$A$2:$A$933=FIRE0503a_raw!$A$4:$F$4)*('Data - fatalities'!$B$2:$B$933=FIRE0503a_raw!E$9)*('Data - fatalities'!$AA$2:$AA$933)),IF($A$6="Female",SUMPRODUCT(('Data - fatalities'!$A$2:$A$933=FIRE0503a_raw!$A$4:$F$4)*('Data - fatalities'!$B$2:$B$933=FIRE0503a_raw!E$9)*('Data - fatalities'!$AB$2:$AB$933)),SUMPRODUCT(('Data - fatalities'!$A$2:$A$933=FIRE0503a_raw!$A$4:$F$4)*('Data - fatalities'!$B$2:$B$933=FIRE0503a_raw!E$9)*('Data - fatalities'!$AC$2:$AC$933))))))</f>
        <v>0</v>
      </c>
      <c r="F19" s="41" cm="1">
        <f t="array" ref="F19">IF($A$4="2009/10",IF($A$6="All genders",'200910'!F16,IF($A$6="Male",'200910'!F35,IF($A$6="Female",'200910'!F54,'200910'!F73))),IF($A$6="All genders",SUMPRODUCT(('Data - fatalities'!$A$2:$A$933=FIRE0503a_raw!$A$4:$F$4)*('Data - fatalities'!$B$2:$B$933=FIRE0503a_raw!F$9)*('Data - fatalities'!$AA$2:$AA$933))+SUMPRODUCT(('Data - fatalities'!$A$2:$A$933=FIRE0503a_raw!$A$4:$F$4)*('Data - fatalities'!$B$2:$B$933=FIRE0503a_raw!F$9)*('Data - fatalities'!$AB$2:$AB$933))+SUMPRODUCT(('Data - fatalities'!$A$2:$A$933=FIRE0503a_raw!$A$4:$F$4)*('Data - fatalities'!$B$2:$B$933=FIRE0503a_raw!F$9)*('Data - fatalities'!$AC$2:$AC$933)),IF($A$6="Male",SUMPRODUCT(('Data - fatalities'!$A$2:$A$933=FIRE0503a_raw!$A$4:$F$4)*('Data - fatalities'!$B$2:$B$933=FIRE0503a_raw!F$9)*('Data - fatalities'!$AA$2:$AA$933)),IF($A$6="Female",SUMPRODUCT(('Data - fatalities'!$A$2:$A$933=FIRE0503a_raw!$A$4:$F$4)*('Data - fatalities'!$B$2:$B$933=FIRE0503a_raw!F$9)*('Data - fatalities'!$AB$2:$AB$933)),SUMPRODUCT(('Data - fatalities'!$A$2:$A$933=FIRE0503a_raw!$A$4:$F$4)*('Data - fatalities'!$B$2:$B$933=FIRE0503a_raw!F$9)*('Data - fatalities'!$AC$2:$AC$933))))))</f>
        <v>2</v>
      </c>
      <c r="G19" s="41" cm="1">
        <f t="array" ref="G19">IF($A$4="2009/10",IF($A$6="All genders",'200910'!G16,IF($A$6="Male",'200910'!G35,IF($A$6="Female",'200910'!G54,'200910'!G73))),IF($A$6="All genders",SUMPRODUCT(('Data - fatalities'!$A$2:$A$933=FIRE0503a_raw!$A$4:$F$4)*('Data - fatalities'!$B$2:$B$933=FIRE0503a_raw!G$9)*('Data - fatalities'!$AA$2:$AA$933))+SUMPRODUCT(('Data - fatalities'!$A$2:$A$933=FIRE0503a_raw!$A$4:$F$4)*('Data - fatalities'!$B$2:$B$933=FIRE0503a_raw!G$9)*('Data - fatalities'!$AB$2:$AB$933))+SUMPRODUCT(('Data - fatalities'!$A$2:$A$933=FIRE0503a_raw!$A$4:$F$4)*('Data - fatalities'!$B$2:$B$933=FIRE0503a_raw!G$9)*('Data - fatalities'!$AC$2:$AC$933)),IF($A$6="Male",SUMPRODUCT(('Data - fatalities'!$A$2:$A$933=FIRE0503a_raw!$A$4:$F$4)*('Data - fatalities'!$B$2:$B$933=FIRE0503a_raw!G$9)*('Data - fatalities'!$AA$2:$AA$933)),IF($A$6="Female",SUMPRODUCT(('Data - fatalities'!$A$2:$A$933=FIRE0503a_raw!$A$4:$F$4)*('Data - fatalities'!$B$2:$B$933=FIRE0503a_raw!G$9)*('Data - fatalities'!$AB$2:$AB$933)),SUMPRODUCT(('Data - fatalities'!$A$2:$A$933=FIRE0503a_raw!$A$4:$F$4)*('Data - fatalities'!$B$2:$B$933=FIRE0503a_raw!G$9)*('Data - fatalities'!$AC$2:$AC$933))))))</f>
        <v>1</v>
      </c>
      <c r="H19" s="41" cm="1">
        <f t="array" ref="H19">IF($A$4="2009/10",IF($A$6="All genders",'200910'!H16,IF($A$6="Male",'200910'!H35,IF($A$6="Female",'200910'!H54,'200910'!H73))),IF($A$6="All genders",SUMPRODUCT(('Data - fatalities'!$A$2:$A$933=FIRE0503a_raw!$A$4:$F$4)*('Data - fatalities'!$B$2:$B$933=FIRE0503a_raw!H$9)*('Data - fatalities'!$AA$2:$AA$933))+SUMPRODUCT(('Data - fatalities'!$A$2:$A$933=FIRE0503a_raw!$A$4:$F$4)*('Data - fatalities'!$B$2:$B$933=FIRE0503a_raw!H$9)*('Data - fatalities'!$AB$2:$AB$933))+SUMPRODUCT(('Data - fatalities'!$A$2:$A$933=FIRE0503a_raw!$A$4:$F$4)*('Data - fatalities'!$B$2:$B$933=FIRE0503a_raw!H$9)*('Data - fatalities'!$AC$2:$AC$933)),IF($A$6="Male",SUMPRODUCT(('Data - fatalities'!$A$2:$A$933=FIRE0503a_raw!$A$4:$F$4)*('Data - fatalities'!$B$2:$B$933=FIRE0503a_raw!H$9)*('Data - fatalities'!$AA$2:$AA$933)),IF($A$6="Female",SUMPRODUCT(('Data - fatalities'!$A$2:$A$933=FIRE0503a_raw!$A$4:$F$4)*('Data - fatalities'!$B$2:$B$933=FIRE0503a_raw!H$9)*('Data - fatalities'!$AB$2:$AB$933)),SUMPRODUCT(('Data - fatalities'!$A$2:$A$933=FIRE0503a_raw!$A$4:$F$4)*('Data - fatalities'!$B$2:$B$933=FIRE0503a_raw!H$9)*('Data - fatalities'!$AC$2:$AC$933))))))</f>
        <v>3</v>
      </c>
      <c r="I19" s="41" cm="1">
        <f t="array" ref="I19">IF($A$4="2009/10",IF($A$6="All genders",'200910'!I16,IF($A$6="Male",'200910'!I35,IF($A$6="Female",'200910'!I54,'200910'!I73))),IF($A$6="All genders",SUMPRODUCT(('Data - fatalities'!$A$2:$A$933=FIRE0503a_raw!$A$4:$F$4)*('Data - fatalities'!$B$2:$B$933=FIRE0503a_raw!I$9)*('Data - fatalities'!$AA$2:$AA$933))+SUMPRODUCT(('Data - fatalities'!$A$2:$A$933=FIRE0503a_raw!$A$4:$F$4)*('Data - fatalities'!$B$2:$B$933=FIRE0503a_raw!I$9)*('Data - fatalities'!$AB$2:$AB$933))+SUMPRODUCT(('Data - fatalities'!$A$2:$A$933=FIRE0503a_raw!$A$4:$F$4)*('Data - fatalities'!$B$2:$B$933=FIRE0503a_raw!I$9)*('Data - fatalities'!$AC$2:$AC$933)),IF($A$6="Male",SUMPRODUCT(('Data - fatalities'!$A$2:$A$933=FIRE0503a_raw!$A$4:$F$4)*('Data - fatalities'!$B$2:$B$933=FIRE0503a_raw!I$9)*('Data - fatalities'!$AA$2:$AA$933)),IF($A$6="Female",SUMPRODUCT(('Data - fatalities'!$A$2:$A$933=FIRE0503a_raw!$A$4:$F$4)*('Data - fatalities'!$B$2:$B$933=FIRE0503a_raw!I$9)*('Data - fatalities'!$AB$2:$AB$933)),SUMPRODUCT(('Data - fatalities'!$A$2:$A$933=FIRE0503a_raw!$A$4:$F$4)*('Data - fatalities'!$B$2:$B$933=FIRE0503a_raw!I$9)*('Data - fatalities'!$AC$2:$AC$933))))))</f>
        <v>4</v>
      </c>
      <c r="J19" s="42"/>
      <c r="K19" s="42" t="s">
        <v>18</v>
      </c>
      <c r="L19" s="60" cm="1">
        <f t="array" ref="L19">IF($A$6="Not known","..",(IF($B19=0, "NA",$B19/SUMPRODUCT((PopData!$A$2:$A$998=$A$5)*(PopData!$B$2:$B$998=$A$6)*(PopData!$C$2:$C$998=$A19)*(PopData!$E$2:$E$998)))))</f>
        <v>7.8644174432778895</v>
      </c>
      <c r="M19" s="42" cm="1">
        <f t="array" ref="M19">IF($A$4="2024/25",_xlfn.XLOOKUP(1,(K19=PopData!$C$2:$C$999)*($A$6=PopData!$B$2:$B$999)*($A$5=PopData!$A$2:$A$999),PopData!$E$2:$E$999),_xlfn.XLOOKUP(1,(K19=PopData!$C$2:$C$999)*($A$6=PopData!$B$2:$B$999)*($A$4=PopData!$A$2:$A$999),PopData!$E$2:$E$999))</f>
        <v>8.2650749999999995</v>
      </c>
      <c r="N19" s="61">
        <f t="shared" si="3"/>
        <v>0.23985239852398524</v>
      </c>
    </row>
    <row r="20" spans="1:14" ht="15.75" x14ac:dyDescent="0.2">
      <c r="A20" s="42" t="s">
        <v>48</v>
      </c>
      <c r="B20" s="40">
        <f t="shared" si="1"/>
        <v>42</v>
      </c>
      <c r="C20" s="42">
        <f t="shared" si="2"/>
        <v>36</v>
      </c>
      <c r="D20" s="41" cm="1">
        <f t="array" ref="D20">IF($A$4="2009/10",IF($A$6="All genders",'200910'!D17,IF($A$6="Male",'200910'!D36,IF($A$6="Female",'200910'!D55,'200910'!D74))),IF($A$6="All genders",SUMPRODUCT(('Data - fatalities'!$A$2:$A$933=FIRE0503a_raw!$A$4:$F$4)*('Data - fatalities'!$B$2:$B$933=FIRE0503a_raw!D$9)*('Data - fatalities'!$AD$2:$AD$933))+SUMPRODUCT(('Data - fatalities'!$A$2:$A$933=FIRE0503a_raw!$A$4:$F$4)*('Data - fatalities'!$B$2:$B$933=FIRE0503a_raw!D$9)*('Data - fatalities'!$AE$2:$AE$933))+SUMPRODUCT(('Data - fatalities'!$A$2:$A$933=FIRE0503a_raw!$A$4:$F$4)*('Data - fatalities'!$B$2:$B$933=FIRE0503a_raw!D$9)*('Data - fatalities'!$AF$2:$AF$933)),IF($A$6="Male",SUMPRODUCT(('Data - fatalities'!$A$2:$A$933=FIRE0503a_raw!$A$4:$F$4)*('Data - fatalities'!$B$2:$B$933=FIRE0503a_raw!D$9)*('Data - fatalities'!$AD$2:$AD$933)),IF($A$6="Female",SUMPRODUCT(('Data - fatalities'!$A$2:$A$933=FIRE0503a_raw!$A$4:$F$4)*('Data - fatalities'!$B$2:$B$933=FIRE0503a_raw!D$9)*('Data - fatalities'!$AE$2:$AE$933)),SUMPRODUCT(('Data - fatalities'!$A$2:$A$933=FIRE0503a_raw!$A$4:$F$4)*('Data - fatalities'!$B$2:$B$933=FIRE0503a_raw!D$9)*('Data - fatalities'!$AF$2:$AF$933))))))</f>
        <v>36</v>
      </c>
      <c r="E20" s="41" cm="1">
        <f t="array" ref="E20">IF($A$4="2009/10",IF($A$6="All genders",'200910'!E17,IF($A$6="Male",'200910'!E36,IF($A$6="Female",'200910'!E55,'200910'!E74))),IF($A$6="All genders",SUMPRODUCT(('Data - fatalities'!$A$2:$A$933=FIRE0503a_raw!$A$4:$F$4)*('Data - fatalities'!$B$2:$B$933=FIRE0503a_raw!E$9)*('Data - fatalities'!$AD$2:$AD$933))+SUMPRODUCT(('Data - fatalities'!$A$2:$A$933=FIRE0503a_raw!$A$4:$F$4)*('Data - fatalities'!$B$2:$B$933=FIRE0503a_raw!E$9)*('Data - fatalities'!$AE$2:$AE$933))+SUMPRODUCT(('Data - fatalities'!$A$2:$A$933=FIRE0503a_raw!$A$4:$F$4)*('Data - fatalities'!$B$2:$B$933=FIRE0503a_raw!E$9)*('Data - fatalities'!$AF$2:$AF$933)),IF($A$6="Male",SUMPRODUCT(('Data - fatalities'!$A$2:$A$933=FIRE0503a_raw!$A$4:$F$4)*('Data - fatalities'!$B$2:$B$933=FIRE0503a_raw!E$9)*('Data - fatalities'!$AD$2:$AD$933)),IF($A$6="Female",SUMPRODUCT(('Data - fatalities'!$A$2:$A$933=FIRE0503a_raw!$A$4:$F$4)*('Data - fatalities'!$B$2:$B$933=FIRE0503a_raw!E$9)*('Data - fatalities'!$AE$2:$AE$933)),SUMPRODUCT(('Data - fatalities'!$A$2:$A$933=FIRE0503a_raw!$A$4:$F$4)*('Data - fatalities'!$B$2:$B$933=FIRE0503a_raw!E$9)*('Data - fatalities'!$AF$2:$AF$933))))))</f>
        <v>0</v>
      </c>
      <c r="F20" s="41" cm="1">
        <f t="array" ref="F20">IF($A$4="2009/10",IF($A$6="All genders",'200910'!F17,IF($A$6="Male",'200910'!F36,IF($A$6="Female",'200910'!F55,'200910'!F74))),IF($A$6="All genders",SUMPRODUCT(('Data - fatalities'!$A$2:$A$933=FIRE0503a_raw!$A$4:$F$4)*('Data - fatalities'!$B$2:$B$933=FIRE0503a_raw!F$9)*('Data - fatalities'!$AD$2:$AD$933))+SUMPRODUCT(('Data - fatalities'!$A$2:$A$933=FIRE0503a_raw!$A$4:$F$4)*('Data - fatalities'!$B$2:$B$933=FIRE0503a_raw!F$9)*('Data - fatalities'!$AE$2:$AE$933))+SUMPRODUCT(('Data - fatalities'!$A$2:$A$933=FIRE0503a_raw!$A$4:$F$4)*('Data - fatalities'!$B$2:$B$933=FIRE0503a_raw!F$9)*('Data - fatalities'!$AF$2:$AF$933)),IF($A$6="Male",SUMPRODUCT(('Data - fatalities'!$A$2:$A$933=FIRE0503a_raw!$A$4:$F$4)*('Data - fatalities'!$B$2:$B$933=FIRE0503a_raw!F$9)*('Data - fatalities'!$AD$2:$AD$933)),IF($A$6="Female",SUMPRODUCT(('Data - fatalities'!$A$2:$A$933=FIRE0503a_raw!$A$4:$F$4)*('Data - fatalities'!$B$2:$B$933=FIRE0503a_raw!F$9)*('Data - fatalities'!$AE$2:$AE$933)),SUMPRODUCT(('Data - fatalities'!$A$2:$A$933=FIRE0503a_raw!$A$4:$F$4)*('Data - fatalities'!$B$2:$B$933=FIRE0503a_raw!F$9)*('Data - fatalities'!$AF$2:$AF$933))))))</f>
        <v>0</v>
      </c>
      <c r="G20" s="41" cm="1">
        <f t="array" ref="G20">IF($A$4="2009/10",IF($A$6="All genders",'200910'!G17,IF($A$6="Male",'200910'!G36,IF($A$6="Female",'200910'!G55,'200910'!G74))),IF($A$6="All genders",SUMPRODUCT(('Data - fatalities'!$A$2:$A$933=FIRE0503a_raw!$A$4:$F$4)*('Data - fatalities'!$B$2:$B$933=FIRE0503a_raw!G$9)*('Data - fatalities'!$AD$2:$AD$933))+SUMPRODUCT(('Data - fatalities'!$A$2:$A$933=FIRE0503a_raw!$A$4:$F$4)*('Data - fatalities'!$B$2:$B$933=FIRE0503a_raw!G$9)*('Data - fatalities'!$AE$2:$AE$933))+SUMPRODUCT(('Data - fatalities'!$A$2:$A$933=FIRE0503a_raw!$A$4:$F$4)*('Data - fatalities'!$B$2:$B$933=FIRE0503a_raw!G$9)*('Data - fatalities'!$AF$2:$AF$933)),IF($A$6="Male",SUMPRODUCT(('Data - fatalities'!$A$2:$A$933=FIRE0503a_raw!$A$4:$F$4)*('Data - fatalities'!$B$2:$B$933=FIRE0503a_raw!G$9)*('Data - fatalities'!$AD$2:$AD$933)),IF($A$6="Female",SUMPRODUCT(('Data - fatalities'!$A$2:$A$933=FIRE0503a_raw!$A$4:$F$4)*('Data - fatalities'!$B$2:$B$933=FIRE0503a_raw!G$9)*('Data - fatalities'!$AE$2:$AE$933)),SUMPRODUCT(('Data - fatalities'!$A$2:$A$933=FIRE0503a_raw!$A$4:$F$4)*('Data - fatalities'!$B$2:$B$933=FIRE0503a_raw!G$9)*('Data - fatalities'!$AF$2:$AF$933))))))</f>
        <v>4</v>
      </c>
      <c r="H20" s="41" cm="1">
        <f t="array" ref="H20">IF($A$4="2009/10",IF($A$6="All genders",'200910'!H17,IF($A$6="Male",'200910'!H36,IF($A$6="Female",'200910'!H55,'200910'!H74))),IF($A$6="All genders",SUMPRODUCT(('Data - fatalities'!$A$2:$A$933=FIRE0503a_raw!$A$4:$F$4)*('Data - fatalities'!$B$2:$B$933=FIRE0503a_raw!H$9)*('Data - fatalities'!$AD$2:$AD$933))+SUMPRODUCT(('Data - fatalities'!$A$2:$A$933=FIRE0503a_raw!$A$4:$F$4)*('Data - fatalities'!$B$2:$B$933=FIRE0503a_raw!H$9)*('Data - fatalities'!$AE$2:$AE$933))+SUMPRODUCT(('Data - fatalities'!$A$2:$A$933=FIRE0503a_raw!$A$4:$F$4)*('Data - fatalities'!$B$2:$B$933=FIRE0503a_raw!H$9)*('Data - fatalities'!$AF$2:$AF$933)),IF($A$6="Male",SUMPRODUCT(('Data - fatalities'!$A$2:$A$933=FIRE0503a_raw!$A$4:$F$4)*('Data - fatalities'!$B$2:$B$933=FIRE0503a_raw!H$9)*('Data - fatalities'!$AD$2:$AD$933)),IF($A$6="Female",SUMPRODUCT(('Data - fatalities'!$A$2:$A$933=FIRE0503a_raw!$A$4:$F$4)*('Data - fatalities'!$B$2:$B$933=FIRE0503a_raw!H$9)*('Data - fatalities'!$AE$2:$AE$933)),SUMPRODUCT(('Data - fatalities'!$A$2:$A$933=FIRE0503a_raw!$A$4:$F$4)*('Data - fatalities'!$B$2:$B$933=FIRE0503a_raw!H$9)*('Data - fatalities'!$AF$2:$AF$933))))))</f>
        <v>0</v>
      </c>
      <c r="I20" s="41" cm="1">
        <f t="array" ref="I20">IF($A$4="2009/10",IF($A$6="All genders",'200910'!I17,IF($A$6="Male",'200910'!I36,IF($A$6="Female",'200910'!I55,'200910'!I74))),IF($A$6="All genders",SUMPRODUCT(('Data - fatalities'!$A$2:$A$933=FIRE0503a_raw!$A$4:$F$4)*('Data - fatalities'!$B$2:$B$933=FIRE0503a_raw!I$9)*('Data - fatalities'!$AD$2:$AD$933))+SUMPRODUCT(('Data - fatalities'!$A$2:$A$933=FIRE0503a_raw!$A$4:$F$4)*('Data - fatalities'!$B$2:$B$933=FIRE0503a_raw!I$9)*('Data - fatalities'!$AE$2:$AE$933))+SUMPRODUCT(('Data - fatalities'!$A$2:$A$933=FIRE0503a_raw!$A$4:$F$4)*('Data - fatalities'!$B$2:$B$933=FIRE0503a_raw!I$9)*('Data - fatalities'!$AF$2:$AF$933)),IF($A$6="Male",SUMPRODUCT(('Data - fatalities'!$A$2:$A$933=FIRE0503a_raw!$A$4:$F$4)*('Data - fatalities'!$B$2:$B$933=FIRE0503a_raw!I$9)*('Data - fatalities'!$AD$2:$AD$933)),IF($A$6="Female",SUMPRODUCT(('Data - fatalities'!$A$2:$A$933=FIRE0503a_raw!$A$4:$F$4)*('Data - fatalities'!$B$2:$B$933=FIRE0503a_raw!I$9)*('Data - fatalities'!$AE$2:$AE$933)),SUMPRODUCT(('Data - fatalities'!$A$2:$A$933=FIRE0503a_raw!$A$4:$F$4)*('Data - fatalities'!$B$2:$B$933=FIRE0503a_raw!I$9)*('Data - fatalities'!$AF$2:$AF$933))))))</f>
        <v>2</v>
      </c>
      <c r="J20" s="42"/>
      <c r="K20" s="42" t="s">
        <v>48</v>
      </c>
      <c r="L20" s="60" cm="1">
        <f t="array" ref="L20">IF($A$6="Not known","..",(IF($B20=0, "NA",$B20/SUMPRODUCT((PopData!$A$2:$A$998=$A$5)*(PopData!$B$2:$B$998=$A$6)*(PopData!$C$2:$C$998=$A20)*(PopData!$E$2:$E$998)))))</f>
        <v>13.822464268929865</v>
      </c>
      <c r="M20" s="42" cm="1">
        <f t="array" ref="M20">IF($A$4="2024/25",_xlfn.XLOOKUP(1,(K20=PopData!$C$2:$C$999)*($A$6=PopData!$B$2:$B$999)*($A$5=PopData!$A$2:$A$999),PopData!$E$2:$E$999),_xlfn.XLOOKUP(1,(K20=PopData!$C$2:$C$999)*($A$6=PopData!$B$2:$B$999)*($A$4=PopData!$A$2:$A$999),PopData!$E$2:$E$999))</f>
        <v>3.038532</v>
      </c>
      <c r="N20" s="61">
        <f t="shared" si="3"/>
        <v>0.15498154981549817</v>
      </c>
    </row>
    <row r="21" spans="1:14" ht="15.75" thickBot="1" x14ac:dyDescent="0.25">
      <c r="A21" s="43" t="s">
        <v>19</v>
      </c>
      <c r="B21" s="44">
        <f t="shared" si="1"/>
        <v>20</v>
      </c>
      <c r="C21" s="44">
        <f t="shared" si="2"/>
        <v>11</v>
      </c>
      <c r="D21" s="44" cm="1">
        <f t="array" ref="D21">IF($A$4="2009/10",IF($A$6="All genders",'200910'!D18,IF($A$6="Male",'200910'!D37,IF($A$6="Female",'200910'!D56,'200910'!D75))),IF($A$6="All genders",SUMPRODUCT(('Data - fatalities'!$A$2:$A$933=FIRE0503a_raw!$A$4:$F$4)*('Data - fatalities'!$B$2:$B$933=FIRE0503a_raw!D$9)*('Data - fatalities'!$AG$2:$AG$933))+SUMPRODUCT(('Data - fatalities'!$A$2:$A$933=FIRE0503a_raw!$A$4:$F$4)*('Data - fatalities'!$B$2:$B$933=FIRE0503a_raw!D$9)*('Data - fatalities'!$AH$2:$AH$933))+SUMPRODUCT(('Data - fatalities'!$A$2:$A$933=FIRE0503a_raw!$A$4:$F$4)*('Data - fatalities'!$B$2:$B$933=FIRE0503a_raw!D$9)*('Data - fatalities'!$AI$2:$AI$933)),IF($A$6="Male",SUMPRODUCT(('Data - fatalities'!$A$2:$A$933=FIRE0503a_raw!$A$4:$F$4)*('Data - fatalities'!$B$2:$B$933=FIRE0503a_raw!D$9)*('Data - fatalities'!$AG$2:$AG$933)),IF($A$6="Female",SUMPRODUCT(('Data - fatalities'!$A$2:$A$933=FIRE0503a_raw!$A$4:$F$4)*('Data - fatalities'!$B$2:$B$933=FIRE0503a_raw!D$9)*('Data - fatalities'!$AH$2:$AH$933)),SUMPRODUCT(('Data - fatalities'!$A$2:$A$933=FIRE0503a_raw!$A$4:$F$4)*('Data - fatalities'!$B$2:$B$933=FIRE0503a_raw!D$9)*('Data - fatalities'!$AI$2:$AI$933))))))</f>
        <v>10</v>
      </c>
      <c r="E21" s="44" cm="1">
        <f t="array" ref="E21">IF($A$4="2009/10",IF($A$6="All genders",'200910'!E18,IF($A$6="Male",'200910'!E37,IF($A$6="Female",'200910'!E56,'200910'!E75))),IF($A$6="All genders",SUMPRODUCT(('Data - fatalities'!$A$2:$A$933=FIRE0503a_raw!$A$4:$F$4)*('Data - fatalities'!$B$2:$B$933=FIRE0503a_raw!E$9)*('Data - fatalities'!$AG$2:$AG$933))+SUMPRODUCT(('Data - fatalities'!$A$2:$A$933=FIRE0503a_raw!$A$4:$F$4)*('Data - fatalities'!$B$2:$B$933=FIRE0503a_raw!E$9)*('Data - fatalities'!$AH$2:$AH$933))+SUMPRODUCT(('Data - fatalities'!$A$2:$A$933=FIRE0503a_raw!$A$4:$F$4)*('Data - fatalities'!$B$2:$B$933=FIRE0503a_raw!E$9)*('Data - fatalities'!$AI$2:$AI$933)),IF($A$6="Male",SUMPRODUCT(('Data - fatalities'!$A$2:$A$933=FIRE0503a_raw!$A$4:$F$4)*('Data - fatalities'!$B$2:$B$933=FIRE0503a_raw!E$9)*('Data - fatalities'!$AG$2:$AG$933)),IF($A$6="Female",SUMPRODUCT(('Data - fatalities'!$A$2:$A$933=FIRE0503a_raw!$A$4:$F$4)*('Data - fatalities'!$B$2:$B$933=FIRE0503a_raw!E$9)*('Data - fatalities'!$AH$2:$AH$933)),SUMPRODUCT(('Data - fatalities'!$A$2:$A$933=FIRE0503a_raw!$A$4:$F$4)*('Data - fatalities'!$B$2:$B$933=FIRE0503a_raw!E$9)*('Data - fatalities'!$AI$2:$AI$933))))))</f>
        <v>1</v>
      </c>
      <c r="F21" s="44" cm="1">
        <f t="array" ref="F21">IF($A$4="2009/10",IF($A$6="All genders",'200910'!F18,IF($A$6="Male",'200910'!F37,IF($A$6="Female",'200910'!F56,'200910'!F75))),IF($A$6="All genders",SUMPRODUCT(('Data - fatalities'!$A$2:$A$933=FIRE0503a_raw!$A$4:$F$4)*('Data - fatalities'!$B$2:$B$933=FIRE0503a_raw!F$9)*('Data - fatalities'!$AG$2:$AG$933))+SUMPRODUCT(('Data - fatalities'!$A$2:$A$933=FIRE0503a_raw!$A$4:$F$4)*('Data - fatalities'!$B$2:$B$933=FIRE0503a_raw!F$9)*('Data - fatalities'!$AH$2:$AH$933))+SUMPRODUCT(('Data - fatalities'!$A$2:$A$933=FIRE0503a_raw!$A$4:$F$4)*('Data - fatalities'!$B$2:$B$933=FIRE0503a_raw!F$9)*('Data - fatalities'!$AI$2:$AI$933)),IF($A$6="Male",SUMPRODUCT(('Data - fatalities'!$A$2:$A$933=FIRE0503a_raw!$A$4:$F$4)*('Data - fatalities'!$B$2:$B$933=FIRE0503a_raw!F$9)*('Data - fatalities'!$AG$2:$AG$933)),IF($A$6="Female",SUMPRODUCT(('Data - fatalities'!$A$2:$A$933=FIRE0503a_raw!$A$4:$F$4)*('Data - fatalities'!$B$2:$B$933=FIRE0503a_raw!F$9)*('Data - fatalities'!$AH$2:$AH$933)),SUMPRODUCT(('Data - fatalities'!$A$2:$A$933=FIRE0503a_raw!$A$4:$F$4)*('Data - fatalities'!$B$2:$B$933=FIRE0503a_raw!F$9)*('Data - fatalities'!$AI$2:$AI$933))))))</f>
        <v>0</v>
      </c>
      <c r="G21" s="44" cm="1">
        <f t="array" ref="G21">IF($A$4="2009/10",IF($A$6="All genders",'200910'!G18,IF($A$6="Male",'200910'!G37,IF($A$6="Female",'200910'!G56,'200910'!G75))),IF($A$6="All genders",SUMPRODUCT(('Data - fatalities'!$A$2:$A$933=FIRE0503a_raw!$A$4:$F$4)*('Data - fatalities'!$B$2:$B$933=FIRE0503a_raw!G$9)*('Data - fatalities'!$AG$2:$AG$933))+SUMPRODUCT(('Data - fatalities'!$A$2:$A$933=FIRE0503a_raw!$A$4:$F$4)*('Data - fatalities'!$B$2:$B$933=FIRE0503a_raw!G$9)*('Data - fatalities'!$AH$2:$AH$933))+SUMPRODUCT(('Data - fatalities'!$A$2:$A$933=FIRE0503a_raw!$A$4:$F$4)*('Data - fatalities'!$B$2:$B$933=FIRE0503a_raw!G$9)*('Data - fatalities'!$AI$2:$AI$933)),IF($A$6="Male",SUMPRODUCT(('Data - fatalities'!$A$2:$A$933=FIRE0503a_raw!$A$4:$F$4)*('Data - fatalities'!$B$2:$B$933=FIRE0503a_raw!G$9)*('Data - fatalities'!$AG$2:$AG$933)),IF($A$6="Female",SUMPRODUCT(('Data - fatalities'!$A$2:$A$933=FIRE0503a_raw!$A$4:$F$4)*('Data - fatalities'!$B$2:$B$933=FIRE0503a_raw!G$9)*('Data - fatalities'!$AH$2:$AH$933)),SUMPRODUCT(('Data - fatalities'!$A$2:$A$933=FIRE0503a_raw!$A$4:$F$4)*('Data - fatalities'!$B$2:$B$933=FIRE0503a_raw!G$9)*('Data - fatalities'!$AI$2:$AI$933))))))</f>
        <v>1</v>
      </c>
      <c r="H21" s="44" cm="1">
        <f t="array" ref="H21">IF($A$4="2009/10",IF($A$6="All genders",'200910'!H18,IF($A$6="Male",'200910'!H37,IF($A$6="Female",'200910'!H56,'200910'!H75))),IF($A$6="All genders",SUMPRODUCT(('Data - fatalities'!$A$2:$A$933=FIRE0503a_raw!$A$4:$F$4)*('Data - fatalities'!$B$2:$B$933=FIRE0503a_raw!H$9)*('Data - fatalities'!$AG$2:$AG$933))+SUMPRODUCT(('Data - fatalities'!$A$2:$A$933=FIRE0503a_raw!$A$4:$F$4)*('Data - fatalities'!$B$2:$B$933=FIRE0503a_raw!H$9)*('Data - fatalities'!$AH$2:$AH$933))+SUMPRODUCT(('Data - fatalities'!$A$2:$A$933=FIRE0503a_raw!$A$4:$F$4)*('Data - fatalities'!$B$2:$B$933=FIRE0503a_raw!H$9)*('Data - fatalities'!$AI$2:$AI$933)),IF($A$6="Male",SUMPRODUCT(('Data - fatalities'!$A$2:$A$933=FIRE0503a_raw!$A$4:$F$4)*('Data - fatalities'!$B$2:$B$933=FIRE0503a_raw!H$9)*('Data - fatalities'!$AG$2:$AG$933)),IF($A$6="Female",SUMPRODUCT(('Data - fatalities'!$A$2:$A$933=FIRE0503a_raw!$A$4:$F$4)*('Data - fatalities'!$B$2:$B$933=FIRE0503a_raw!H$9)*('Data - fatalities'!$AH$2:$AH$933)),SUMPRODUCT(('Data - fatalities'!$A$2:$A$933=FIRE0503a_raw!$A$4:$F$4)*('Data - fatalities'!$B$2:$B$933=FIRE0503a_raw!H$9)*('Data - fatalities'!$AI$2:$AI$933))))))</f>
        <v>6</v>
      </c>
      <c r="I21" s="44" cm="1">
        <f t="array" ref="I21">IF($A$4="2009/10",IF($A$6="All genders",'200910'!I18,IF($A$6="Male",'200910'!I37,IF($A$6="Female",'200910'!I56,'200910'!I75))),IF($A$6="All genders",SUMPRODUCT(('Data - fatalities'!$A$2:$A$933=FIRE0503a_raw!$A$4:$F$4)*('Data - fatalities'!$B$2:$B$933=FIRE0503a_raw!I$9)*('Data - fatalities'!$AG$2:$AG$933))+SUMPRODUCT(('Data - fatalities'!$A$2:$A$933=FIRE0503a_raw!$A$4:$F$4)*('Data - fatalities'!$B$2:$B$933=FIRE0503a_raw!I$9)*('Data - fatalities'!$AH$2:$AH$933))+SUMPRODUCT(('Data - fatalities'!$A$2:$A$933=FIRE0503a_raw!$A$4:$F$4)*('Data - fatalities'!$B$2:$B$933=FIRE0503a_raw!I$9)*('Data - fatalities'!$AI$2:$AI$933)),IF($A$6="Male",SUMPRODUCT(('Data - fatalities'!$A$2:$A$933=FIRE0503a_raw!$A$4:$F$4)*('Data - fatalities'!$B$2:$B$933=FIRE0503a_raw!I$9)*('Data - fatalities'!$AG$2:$AG$933)),IF($A$6="Female",SUMPRODUCT(('Data - fatalities'!$A$2:$A$933=FIRE0503a_raw!$A$4:$F$4)*('Data - fatalities'!$B$2:$B$933=FIRE0503a_raw!I$9)*('Data - fatalities'!$AH$2:$AH$933)),SUMPRODUCT(('Data - fatalities'!$A$2:$A$933=FIRE0503a_raw!$A$4:$F$4)*('Data - fatalities'!$B$2:$B$933=FIRE0503a_raw!I$9)*('Data - fatalities'!$AI$2:$AI$933))))))</f>
        <v>2</v>
      </c>
      <c r="J21" s="42"/>
      <c r="K21" s="43" t="s">
        <v>19</v>
      </c>
      <c r="L21" s="45" t="s">
        <v>40</v>
      </c>
      <c r="M21" s="42"/>
      <c r="N21" s="61">
        <f t="shared" si="3"/>
        <v>7.3800738007380073E-2</v>
      </c>
    </row>
    <row r="22" spans="1:14" x14ac:dyDescent="0.2">
      <c r="A22" s="42"/>
      <c r="B22" s="42"/>
      <c r="C22" s="61"/>
      <c r="D22" s="42"/>
      <c r="E22" s="61"/>
      <c r="F22" s="42"/>
      <c r="G22" s="42"/>
      <c r="H22" s="42"/>
      <c r="I22" s="42"/>
      <c r="J22" s="42"/>
      <c r="K22" s="42"/>
      <c r="L22" s="42"/>
      <c r="M22" s="42"/>
      <c r="N22" s="42"/>
    </row>
    <row r="23" spans="1:14" ht="30" customHeight="1" x14ac:dyDescent="0.2">
      <c r="A23" s="96"/>
      <c r="B23" s="96"/>
      <c r="C23" s="96"/>
      <c r="D23" s="96"/>
      <c r="E23" s="96"/>
      <c r="F23" s="96"/>
      <c r="G23" s="96"/>
      <c r="H23" s="96"/>
      <c r="I23" s="96"/>
      <c r="J23" s="96"/>
      <c r="K23" s="96"/>
      <c r="L23" s="96"/>
      <c r="M23" s="42" t="s">
        <v>262</v>
      </c>
      <c r="N23" s="42">
        <f>SUM(N19:N20)</f>
        <v>0.39483394833948338</v>
      </c>
    </row>
    <row r="24" spans="1:14" x14ac:dyDescent="0.2">
      <c r="A24" s="62"/>
      <c r="B24" s="62"/>
      <c r="C24" s="62"/>
      <c r="D24" s="62"/>
      <c r="E24" s="62"/>
      <c r="F24" s="62"/>
      <c r="G24" s="62"/>
      <c r="H24" s="62"/>
      <c r="I24" s="62"/>
      <c r="J24" s="62"/>
      <c r="K24" s="62" t="s">
        <v>263</v>
      </c>
      <c r="L24" s="62">
        <f>SUM(B11:B13)/(SUMIFS(PopData!$E:$E,PopData!$B:$B,FIRE0503a_raw!$A$6,PopData!$A:$A,FIRE0503a_raw!$A$5,PopData!$C:$C,FIRE0503a_raw!$A$11)+SUMIFS(PopData!$E:$E,PopData!$B:$B,FIRE0503a_raw!$A$6,PopData!$A:$A,FIRE0503a_raw!$A$5,PopData!$C:$C,FIRE0503a_raw!$A$12)+SUMIFS(PopData!$E:$E,PopData!$B:$B,FIRE0503a_raw!$A$6,PopData!$A:$A,FIRE0503a_raw!$A$5,PopData!$C:$C,FIRE0503a_raw!$A$13))</f>
        <v>2.273699066298791</v>
      </c>
      <c r="M24" s="42" t="s">
        <v>264</v>
      </c>
      <c r="N24" s="42">
        <f>SUM(N16:N17)</f>
        <v>0.24723247232472323</v>
      </c>
    </row>
    <row r="25" spans="1:14" x14ac:dyDescent="0.2">
      <c r="A25" s="90"/>
      <c r="B25" s="90"/>
      <c r="C25" s="90"/>
      <c r="D25" s="90"/>
      <c r="E25" s="90"/>
      <c r="F25" s="90"/>
      <c r="G25" s="90"/>
      <c r="H25" s="90"/>
      <c r="I25" s="90"/>
      <c r="J25" s="90"/>
      <c r="K25" s="90"/>
      <c r="L25" s="90"/>
      <c r="M25" s="42"/>
      <c r="N25" s="42"/>
    </row>
    <row r="26" spans="1:14" x14ac:dyDescent="0.2">
      <c r="A26" s="90"/>
      <c r="B26" s="90"/>
      <c r="C26" s="90"/>
      <c r="D26" s="90"/>
      <c r="E26" s="90"/>
      <c r="F26" s="90"/>
      <c r="G26" s="90"/>
      <c r="H26" s="90"/>
      <c r="I26" s="90"/>
      <c r="J26" s="90"/>
      <c r="K26" s="90"/>
      <c r="L26" s="90"/>
      <c r="M26" s="42"/>
      <c r="N26" s="42"/>
    </row>
    <row r="27" spans="1:14" x14ac:dyDescent="0.2">
      <c r="A27" s="97"/>
      <c r="B27" s="97"/>
      <c r="C27" s="97"/>
      <c r="D27" s="97"/>
      <c r="E27" s="97"/>
      <c r="F27" s="97"/>
      <c r="G27" s="97"/>
      <c r="H27" s="97"/>
      <c r="I27" s="97"/>
      <c r="J27" s="97"/>
      <c r="K27" s="97"/>
      <c r="L27" s="97"/>
      <c r="M27" s="42"/>
      <c r="N27" s="42"/>
    </row>
    <row r="28" spans="1:14" x14ac:dyDescent="0.2">
      <c r="A28" s="98"/>
      <c r="B28" s="98"/>
      <c r="C28" s="98"/>
      <c r="D28" s="98"/>
      <c r="E28" s="98"/>
      <c r="F28" s="98"/>
      <c r="G28" s="98"/>
      <c r="H28" s="98"/>
      <c r="I28" s="98"/>
      <c r="J28" s="63"/>
      <c r="K28" s="63"/>
      <c r="L28" s="63"/>
      <c r="M28" s="42"/>
      <c r="N28" s="42"/>
    </row>
    <row r="29" spans="1:14" x14ac:dyDescent="0.2">
      <c r="A29" s="42"/>
      <c r="B29" s="42"/>
      <c r="C29" s="42"/>
      <c r="D29" s="42"/>
      <c r="E29" s="42"/>
      <c r="F29" s="42"/>
      <c r="G29" s="42"/>
      <c r="H29" s="42"/>
      <c r="I29" s="42"/>
      <c r="J29" s="42"/>
      <c r="K29" s="42"/>
      <c r="L29" s="42"/>
      <c r="M29" s="42"/>
      <c r="N29" s="42"/>
    </row>
    <row r="30" spans="1:14" ht="15.75" x14ac:dyDescent="0.25">
      <c r="A30" s="59"/>
      <c r="B30" s="42"/>
      <c r="C30" s="42"/>
      <c r="D30" s="42"/>
      <c r="E30" s="42"/>
      <c r="F30" s="42"/>
      <c r="G30" s="42"/>
      <c r="H30" s="42"/>
      <c r="I30" s="42"/>
      <c r="J30" s="42"/>
      <c r="K30" s="42"/>
      <c r="L30" s="42"/>
      <c r="M30" s="42"/>
      <c r="N30" s="42"/>
    </row>
    <row r="31" spans="1:14" ht="45.75" customHeight="1" x14ac:dyDescent="0.2">
      <c r="A31" s="97"/>
      <c r="B31" s="97"/>
      <c r="C31" s="97"/>
      <c r="D31" s="97"/>
      <c r="E31" s="97"/>
      <c r="F31" s="97"/>
      <c r="G31" s="97"/>
      <c r="H31" s="97"/>
      <c r="I31" s="97"/>
      <c r="J31" s="97"/>
      <c r="K31" s="97"/>
      <c r="L31" s="97"/>
      <c r="M31" s="42"/>
      <c r="N31" s="42"/>
    </row>
    <row r="32" spans="1:14" x14ac:dyDescent="0.2">
      <c r="A32" s="42"/>
      <c r="B32" s="42"/>
      <c r="C32" s="42"/>
      <c r="D32" s="42"/>
      <c r="E32" s="42"/>
      <c r="F32" s="42"/>
      <c r="G32" s="42"/>
      <c r="H32" s="42"/>
      <c r="I32" s="42"/>
      <c r="J32" s="42"/>
      <c r="K32" s="42"/>
      <c r="L32" s="42"/>
      <c r="M32" s="42"/>
      <c r="N32" s="42"/>
    </row>
    <row r="33" spans="1:14" x14ac:dyDescent="0.2">
      <c r="A33" s="90"/>
      <c r="B33" s="90"/>
      <c r="C33" s="90"/>
      <c r="D33" s="90"/>
      <c r="E33" s="90"/>
      <c r="F33" s="90"/>
      <c r="G33" s="90"/>
      <c r="H33" s="90"/>
      <c r="I33" s="90"/>
      <c r="J33" s="90"/>
      <c r="K33" s="90"/>
      <c r="L33" s="90"/>
      <c r="M33" s="42"/>
      <c r="N33" s="42"/>
    </row>
    <row r="34" spans="1:14" x14ac:dyDescent="0.2">
      <c r="A34" s="42"/>
      <c r="B34" s="42"/>
      <c r="C34" s="42"/>
      <c r="D34" s="42"/>
      <c r="E34" s="42"/>
      <c r="F34" s="42"/>
      <c r="G34" s="42"/>
      <c r="H34" s="42"/>
      <c r="I34" s="42"/>
      <c r="J34" s="42"/>
      <c r="K34" s="42"/>
      <c r="L34" s="42"/>
      <c r="M34" s="42"/>
      <c r="N34" s="42"/>
    </row>
    <row r="35" spans="1:14" x14ac:dyDescent="0.2">
      <c r="A35" s="90"/>
      <c r="B35" s="90"/>
      <c r="C35" s="90"/>
      <c r="D35" s="90"/>
      <c r="E35" s="90"/>
      <c r="F35" s="90"/>
      <c r="G35" s="90"/>
      <c r="H35" s="90"/>
      <c r="I35" s="90"/>
      <c r="J35" s="90"/>
      <c r="K35" s="90"/>
      <c r="L35" s="90"/>
      <c r="M35" s="42"/>
      <c r="N35" s="42"/>
    </row>
    <row r="36" spans="1:14" x14ac:dyDescent="0.2">
      <c r="A36" s="89"/>
      <c r="B36" s="89"/>
      <c r="C36" s="89"/>
      <c r="D36" s="89"/>
      <c r="E36" s="89"/>
      <c r="F36" s="42"/>
      <c r="G36" s="42"/>
      <c r="H36" s="42"/>
      <c r="I36" s="42"/>
      <c r="J36" s="42"/>
      <c r="K36" s="42"/>
      <c r="L36" s="42"/>
      <c r="M36" s="42"/>
      <c r="N36" s="42"/>
    </row>
    <row r="37" spans="1:14" x14ac:dyDescent="0.2">
      <c r="A37" s="42"/>
      <c r="B37" s="42"/>
      <c r="C37" s="42"/>
      <c r="D37" s="42"/>
      <c r="E37" s="42"/>
      <c r="F37" s="42"/>
      <c r="G37" s="42"/>
      <c r="H37" s="42"/>
      <c r="I37" s="42"/>
      <c r="J37" s="42"/>
      <c r="K37" s="42"/>
      <c r="L37" s="42"/>
      <c r="M37" s="42"/>
      <c r="N37" s="42"/>
    </row>
    <row r="38" spans="1:14" x14ac:dyDescent="0.2">
      <c r="A38" s="90"/>
      <c r="B38" s="90"/>
      <c r="C38" s="90"/>
      <c r="D38" s="90"/>
      <c r="E38" s="90"/>
      <c r="F38" s="90"/>
      <c r="G38" s="90"/>
      <c r="H38" s="90"/>
      <c r="I38" s="90"/>
      <c r="J38" s="90"/>
      <c r="K38" s="90"/>
      <c r="L38" s="90"/>
      <c r="M38" s="42"/>
      <c r="N38" s="42"/>
    </row>
    <row r="39" spans="1:14" x14ac:dyDescent="0.2">
      <c r="A39" s="42"/>
      <c r="B39" s="42"/>
      <c r="C39" s="42"/>
      <c r="D39" s="42"/>
      <c r="E39" s="42"/>
      <c r="F39" s="42"/>
      <c r="G39" s="42"/>
      <c r="H39" s="42"/>
      <c r="I39" s="42"/>
      <c r="J39" s="42"/>
      <c r="K39" s="42"/>
      <c r="L39" s="42"/>
      <c r="M39" s="42"/>
      <c r="N39" s="42"/>
    </row>
    <row r="40" spans="1:14" x14ac:dyDescent="0.2">
      <c r="A40" s="90"/>
      <c r="B40" s="90"/>
      <c r="C40" s="90"/>
      <c r="D40" s="90"/>
      <c r="E40" s="42"/>
      <c r="F40" s="42"/>
      <c r="G40" s="42"/>
      <c r="H40" s="42"/>
      <c r="I40" s="42"/>
      <c r="J40" s="60"/>
      <c r="K40" s="91"/>
      <c r="L40" s="91"/>
      <c r="M40" s="42"/>
      <c r="N40" s="42"/>
    </row>
    <row r="41" spans="1:14" x14ac:dyDescent="0.2">
      <c r="A41" s="42"/>
      <c r="B41" s="89"/>
      <c r="C41" s="89"/>
      <c r="D41" s="89"/>
      <c r="E41" s="42"/>
      <c r="F41" s="42"/>
      <c r="G41" s="42"/>
      <c r="H41" s="42"/>
      <c r="I41" s="42"/>
      <c r="J41" s="60"/>
      <c r="K41" s="92"/>
      <c r="L41" s="92"/>
      <c r="M41" s="42"/>
      <c r="N41" s="42"/>
    </row>
  </sheetData>
  <mergeCells count="17">
    <mergeCell ref="A35:L35"/>
    <mergeCell ref="A1:L1"/>
    <mergeCell ref="A4:F4"/>
    <mergeCell ref="A6:F6"/>
    <mergeCell ref="A23:L23"/>
    <mergeCell ref="A25:L25"/>
    <mergeCell ref="A26:L26"/>
    <mergeCell ref="A27:L27"/>
    <mergeCell ref="A28:I28"/>
    <mergeCell ref="A31:L31"/>
    <mergeCell ref="A33:L33"/>
    <mergeCell ref="A36:E36"/>
    <mergeCell ref="A38:L38"/>
    <mergeCell ref="A40:D40"/>
    <mergeCell ref="K40:L40"/>
    <mergeCell ref="B41:D41"/>
    <mergeCell ref="K41:L41"/>
  </mergeCells>
  <pageMargins left="0.7" right="0.7" top="0.75" bottom="0.75" header="0.3" footer="0.3"/>
  <pageSetup paperSize="9" orientation="portrait" r:id="rId1"/>
  <ignoredErrors>
    <ignoredError sqref="C10"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976B0-2A37-4ECE-BBED-535626E3DF36}">
  <sheetPr codeName="Sheet7">
    <tabColor rgb="FFFF0000"/>
  </sheetPr>
  <dimension ref="A1:AK208"/>
  <sheetViews>
    <sheetView topLeftCell="B1" zoomScaleNormal="100" workbookViewId="0"/>
  </sheetViews>
  <sheetFormatPr defaultColWidth="10.7109375" defaultRowHeight="15" x14ac:dyDescent="0.2"/>
  <cols>
    <col min="1" max="1" width="50" style="15" bestFit="1" customWidth="1"/>
    <col min="2" max="3" width="29.42578125" style="15" bestFit="1" customWidth="1"/>
    <col min="4" max="4" width="27.28515625" style="15" bestFit="1" customWidth="1"/>
    <col min="5" max="6" width="15" style="15" bestFit="1" customWidth="1"/>
    <col min="7" max="7" width="13.5703125" style="15" bestFit="1" customWidth="1"/>
    <col min="8" max="8" width="11.5703125" style="15" bestFit="1" customWidth="1"/>
    <col min="9" max="9" width="4.42578125" style="15" customWidth="1"/>
    <col min="10" max="10" width="10.7109375" style="15"/>
    <col min="11" max="11" width="17.42578125" style="15" bestFit="1" customWidth="1"/>
    <col min="12" max="19" width="10.7109375" style="15"/>
    <col min="20" max="20" width="16.42578125" style="15" bestFit="1" customWidth="1"/>
    <col min="21" max="27" width="10.7109375" style="15"/>
    <col min="28" max="28" width="3.85546875" style="15" customWidth="1"/>
    <col min="29" max="29" width="8.85546875" style="15" customWidth="1"/>
    <col min="30" max="30" width="17.42578125" style="15" bestFit="1" customWidth="1"/>
    <col min="31" max="37" width="10.7109375" style="15"/>
    <col min="38" max="38" width="5.5703125" style="15" customWidth="1"/>
    <col min="39" max="16384" width="10.7109375" style="15"/>
  </cols>
  <sheetData>
    <row r="1" spans="1:37" ht="15.75" x14ac:dyDescent="0.25">
      <c r="A1" s="64" t="s">
        <v>11</v>
      </c>
      <c r="B1" s="15" t="s">
        <v>167</v>
      </c>
    </row>
    <row r="3" spans="1:37" x14ac:dyDescent="0.2">
      <c r="B3" s="65" t="s">
        <v>173</v>
      </c>
    </row>
    <row r="4" spans="1:37" s="66" customFormat="1" ht="29.25" customHeight="1" x14ac:dyDescent="0.2">
      <c r="B4" s="66" t="s">
        <v>22</v>
      </c>
      <c r="C4" s="66" t="s">
        <v>23</v>
      </c>
      <c r="D4" s="66" t="s">
        <v>21</v>
      </c>
      <c r="E4" s="66" t="s">
        <v>1</v>
      </c>
      <c r="F4" s="66" t="s">
        <v>2</v>
      </c>
      <c r="G4" s="66" t="s">
        <v>9</v>
      </c>
      <c r="H4" s="66" t="s">
        <v>174</v>
      </c>
      <c r="K4" s="66" t="s">
        <v>177</v>
      </c>
      <c r="L4" s="66" t="s">
        <v>82</v>
      </c>
      <c r="M4" s="66" t="s">
        <v>83</v>
      </c>
      <c r="N4" s="66" t="s">
        <v>81</v>
      </c>
      <c r="O4" s="66" t="s">
        <v>1</v>
      </c>
      <c r="P4" s="66" t="s">
        <v>2</v>
      </c>
      <c r="Q4" s="66" t="s">
        <v>9</v>
      </c>
      <c r="R4" s="66" t="s">
        <v>0</v>
      </c>
      <c r="T4" s="66" t="s">
        <v>178</v>
      </c>
      <c r="U4" s="66" t="s">
        <v>22</v>
      </c>
      <c r="V4" s="66" t="s">
        <v>23</v>
      </c>
      <c r="W4" s="66" t="s">
        <v>21</v>
      </c>
      <c r="X4" s="66" t="s">
        <v>1</v>
      </c>
      <c r="Y4" s="66" t="s">
        <v>2</v>
      </c>
      <c r="Z4" s="66" t="s">
        <v>9</v>
      </c>
      <c r="AA4" s="66" t="s">
        <v>174</v>
      </c>
      <c r="AD4" s="66" t="s">
        <v>177</v>
      </c>
      <c r="AE4" s="66" t="s">
        <v>82</v>
      </c>
      <c r="AF4" s="66" t="s">
        <v>83</v>
      </c>
      <c r="AG4" s="66" t="s">
        <v>81</v>
      </c>
      <c r="AH4" s="66" t="s">
        <v>1</v>
      </c>
      <c r="AI4" s="66" t="s">
        <v>2</v>
      </c>
      <c r="AJ4" s="66" t="s">
        <v>9</v>
      </c>
      <c r="AK4" s="66" t="s">
        <v>0</v>
      </c>
    </row>
    <row r="5" spans="1:37" x14ac:dyDescent="0.2">
      <c r="A5" s="15" t="s">
        <v>171</v>
      </c>
      <c r="B5" s="15">
        <v>0</v>
      </c>
      <c r="C5" s="15">
        <v>0</v>
      </c>
      <c r="D5" s="15">
        <v>0</v>
      </c>
      <c r="E5" s="15">
        <v>0</v>
      </c>
      <c r="F5" s="15">
        <v>0</v>
      </c>
      <c r="G5" s="15">
        <v>0</v>
      </c>
      <c r="H5" s="15">
        <v>0</v>
      </c>
      <c r="J5" s="15" t="s">
        <v>15</v>
      </c>
      <c r="K5" s="15" t="b">
        <f t="shared" ref="K5:R5" si="0">IF(T5=AD5,TRUE)</f>
        <v>1</v>
      </c>
      <c r="L5" s="15" t="b">
        <f t="shared" si="0"/>
        <v>1</v>
      </c>
      <c r="M5" s="15" t="b">
        <f t="shared" si="0"/>
        <v>1</v>
      </c>
      <c r="N5" s="15" t="b">
        <f t="shared" si="0"/>
        <v>1</v>
      </c>
      <c r="O5" s="15" t="b">
        <f t="shared" si="0"/>
        <v>1</v>
      </c>
      <c r="P5" s="15" t="b">
        <f t="shared" si="0"/>
        <v>1</v>
      </c>
      <c r="Q5" s="15" t="b">
        <f t="shared" si="0"/>
        <v>0</v>
      </c>
      <c r="R5" s="15" t="b">
        <f t="shared" si="0"/>
        <v>0</v>
      </c>
      <c r="T5" s="15">
        <f>SUM(U5:W5)</f>
        <v>0</v>
      </c>
      <c r="U5" s="15" cm="1">
        <f t="array" ref="U5:AA5">B5:H5</f>
        <v>0</v>
      </c>
      <c r="V5" s="15">
        <v>0</v>
      </c>
      <c r="W5" s="15">
        <v>0</v>
      </c>
      <c r="X5" s="15">
        <v>0</v>
      </c>
      <c r="Y5" s="15">
        <v>0</v>
      </c>
      <c r="Z5" s="15">
        <v>0</v>
      </c>
      <c r="AA5" s="15">
        <v>0</v>
      </c>
      <c r="AC5" s="15" t="s">
        <v>15</v>
      </c>
      <c r="AD5" s="15">
        <f>SUM(AE5:AG5)</f>
        <v>0</v>
      </c>
      <c r="AE5" s="15">
        <f>INDEX(FIRE0503a!$A$6:$I$18,MATCH(QA_FIRE0503a!$AC5,FIRE0503a!$A$6:$A$18,0),MATCH(AE$4,FIRE0503a!$A$6:$I$6,0))</f>
        <v>0</v>
      </c>
      <c r="AF5" s="15">
        <f>INDEX(FIRE0503a!$A$6:$I$18,MATCH(QA_FIRE0503a!$AC5,FIRE0503a!$A$6:$A$18,0),MATCH(AF$4,FIRE0503a!$A$6:$I$6,0))</f>
        <v>0</v>
      </c>
      <c r="AG5" s="15">
        <f>INDEX(FIRE0503a!$A$6:$I$18,MATCH(QA_FIRE0503a!$AC5,FIRE0503a!$A$6:$A$18,0),MATCH(AG$4,FIRE0503a!$A$6:$I$6,0))</f>
        <v>0</v>
      </c>
      <c r="AH5" s="15">
        <f>INDEX(FIRE0503a!$A$6:$I$18,MATCH(QA_FIRE0503a!$AC5,FIRE0503a!$A$6:$A$18,0),MATCH(AH$4,FIRE0503a!$A$6:$I$6,0))</f>
        <v>0</v>
      </c>
      <c r="AI5" s="15">
        <f>INDEX(FIRE0503a!$A$6:$I$18,MATCH(QA_FIRE0503a!$AC5,FIRE0503a!$A$6:$A$18,0),MATCH(AI$4,FIRE0503a!$A$6:$I$6,0))</f>
        <v>0</v>
      </c>
      <c r="AJ5" s="15">
        <f>INDEX(FIRE0503a!$A$6:$I$18,MATCH(QA_FIRE0503a!$AC5,FIRE0503a!$A$6:$A$18,0),MATCH(AJ$4,FIRE0503a!$A$6:$I$6,0))</f>
        <v>1</v>
      </c>
      <c r="AK5" s="15">
        <f>INDEX(FIRE0503a!$A$6:$I$18,MATCH(QA_FIRE0503a!$AC5,FIRE0503a!$A$6:$A$18,0),MATCH(AK$4,FIRE0503a!$A$6:$I$6,0))</f>
        <v>1</v>
      </c>
    </row>
    <row r="7" spans="1:37" x14ac:dyDescent="0.2">
      <c r="A7" s="65" t="s">
        <v>11</v>
      </c>
      <c r="B7" s="15" t="s">
        <v>167</v>
      </c>
    </row>
    <row r="9" spans="1:37" x14ac:dyDescent="0.2">
      <c r="B9" s="65" t="s">
        <v>173</v>
      </c>
    </row>
    <row r="10" spans="1:37" s="66" customFormat="1" ht="29.25" customHeight="1" x14ac:dyDescent="0.2">
      <c r="A10" s="15"/>
      <c r="B10" s="15" t="s">
        <v>22</v>
      </c>
      <c r="C10" s="15" t="s">
        <v>23</v>
      </c>
      <c r="D10" s="15" t="s">
        <v>21</v>
      </c>
      <c r="E10" s="15" t="s">
        <v>1</v>
      </c>
      <c r="F10" s="15" t="s">
        <v>2</v>
      </c>
      <c r="G10" s="15" t="s">
        <v>9</v>
      </c>
      <c r="H10" s="15" t="s">
        <v>174</v>
      </c>
      <c r="K10" s="66" t="s">
        <v>177</v>
      </c>
      <c r="L10" s="66" t="s">
        <v>82</v>
      </c>
      <c r="M10" s="66" t="s">
        <v>83</v>
      </c>
      <c r="N10" s="66" t="s">
        <v>81</v>
      </c>
      <c r="O10" s="66" t="s">
        <v>1</v>
      </c>
      <c r="P10" s="66" t="s">
        <v>2</v>
      </c>
      <c r="Q10" s="66" t="s">
        <v>9</v>
      </c>
      <c r="R10" s="66" t="s">
        <v>0</v>
      </c>
      <c r="T10" s="66" t="s">
        <v>178</v>
      </c>
      <c r="U10" s="66" t="s">
        <v>22</v>
      </c>
      <c r="V10" s="66" t="s">
        <v>23</v>
      </c>
      <c r="W10" s="66" t="s">
        <v>21</v>
      </c>
      <c r="X10" s="66" t="s">
        <v>1</v>
      </c>
      <c r="Y10" s="66" t="s">
        <v>2</v>
      </c>
      <c r="Z10" s="66" t="s">
        <v>9</v>
      </c>
      <c r="AA10" s="66" t="s">
        <v>174</v>
      </c>
      <c r="AD10" s="66" t="s">
        <v>177</v>
      </c>
      <c r="AE10" s="66" t="s">
        <v>82</v>
      </c>
      <c r="AF10" s="66" t="s">
        <v>83</v>
      </c>
      <c r="AG10" s="66" t="s">
        <v>81</v>
      </c>
      <c r="AH10" s="66" t="s">
        <v>1</v>
      </c>
      <c r="AI10" s="66" t="s">
        <v>2</v>
      </c>
      <c r="AJ10" s="66" t="s">
        <v>9</v>
      </c>
      <c r="AK10" s="66" t="s">
        <v>0</v>
      </c>
    </row>
    <row r="11" spans="1:37" x14ac:dyDescent="0.2">
      <c r="A11" s="15" t="s">
        <v>175</v>
      </c>
      <c r="B11" s="15">
        <v>0</v>
      </c>
      <c r="C11" s="15">
        <v>0</v>
      </c>
      <c r="D11" s="15">
        <v>1</v>
      </c>
      <c r="E11" s="15">
        <v>0</v>
      </c>
      <c r="F11" s="15">
        <v>0</v>
      </c>
      <c r="G11" s="15">
        <v>1</v>
      </c>
      <c r="H11" s="15">
        <v>2</v>
      </c>
      <c r="J11" s="15" t="s">
        <v>15</v>
      </c>
      <c r="K11" s="15" t="b">
        <f t="shared" ref="K11:R11" si="1">IF(T11=AD11,TRUE)</f>
        <v>0</v>
      </c>
      <c r="L11" s="15" t="b">
        <f t="shared" si="1"/>
        <v>1</v>
      </c>
      <c r="M11" s="15" t="b">
        <f t="shared" si="1"/>
        <v>1</v>
      </c>
      <c r="N11" s="15" t="b">
        <f t="shared" si="1"/>
        <v>0</v>
      </c>
      <c r="O11" s="15" t="b">
        <f t="shared" si="1"/>
        <v>1</v>
      </c>
      <c r="P11" s="15" t="b">
        <f t="shared" si="1"/>
        <v>1</v>
      </c>
      <c r="Q11" s="15" t="b">
        <f t="shared" si="1"/>
        <v>1</v>
      </c>
      <c r="R11" s="15" t="b">
        <f t="shared" si="1"/>
        <v>0</v>
      </c>
      <c r="T11" s="15">
        <f>SUM(U11:W11)</f>
        <v>1</v>
      </c>
      <c r="U11" s="15" cm="1">
        <f t="array" ref="U11:AA11">B11:H11</f>
        <v>0</v>
      </c>
      <c r="V11" s="15">
        <v>0</v>
      </c>
      <c r="W11" s="15">
        <v>1</v>
      </c>
      <c r="X11" s="15">
        <v>0</v>
      </c>
      <c r="Y11" s="15">
        <v>0</v>
      </c>
      <c r="Z11" s="15">
        <v>1</v>
      </c>
      <c r="AA11" s="15">
        <v>2</v>
      </c>
      <c r="AC11" s="15" t="s">
        <v>24</v>
      </c>
      <c r="AD11" s="15">
        <f>SUM(AE11:AG11)</f>
        <v>6</v>
      </c>
      <c r="AE11" s="15">
        <f>INDEX(FIRE0503a!$A$6:$I$18,MATCH(QA_FIRE0503a!$AC11,FIRE0503a!$A$6:$A$18,0),MATCH(AE$4,FIRE0503a!$A$6:$I$6,0))</f>
        <v>0</v>
      </c>
      <c r="AF11" s="15">
        <f>INDEX(FIRE0503a!$A$6:$I$18,MATCH(QA_FIRE0503a!$AC11,FIRE0503a!$A$6:$A$18,0),MATCH(AF$4,FIRE0503a!$A$6:$I$6,0))</f>
        <v>0</v>
      </c>
      <c r="AG11" s="15">
        <f>INDEX(FIRE0503a!$A$6:$I$18,MATCH(QA_FIRE0503a!$AC11,FIRE0503a!$A$6:$A$18,0),MATCH(AG$4,FIRE0503a!$A$6:$I$6,0))</f>
        <v>6</v>
      </c>
      <c r="AH11" s="15">
        <f>INDEX(FIRE0503a!$A$6:$I$18,MATCH(QA_FIRE0503a!$AC11,FIRE0503a!$A$6:$A$18,0),MATCH(AH$4,FIRE0503a!$A$6:$I$6,0))</f>
        <v>0</v>
      </c>
      <c r="AI11" s="15">
        <f>INDEX(FIRE0503a!$A$6:$I$18,MATCH(QA_FIRE0503a!$AC11,FIRE0503a!$A$6:$A$18,0),MATCH(AI$4,FIRE0503a!$A$6:$I$6,0))</f>
        <v>0</v>
      </c>
      <c r="AJ11" s="15">
        <f>INDEX(FIRE0503a!$A$6:$I$18,MATCH(QA_FIRE0503a!$AC11,FIRE0503a!$A$6:$A$18,0),MATCH(AJ$4,FIRE0503a!$A$6:$I$6,0))</f>
        <v>1</v>
      </c>
      <c r="AK11" s="15">
        <f>INDEX(FIRE0503a!$A$6:$I$18,MATCH(QA_FIRE0503a!$AC11,FIRE0503a!$A$6:$A$18,0),MATCH(AK$4,FIRE0503a!$A$6:$I$6,0))</f>
        <v>7</v>
      </c>
    </row>
    <row r="13" spans="1:37" x14ac:dyDescent="0.2">
      <c r="A13" s="65" t="s">
        <v>11</v>
      </c>
      <c r="B13" s="15" t="s">
        <v>167</v>
      </c>
    </row>
    <row r="15" spans="1:37" x14ac:dyDescent="0.2">
      <c r="B15" s="65" t="s">
        <v>173</v>
      </c>
    </row>
    <row r="16" spans="1:37" s="66" customFormat="1" ht="29.25" customHeight="1" x14ac:dyDescent="0.2">
      <c r="A16" s="15"/>
      <c r="B16" s="15" t="s">
        <v>22</v>
      </c>
      <c r="C16" s="15" t="s">
        <v>23</v>
      </c>
      <c r="D16" s="15" t="s">
        <v>21</v>
      </c>
      <c r="E16" s="15" t="s">
        <v>1</v>
      </c>
      <c r="F16" s="15" t="s">
        <v>2</v>
      </c>
      <c r="G16" s="15" t="s">
        <v>9</v>
      </c>
      <c r="H16" s="15" t="s">
        <v>174</v>
      </c>
      <c r="K16" s="66" t="s">
        <v>177</v>
      </c>
      <c r="L16" s="66" t="s">
        <v>82</v>
      </c>
      <c r="M16" s="66" t="s">
        <v>83</v>
      </c>
      <c r="N16" s="66" t="s">
        <v>81</v>
      </c>
      <c r="O16" s="66" t="s">
        <v>1</v>
      </c>
      <c r="P16" s="66" t="s">
        <v>2</v>
      </c>
      <c r="Q16" s="66" t="s">
        <v>9</v>
      </c>
      <c r="R16" s="66" t="s">
        <v>0</v>
      </c>
      <c r="T16" s="66" t="s">
        <v>178</v>
      </c>
      <c r="U16" s="66" t="s">
        <v>22</v>
      </c>
      <c r="V16" s="66" t="s">
        <v>23</v>
      </c>
      <c r="W16" s="66" t="s">
        <v>21</v>
      </c>
      <c r="X16" s="66" t="s">
        <v>1</v>
      </c>
      <c r="Y16" s="66" t="s">
        <v>2</v>
      </c>
      <c r="Z16" s="66" t="s">
        <v>9</v>
      </c>
      <c r="AA16" s="66" t="s">
        <v>174</v>
      </c>
      <c r="AD16" s="66" t="s">
        <v>177</v>
      </c>
      <c r="AE16" s="66" t="s">
        <v>82</v>
      </c>
      <c r="AF16" s="66" t="s">
        <v>83</v>
      </c>
      <c r="AG16" s="66" t="s">
        <v>81</v>
      </c>
      <c r="AH16" s="66" t="s">
        <v>1</v>
      </c>
      <c r="AI16" s="66" t="s">
        <v>2</v>
      </c>
      <c r="AJ16" s="66" t="s">
        <v>9</v>
      </c>
      <c r="AK16" s="66" t="s">
        <v>0</v>
      </c>
    </row>
    <row r="17" spans="1:37" x14ac:dyDescent="0.2">
      <c r="A17" s="15" t="s">
        <v>176</v>
      </c>
      <c r="B17" s="15">
        <v>0</v>
      </c>
      <c r="C17" s="15">
        <v>0</v>
      </c>
      <c r="D17" s="15">
        <v>1</v>
      </c>
      <c r="E17" s="15">
        <v>0</v>
      </c>
      <c r="F17" s="15">
        <v>0</v>
      </c>
      <c r="G17" s="15">
        <v>0</v>
      </c>
      <c r="H17" s="15">
        <v>1</v>
      </c>
      <c r="J17" s="15" t="s">
        <v>15</v>
      </c>
      <c r="K17" s="15" t="b">
        <f t="shared" ref="K17:R17" si="2">IF(T17=AD17,TRUE)</f>
        <v>0</v>
      </c>
      <c r="L17" s="15" t="b">
        <f t="shared" si="2"/>
        <v>1</v>
      </c>
      <c r="M17" s="15" t="b">
        <f t="shared" si="2"/>
        <v>1</v>
      </c>
      <c r="N17" s="15" t="b">
        <f t="shared" si="2"/>
        <v>0</v>
      </c>
      <c r="O17" s="15" t="b">
        <f t="shared" si="2"/>
        <v>1</v>
      </c>
      <c r="P17" s="15" t="b">
        <f t="shared" si="2"/>
        <v>1</v>
      </c>
      <c r="Q17" s="15" t="b">
        <f t="shared" si="2"/>
        <v>0</v>
      </c>
      <c r="R17" s="15" t="b">
        <f t="shared" si="2"/>
        <v>0</v>
      </c>
      <c r="T17" s="15">
        <f>SUM(U17:W17)</f>
        <v>1</v>
      </c>
      <c r="U17" s="15" cm="1">
        <f t="array" ref="U17:AA17">B17:H17</f>
        <v>0</v>
      </c>
      <c r="V17" s="15">
        <v>0</v>
      </c>
      <c r="W17" s="15">
        <v>1</v>
      </c>
      <c r="X17" s="15">
        <v>0</v>
      </c>
      <c r="Y17" s="15">
        <v>0</v>
      </c>
      <c r="Z17" s="15">
        <v>0</v>
      </c>
      <c r="AA17" s="15">
        <v>1</v>
      </c>
      <c r="AC17" s="15" t="s">
        <v>25</v>
      </c>
      <c r="AD17" s="15">
        <f>SUM(AE17:AG17)</f>
        <v>7</v>
      </c>
      <c r="AE17" s="15">
        <f>INDEX(FIRE0503a!$A$6:$I$18,MATCH(QA_FIRE0503a!$AC17,FIRE0503a!$A$6:$A$18,0),MATCH(AE$4,FIRE0503a!$A$6:$I$6,0))</f>
        <v>0</v>
      </c>
      <c r="AF17" s="15">
        <f>INDEX(FIRE0503a!$A$6:$I$18,MATCH(QA_FIRE0503a!$AC17,FIRE0503a!$A$6:$A$18,0),MATCH(AF$4,FIRE0503a!$A$6:$I$6,0))</f>
        <v>0</v>
      </c>
      <c r="AG17" s="15">
        <f>INDEX(FIRE0503a!$A$6:$I$18,MATCH(QA_FIRE0503a!$AC17,FIRE0503a!$A$6:$A$18,0),MATCH(AG$4,FIRE0503a!$A$6:$I$6,0))</f>
        <v>7</v>
      </c>
      <c r="AH17" s="15">
        <f>INDEX(FIRE0503a!$A$6:$I$18,MATCH(QA_FIRE0503a!$AC17,FIRE0503a!$A$6:$A$18,0),MATCH(AH$4,FIRE0503a!$A$6:$I$6,0))</f>
        <v>0</v>
      </c>
      <c r="AI17" s="15">
        <f>INDEX(FIRE0503a!$A$6:$I$18,MATCH(QA_FIRE0503a!$AC17,FIRE0503a!$A$6:$A$18,0),MATCH(AI$4,FIRE0503a!$A$6:$I$6,0))</f>
        <v>0</v>
      </c>
      <c r="AJ17" s="15">
        <f>INDEX(FIRE0503a!$A$6:$I$18,MATCH(QA_FIRE0503a!$AC17,FIRE0503a!$A$6:$A$18,0),MATCH(AJ$4,FIRE0503a!$A$6:$I$6,0))</f>
        <v>2</v>
      </c>
      <c r="AK17" s="15">
        <f>INDEX(FIRE0503a!$A$6:$I$18,MATCH(QA_FIRE0503a!$AC17,FIRE0503a!$A$6:$A$18,0),MATCH(AK$4,FIRE0503a!$A$6:$I$6,0))</f>
        <v>9</v>
      </c>
    </row>
    <row r="19" spans="1:37" x14ac:dyDescent="0.2">
      <c r="A19" s="65" t="s">
        <v>11</v>
      </c>
      <c r="B19" s="15" t="s">
        <v>167</v>
      </c>
    </row>
    <row r="21" spans="1:37" x14ac:dyDescent="0.2">
      <c r="B21" s="65" t="s">
        <v>173</v>
      </c>
    </row>
    <row r="22" spans="1:37" s="66" customFormat="1" ht="29.25" customHeight="1" x14ac:dyDescent="0.2">
      <c r="A22" s="15"/>
      <c r="B22" s="15" t="s">
        <v>22</v>
      </c>
      <c r="C22" s="15" t="s">
        <v>23</v>
      </c>
      <c r="D22" s="15" t="s">
        <v>21</v>
      </c>
      <c r="E22" s="15" t="s">
        <v>1</v>
      </c>
      <c r="F22" s="15" t="s">
        <v>2</v>
      </c>
      <c r="G22" s="15" t="s">
        <v>9</v>
      </c>
      <c r="H22" s="15" t="s">
        <v>174</v>
      </c>
      <c r="K22" s="66" t="s">
        <v>177</v>
      </c>
      <c r="L22" s="66" t="s">
        <v>82</v>
      </c>
      <c r="M22" s="66" t="s">
        <v>83</v>
      </c>
      <c r="N22" s="66" t="s">
        <v>81</v>
      </c>
      <c r="O22" s="66" t="s">
        <v>1</v>
      </c>
      <c r="P22" s="66" t="s">
        <v>2</v>
      </c>
      <c r="Q22" s="66" t="s">
        <v>9</v>
      </c>
      <c r="R22" s="66" t="s">
        <v>0</v>
      </c>
      <c r="T22" s="66" t="s">
        <v>178</v>
      </c>
      <c r="U22" s="66" t="s">
        <v>22</v>
      </c>
      <c r="V22" s="66" t="s">
        <v>23</v>
      </c>
      <c r="W22" s="66" t="s">
        <v>21</v>
      </c>
      <c r="X22" s="66" t="s">
        <v>1</v>
      </c>
      <c r="Y22" s="66" t="s">
        <v>2</v>
      </c>
      <c r="Z22" s="66" t="s">
        <v>9</v>
      </c>
      <c r="AA22" s="66" t="s">
        <v>174</v>
      </c>
      <c r="AD22" s="66" t="s">
        <v>177</v>
      </c>
      <c r="AE22" s="66" t="s">
        <v>82</v>
      </c>
      <c r="AF22" s="66" t="s">
        <v>83</v>
      </c>
      <c r="AG22" s="66" t="s">
        <v>81</v>
      </c>
      <c r="AH22" s="66" t="s">
        <v>1</v>
      </c>
      <c r="AI22" s="66" t="s">
        <v>2</v>
      </c>
      <c r="AJ22" s="66" t="s">
        <v>9</v>
      </c>
      <c r="AK22" s="66" t="s">
        <v>0</v>
      </c>
    </row>
    <row r="23" spans="1:37" x14ac:dyDescent="0.2">
      <c r="A23" s="15" t="s">
        <v>179</v>
      </c>
      <c r="B23" s="15">
        <v>0</v>
      </c>
      <c r="C23" s="15">
        <v>0</v>
      </c>
      <c r="D23" s="15">
        <v>0</v>
      </c>
      <c r="E23" s="15">
        <v>0</v>
      </c>
      <c r="F23" s="15">
        <v>0</v>
      </c>
      <c r="G23" s="15">
        <v>1</v>
      </c>
      <c r="H23" s="15">
        <v>1</v>
      </c>
      <c r="J23" s="15" t="s">
        <v>15</v>
      </c>
      <c r="K23" s="15" t="b">
        <f t="shared" ref="K23:R23" si="3">IF(T23=AD23,TRUE)</f>
        <v>0</v>
      </c>
      <c r="L23" s="15" t="b">
        <f t="shared" si="3"/>
        <v>1</v>
      </c>
      <c r="M23" s="15" t="b">
        <f t="shared" si="3"/>
        <v>1</v>
      </c>
      <c r="N23" s="15" t="b">
        <f t="shared" si="3"/>
        <v>0</v>
      </c>
      <c r="O23" s="15" t="b">
        <f t="shared" si="3"/>
        <v>1</v>
      </c>
      <c r="P23" s="15" t="b">
        <f t="shared" si="3"/>
        <v>1</v>
      </c>
      <c r="Q23" s="15" t="b">
        <f t="shared" si="3"/>
        <v>1</v>
      </c>
      <c r="R23" s="15" t="b">
        <f t="shared" si="3"/>
        <v>0</v>
      </c>
      <c r="T23" s="15">
        <f>SUM(U23:W23)</f>
        <v>0</v>
      </c>
      <c r="U23" s="15" cm="1">
        <f t="array" ref="U23:AA23">B23:H23</f>
        <v>0</v>
      </c>
      <c r="V23" s="15">
        <v>0</v>
      </c>
      <c r="W23" s="15">
        <v>0</v>
      </c>
      <c r="X23" s="15">
        <v>0</v>
      </c>
      <c r="Y23" s="15">
        <v>0</v>
      </c>
      <c r="Z23" s="15">
        <v>1</v>
      </c>
      <c r="AA23" s="15">
        <v>1</v>
      </c>
      <c r="AC23" s="15" t="s">
        <v>16</v>
      </c>
      <c r="AD23" s="15">
        <f>SUM(AE23:AG23)</f>
        <v>2</v>
      </c>
      <c r="AE23" s="15">
        <f>INDEX(FIRE0503a!$A$6:$I$18,MATCH(QA_FIRE0503a!$AC23,FIRE0503a!$A$6:$A$18,0),MATCH(AE$4,FIRE0503a!$A$6:$I$6,0))</f>
        <v>0</v>
      </c>
      <c r="AF23" s="15">
        <f>INDEX(FIRE0503a!$A$6:$I$18,MATCH(QA_FIRE0503a!$AC23,FIRE0503a!$A$6:$A$18,0),MATCH(AF$4,FIRE0503a!$A$6:$I$6,0))</f>
        <v>0</v>
      </c>
      <c r="AG23" s="15">
        <f>INDEX(FIRE0503a!$A$6:$I$18,MATCH(QA_FIRE0503a!$AC23,FIRE0503a!$A$6:$A$18,0),MATCH(AG$4,FIRE0503a!$A$6:$I$6,0))</f>
        <v>2</v>
      </c>
      <c r="AH23" s="15">
        <f>INDEX(FIRE0503a!$A$6:$I$18,MATCH(QA_FIRE0503a!$AC23,FIRE0503a!$A$6:$A$18,0),MATCH(AH$4,FIRE0503a!$A$6:$I$6,0))</f>
        <v>0</v>
      </c>
      <c r="AI23" s="15">
        <f>INDEX(FIRE0503a!$A$6:$I$18,MATCH(QA_FIRE0503a!$AC23,FIRE0503a!$A$6:$A$18,0),MATCH(AI$4,FIRE0503a!$A$6:$I$6,0))</f>
        <v>0</v>
      </c>
      <c r="AJ23" s="15">
        <f>INDEX(FIRE0503a!$A$6:$I$18,MATCH(QA_FIRE0503a!$AC23,FIRE0503a!$A$6:$A$18,0),MATCH(AJ$4,FIRE0503a!$A$6:$I$6,0))</f>
        <v>1</v>
      </c>
      <c r="AK23" s="15">
        <f>INDEX(FIRE0503a!$A$6:$I$18,MATCH(QA_FIRE0503a!$AC23,FIRE0503a!$A$6:$A$18,0),MATCH(AK$4,FIRE0503a!$A$6:$I$6,0))</f>
        <v>3</v>
      </c>
    </row>
    <row r="25" spans="1:37" x14ac:dyDescent="0.2">
      <c r="A25" s="65" t="s">
        <v>11</v>
      </c>
      <c r="B25" s="15" t="s">
        <v>167</v>
      </c>
    </row>
    <row r="27" spans="1:37" x14ac:dyDescent="0.2">
      <c r="B27" s="65" t="s">
        <v>173</v>
      </c>
    </row>
    <row r="28" spans="1:37" s="66" customFormat="1" ht="29.25" customHeight="1" x14ac:dyDescent="0.2">
      <c r="A28" s="15"/>
      <c r="B28" s="15" t="s">
        <v>22</v>
      </c>
      <c r="C28" s="15" t="s">
        <v>23</v>
      </c>
      <c r="D28" s="15" t="s">
        <v>21</v>
      </c>
      <c r="E28" s="15" t="s">
        <v>1</v>
      </c>
      <c r="F28" s="15" t="s">
        <v>2</v>
      </c>
      <c r="G28" s="15" t="s">
        <v>9</v>
      </c>
      <c r="H28" s="15" t="s">
        <v>174</v>
      </c>
      <c r="K28" s="66" t="s">
        <v>177</v>
      </c>
      <c r="L28" s="66" t="s">
        <v>82</v>
      </c>
      <c r="M28" s="66" t="s">
        <v>83</v>
      </c>
      <c r="N28" s="66" t="s">
        <v>81</v>
      </c>
      <c r="O28" s="66" t="s">
        <v>1</v>
      </c>
      <c r="P28" s="66" t="s">
        <v>2</v>
      </c>
      <c r="Q28" s="66" t="s">
        <v>9</v>
      </c>
      <c r="R28" s="66" t="s">
        <v>0</v>
      </c>
      <c r="T28" s="66" t="s">
        <v>178</v>
      </c>
      <c r="U28" s="66" t="s">
        <v>22</v>
      </c>
      <c r="V28" s="66" t="s">
        <v>23</v>
      </c>
      <c r="W28" s="66" t="s">
        <v>21</v>
      </c>
      <c r="X28" s="66" t="s">
        <v>1</v>
      </c>
      <c r="Y28" s="66" t="s">
        <v>2</v>
      </c>
      <c r="Z28" s="66" t="s">
        <v>9</v>
      </c>
      <c r="AA28" s="66" t="s">
        <v>174</v>
      </c>
      <c r="AD28" s="66" t="s">
        <v>177</v>
      </c>
      <c r="AE28" s="66" t="s">
        <v>82</v>
      </c>
      <c r="AF28" s="66" t="s">
        <v>83</v>
      </c>
      <c r="AG28" s="66" t="s">
        <v>81</v>
      </c>
      <c r="AH28" s="66" t="s">
        <v>1</v>
      </c>
      <c r="AI28" s="66" t="s">
        <v>2</v>
      </c>
      <c r="AJ28" s="66" t="s">
        <v>9</v>
      </c>
      <c r="AK28" s="66" t="s">
        <v>0</v>
      </c>
    </row>
    <row r="29" spans="1:37" x14ac:dyDescent="0.2">
      <c r="A29" s="15" t="s">
        <v>180</v>
      </c>
      <c r="B29" s="15">
        <v>0</v>
      </c>
      <c r="C29" s="15">
        <v>0</v>
      </c>
      <c r="D29" s="15">
        <v>0</v>
      </c>
      <c r="E29" s="15">
        <v>1</v>
      </c>
      <c r="F29" s="15">
        <v>0</v>
      </c>
      <c r="G29" s="15">
        <v>4</v>
      </c>
      <c r="H29" s="15">
        <v>5</v>
      </c>
      <c r="J29" s="15" t="s">
        <v>15</v>
      </c>
      <c r="K29" s="15" t="b">
        <f t="shared" ref="K29:R29" si="4">IF(T29=AD29,TRUE)</f>
        <v>0</v>
      </c>
      <c r="L29" s="15" t="b">
        <f t="shared" si="4"/>
        <v>1</v>
      </c>
      <c r="M29" s="15" t="b">
        <f t="shared" si="4"/>
        <v>1</v>
      </c>
      <c r="N29" s="15" t="b">
        <f t="shared" si="4"/>
        <v>0</v>
      </c>
      <c r="O29" s="15" t="b">
        <f t="shared" si="4"/>
        <v>0</v>
      </c>
      <c r="P29" s="15" t="b">
        <f t="shared" si="4"/>
        <v>0</v>
      </c>
      <c r="Q29" s="15" t="b">
        <f t="shared" si="4"/>
        <v>0</v>
      </c>
      <c r="R29" s="15" t="b">
        <f t="shared" si="4"/>
        <v>0</v>
      </c>
      <c r="T29" s="15">
        <f>SUM(U29:W29)</f>
        <v>0</v>
      </c>
      <c r="U29" s="15" cm="1">
        <f t="array" ref="U29:AA29">B29:H29</f>
        <v>0</v>
      </c>
      <c r="V29" s="15">
        <v>0</v>
      </c>
      <c r="W29" s="15">
        <v>0</v>
      </c>
      <c r="X29" s="15">
        <v>1</v>
      </c>
      <c r="Y29" s="15">
        <v>0</v>
      </c>
      <c r="Z29" s="15">
        <v>4</v>
      </c>
      <c r="AA29" s="15">
        <v>5</v>
      </c>
      <c r="AC29" s="15" t="s">
        <v>17</v>
      </c>
      <c r="AD29" s="15">
        <f>SUM(AE29:AG29)</f>
        <v>7</v>
      </c>
      <c r="AE29" s="15">
        <f>INDEX(FIRE0503a!$A$6:$I$18,MATCH(QA_FIRE0503a!$AC29,FIRE0503a!$A$6:$A$18,0),MATCH(AE$4,FIRE0503a!$A$6:$I$6,0))</f>
        <v>0</v>
      </c>
      <c r="AF29" s="15">
        <f>INDEX(FIRE0503a!$A$6:$I$18,MATCH(QA_FIRE0503a!$AC29,FIRE0503a!$A$6:$A$18,0),MATCH(AF$4,FIRE0503a!$A$6:$I$6,0))</f>
        <v>0</v>
      </c>
      <c r="AG29" s="15">
        <f>INDEX(FIRE0503a!$A$6:$I$18,MATCH(QA_FIRE0503a!$AC29,FIRE0503a!$A$6:$A$18,0),MATCH(AG$4,FIRE0503a!$A$6:$I$6,0))</f>
        <v>7</v>
      </c>
      <c r="AH29" s="15">
        <f>INDEX(FIRE0503a!$A$6:$I$18,MATCH(QA_FIRE0503a!$AC29,FIRE0503a!$A$6:$A$18,0),MATCH(AH$4,FIRE0503a!$A$6:$I$6,0))</f>
        <v>0</v>
      </c>
      <c r="AI29" s="15">
        <f>INDEX(FIRE0503a!$A$6:$I$18,MATCH(QA_FIRE0503a!$AC29,FIRE0503a!$A$6:$A$18,0),MATCH(AI$4,FIRE0503a!$A$6:$I$6,0))</f>
        <v>1</v>
      </c>
      <c r="AJ29" s="15">
        <f>INDEX(FIRE0503a!$A$6:$I$18,MATCH(QA_FIRE0503a!$AC29,FIRE0503a!$A$6:$A$18,0),MATCH(AJ$4,FIRE0503a!$A$6:$I$6,0))</f>
        <v>5</v>
      </c>
      <c r="AK29" s="15">
        <f>INDEX(FIRE0503a!$A$6:$I$18,MATCH(QA_FIRE0503a!$AC29,FIRE0503a!$A$6:$A$18,0),MATCH(AK$4,FIRE0503a!$A$6:$I$6,0))</f>
        <v>13</v>
      </c>
    </row>
    <row r="31" spans="1:37" x14ac:dyDescent="0.2">
      <c r="A31" s="65" t="s">
        <v>11</v>
      </c>
      <c r="B31" s="15" t="s">
        <v>167</v>
      </c>
    </row>
    <row r="33" spans="1:37" x14ac:dyDescent="0.2">
      <c r="B33" s="65" t="s">
        <v>173</v>
      </c>
    </row>
    <row r="34" spans="1:37" s="66" customFormat="1" ht="29.25" customHeight="1" x14ac:dyDescent="0.2">
      <c r="A34" s="15"/>
      <c r="B34" s="15" t="s">
        <v>22</v>
      </c>
      <c r="C34" s="15" t="s">
        <v>23</v>
      </c>
      <c r="D34" s="15" t="s">
        <v>21</v>
      </c>
      <c r="E34" s="15" t="s">
        <v>1</v>
      </c>
      <c r="F34" s="15" t="s">
        <v>2</v>
      </c>
      <c r="G34" s="15" t="s">
        <v>9</v>
      </c>
      <c r="H34" s="15" t="s">
        <v>174</v>
      </c>
      <c r="K34" s="66" t="s">
        <v>177</v>
      </c>
      <c r="L34" s="66" t="s">
        <v>82</v>
      </c>
      <c r="M34" s="66" t="s">
        <v>83</v>
      </c>
      <c r="N34" s="66" t="s">
        <v>81</v>
      </c>
      <c r="O34" s="66" t="s">
        <v>1</v>
      </c>
      <c r="P34" s="66" t="s">
        <v>2</v>
      </c>
      <c r="Q34" s="66" t="s">
        <v>9</v>
      </c>
      <c r="R34" s="66" t="s">
        <v>0</v>
      </c>
      <c r="T34" s="66" t="s">
        <v>178</v>
      </c>
      <c r="U34" s="66" t="s">
        <v>22</v>
      </c>
      <c r="V34" s="66" t="s">
        <v>23</v>
      </c>
      <c r="W34" s="66" t="s">
        <v>21</v>
      </c>
      <c r="X34" s="66" t="s">
        <v>1</v>
      </c>
      <c r="Y34" s="66" t="s">
        <v>2</v>
      </c>
      <c r="Z34" s="66" t="s">
        <v>9</v>
      </c>
      <c r="AA34" s="66" t="s">
        <v>174</v>
      </c>
      <c r="AD34" s="66" t="s">
        <v>177</v>
      </c>
      <c r="AE34" s="66" t="s">
        <v>82</v>
      </c>
      <c r="AF34" s="66" t="s">
        <v>83</v>
      </c>
      <c r="AG34" s="66" t="s">
        <v>81</v>
      </c>
      <c r="AH34" s="66" t="s">
        <v>1</v>
      </c>
      <c r="AI34" s="66" t="s">
        <v>2</v>
      </c>
      <c r="AJ34" s="66" t="s">
        <v>9</v>
      </c>
      <c r="AK34" s="66" t="s">
        <v>0</v>
      </c>
    </row>
    <row r="35" spans="1:37" x14ac:dyDescent="0.2">
      <c r="A35" s="15" t="s">
        <v>181</v>
      </c>
      <c r="B35" s="15">
        <v>1</v>
      </c>
      <c r="C35" s="15">
        <v>0</v>
      </c>
      <c r="D35" s="15">
        <v>10</v>
      </c>
      <c r="E35" s="15">
        <v>3</v>
      </c>
      <c r="F35" s="15">
        <v>1</v>
      </c>
      <c r="G35" s="15">
        <v>2</v>
      </c>
      <c r="H35" s="15">
        <v>17</v>
      </c>
      <c r="J35" s="15" t="s">
        <v>15</v>
      </c>
      <c r="K35" s="15" t="b">
        <f t="shared" ref="K35:R35" si="5">IF(T35=AD35,TRUE)</f>
        <v>0</v>
      </c>
      <c r="L35" s="15" t="b">
        <f t="shared" si="5"/>
        <v>0</v>
      </c>
      <c r="M35" s="15" t="b">
        <f t="shared" si="5"/>
        <v>1</v>
      </c>
      <c r="N35" s="15" t="b">
        <f t="shared" si="5"/>
        <v>0</v>
      </c>
      <c r="O35" s="15" t="b">
        <f t="shared" si="5"/>
        <v>0</v>
      </c>
      <c r="P35" s="15" t="b">
        <f t="shared" si="5"/>
        <v>0</v>
      </c>
      <c r="Q35" s="15" t="b">
        <f t="shared" si="5"/>
        <v>0</v>
      </c>
      <c r="R35" s="15" t="b">
        <f t="shared" si="5"/>
        <v>0</v>
      </c>
      <c r="T35" s="15">
        <f>SUM(U35:W35)</f>
        <v>11</v>
      </c>
      <c r="U35" s="15" cm="1">
        <f t="array" ref="U35:AA35">B35:H35</f>
        <v>1</v>
      </c>
      <c r="V35" s="15">
        <v>0</v>
      </c>
      <c r="W35" s="15">
        <v>10</v>
      </c>
      <c r="X35" s="15">
        <v>3</v>
      </c>
      <c r="Y35" s="15">
        <v>1</v>
      </c>
      <c r="Z35" s="15">
        <v>2</v>
      </c>
      <c r="AA35" s="15">
        <v>17</v>
      </c>
      <c r="AC35" s="15" t="s">
        <v>26</v>
      </c>
      <c r="AD35" s="15">
        <f>SUM(AE35:AG35)</f>
        <v>18</v>
      </c>
      <c r="AE35" s="15">
        <f>INDEX(FIRE0503a!$A$6:$I$18,MATCH(QA_FIRE0503a!$AC35,FIRE0503a!$A$6:$A$18,0),MATCH(AE$4,FIRE0503a!$A$6:$I$6,0))</f>
        <v>0</v>
      </c>
      <c r="AF35" s="15">
        <f>INDEX(FIRE0503a!$A$6:$I$18,MATCH(QA_FIRE0503a!$AC35,FIRE0503a!$A$6:$A$18,0),MATCH(AF$4,FIRE0503a!$A$6:$I$6,0))</f>
        <v>0</v>
      </c>
      <c r="AG35" s="15">
        <f>INDEX(FIRE0503a!$A$6:$I$18,MATCH(QA_FIRE0503a!$AC35,FIRE0503a!$A$6:$A$18,0),MATCH(AG$4,FIRE0503a!$A$6:$I$6,0))</f>
        <v>18</v>
      </c>
      <c r="AH35" s="15">
        <f>INDEX(FIRE0503a!$A$6:$I$18,MATCH(QA_FIRE0503a!$AC35,FIRE0503a!$A$6:$A$18,0),MATCH(AH$4,FIRE0503a!$A$6:$I$6,0))</f>
        <v>0</v>
      </c>
      <c r="AI35" s="15">
        <f>INDEX(FIRE0503a!$A$6:$I$18,MATCH(QA_FIRE0503a!$AC35,FIRE0503a!$A$6:$A$18,0),MATCH(AI$4,FIRE0503a!$A$6:$I$6,0))</f>
        <v>6</v>
      </c>
      <c r="AJ35" s="15">
        <f>INDEX(FIRE0503a!$A$6:$I$18,MATCH(QA_FIRE0503a!$AC35,FIRE0503a!$A$6:$A$18,0),MATCH(AJ$4,FIRE0503a!$A$6:$I$6,0))</f>
        <v>5</v>
      </c>
      <c r="AK35" s="15">
        <f>INDEX(FIRE0503a!$A$6:$I$18,MATCH(QA_FIRE0503a!$AC35,FIRE0503a!$A$6:$A$18,0),MATCH(AK$4,FIRE0503a!$A$6:$I$6,0))</f>
        <v>29</v>
      </c>
    </row>
    <row r="37" spans="1:37" x14ac:dyDescent="0.2">
      <c r="A37" s="65" t="s">
        <v>11</v>
      </c>
      <c r="B37" s="15" t="s">
        <v>167</v>
      </c>
    </row>
    <row r="39" spans="1:37" x14ac:dyDescent="0.2">
      <c r="B39" s="65" t="s">
        <v>173</v>
      </c>
    </row>
    <row r="40" spans="1:37" s="66" customFormat="1" ht="29.25" customHeight="1" x14ac:dyDescent="0.2">
      <c r="A40" s="15"/>
      <c r="B40" s="15" t="s">
        <v>22</v>
      </c>
      <c r="C40" s="15" t="s">
        <v>23</v>
      </c>
      <c r="D40" s="15" t="s">
        <v>21</v>
      </c>
      <c r="E40" s="15" t="s">
        <v>1</v>
      </c>
      <c r="F40" s="15" t="s">
        <v>2</v>
      </c>
      <c r="G40" s="15" t="s">
        <v>9</v>
      </c>
      <c r="H40" s="15" t="s">
        <v>174</v>
      </c>
      <c r="K40" s="66" t="s">
        <v>177</v>
      </c>
      <c r="L40" s="66" t="s">
        <v>82</v>
      </c>
      <c r="M40" s="66" t="s">
        <v>83</v>
      </c>
      <c r="N40" s="66" t="s">
        <v>81</v>
      </c>
      <c r="O40" s="66" t="s">
        <v>1</v>
      </c>
      <c r="P40" s="66" t="s">
        <v>2</v>
      </c>
      <c r="Q40" s="66" t="s">
        <v>9</v>
      </c>
      <c r="R40" s="66" t="s">
        <v>0</v>
      </c>
      <c r="T40" s="66" t="s">
        <v>178</v>
      </c>
      <c r="U40" s="66" t="s">
        <v>22</v>
      </c>
      <c r="V40" s="66" t="s">
        <v>23</v>
      </c>
      <c r="W40" s="66" t="s">
        <v>21</v>
      </c>
      <c r="X40" s="66" t="s">
        <v>1</v>
      </c>
      <c r="Y40" s="66" t="s">
        <v>2</v>
      </c>
      <c r="Z40" s="66" t="s">
        <v>9</v>
      </c>
      <c r="AA40" s="66" t="s">
        <v>174</v>
      </c>
      <c r="AD40" s="66" t="s">
        <v>177</v>
      </c>
      <c r="AE40" s="66" t="s">
        <v>82</v>
      </c>
      <c r="AF40" s="66" t="s">
        <v>83</v>
      </c>
      <c r="AG40" s="66" t="s">
        <v>81</v>
      </c>
      <c r="AH40" s="66" t="s">
        <v>1</v>
      </c>
      <c r="AI40" s="66" t="s">
        <v>2</v>
      </c>
      <c r="AJ40" s="66" t="s">
        <v>9</v>
      </c>
      <c r="AK40" s="66" t="s">
        <v>0</v>
      </c>
    </row>
    <row r="41" spans="1:37" x14ac:dyDescent="0.2">
      <c r="A41" s="15" t="s">
        <v>182</v>
      </c>
      <c r="B41" s="15">
        <v>3</v>
      </c>
      <c r="C41" s="15">
        <v>2</v>
      </c>
      <c r="D41" s="15">
        <v>13</v>
      </c>
      <c r="E41" s="15">
        <v>4</v>
      </c>
      <c r="F41" s="15">
        <v>6</v>
      </c>
      <c r="G41" s="15">
        <v>9</v>
      </c>
      <c r="H41" s="15">
        <v>37</v>
      </c>
      <c r="J41" s="15" t="s">
        <v>15</v>
      </c>
      <c r="K41" s="15" t="b">
        <f t="shared" ref="K41:R41" si="6">IF(T41=AD41,TRUE)</f>
        <v>0</v>
      </c>
      <c r="L41" s="15" t="b">
        <f t="shared" si="6"/>
        <v>0</v>
      </c>
      <c r="M41" s="15" t="b">
        <f t="shared" si="6"/>
        <v>0</v>
      </c>
      <c r="N41" s="15" t="b">
        <f t="shared" si="6"/>
        <v>0</v>
      </c>
      <c r="O41" s="15" t="b">
        <f t="shared" si="6"/>
        <v>1</v>
      </c>
      <c r="P41" s="15" t="b">
        <f t="shared" si="6"/>
        <v>0</v>
      </c>
      <c r="Q41" s="15" t="b">
        <f t="shared" si="6"/>
        <v>0</v>
      </c>
      <c r="R41" s="15" t="b">
        <f t="shared" si="6"/>
        <v>0</v>
      </c>
      <c r="T41" s="15">
        <f>SUM(U41:W41)</f>
        <v>18</v>
      </c>
      <c r="U41" s="15" cm="1">
        <f t="array" ref="U41:AA41">B41:H41</f>
        <v>3</v>
      </c>
      <c r="V41" s="15">
        <v>2</v>
      </c>
      <c r="W41" s="15">
        <v>13</v>
      </c>
      <c r="X41" s="15">
        <v>4</v>
      </c>
      <c r="Y41" s="15">
        <v>6</v>
      </c>
      <c r="Z41" s="15">
        <v>9</v>
      </c>
      <c r="AA41" s="15">
        <v>37</v>
      </c>
      <c r="AC41" s="15" t="s">
        <v>27</v>
      </c>
      <c r="AD41" s="15">
        <f>SUM(AE41:AG41)</f>
        <v>29</v>
      </c>
      <c r="AE41" s="15">
        <f>INDEX(FIRE0503a!$A$6:$I$18,MATCH(QA_FIRE0503a!$AC41,FIRE0503a!$A$6:$A$18,0),MATCH(AE$4,FIRE0503a!$A$6:$I$6,0))</f>
        <v>2</v>
      </c>
      <c r="AF41" s="15">
        <f>INDEX(FIRE0503a!$A$6:$I$18,MATCH(QA_FIRE0503a!$AC41,FIRE0503a!$A$6:$A$18,0),MATCH(AF$4,FIRE0503a!$A$6:$I$6,0))</f>
        <v>0</v>
      </c>
      <c r="AG41" s="15">
        <f>INDEX(FIRE0503a!$A$6:$I$18,MATCH(QA_FIRE0503a!$AC41,FIRE0503a!$A$6:$A$18,0),MATCH(AG$4,FIRE0503a!$A$6:$I$6,0))</f>
        <v>27</v>
      </c>
      <c r="AH41" s="15">
        <f>INDEX(FIRE0503a!$A$6:$I$18,MATCH(QA_FIRE0503a!$AC41,FIRE0503a!$A$6:$A$18,0),MATCH(AH$4,FIRE0503a!$A$6:$I$6,0))</f>
        <v>4</v>
      </c>
      <c r="AI41" s="15">
        <f>INDEX(FIRE0503a!$A$6:$I$18,MATCH(QA_FIRE0503a!$AC41,FIRE0503a!$A$6:$A$18,0),MATCH(AI$4,FIRE0503a!$A$6:$I$6,0))</f>
        <v>3</v>
      </c>
      <c r="AJ41" s="15">
        <f>INDEX(FIRE0503a!$A$6:$I$18,MATCH(QA_FIRE0503a!$AC41,FIRE0503a!$A$6:$A$18,0),MATCH(AJ$4,FIRE0503a!$A$6:$I$6,0))</f>
        <v>2</v>
      </c>
      <c r="AK41" s="15">
        <f>INDEX(FIRE0503a!$A$6:$I$18,MATCH(QA_FIRE0503a!$AC41,FIRE0503a!$A$6:$A$18,0),MATCH(AK$4,FIRE0503a!$A$6:$I$6,0))</f>
        <v>38</v>
      </c>
    </row>
    <row r="43" spans="1:37" x14ac:dyDescent="0.2">
      <c r="A43" s="65" t="s">
        <v>11</v>
      </c>
      <c r="B43" s="15" t="s">
        <v>167</v>
      </c>
    </row>
    <row r="45" spans="1:37" x14ac:dyDescent="0.2">
      <c r="B45" s="65" t="s">
        <v>173</v>
      </c>
    </row>
    <row r="46" spans="1:37" s="66" customFormat="1" ht="29.25" customHeight="1" x14ac:dyDescent="0.2">
      <c r="A46" s="15"/>
      <c r="B46" s="15" t="s">
        <v>22</v>
      </c>
      <c r="C46" s="15" t="s">
        <v>23</v>
      </c>
      <c r="D46" s="15" t="s">
        <v>21</v>
      </c>
      <c r="E46" s="15" t="s">
        <v>1</v>
      </c>
      <c r="F46" s="15" t="s">
        <v>2</v>
      </c>
      <c r="G46" s="15" t="s">
        <v>9</v>
      </c>
      <c r="H46" s="15" t="s">
        <v>174</v>
      </c>
      <c r="K46" s="66" t="s">
        <v>177</v>
      </c>
      <c r="L46" s="66" t="s">
        <v>82</v>
      </c>
      <c r="M46" s="66" t="s">
        <v>83</v>
      </c>
      <c r="N46" s="66" t="s">
        <v>81</v>
      </c>
      <c r="O46" s="66" t="s">
        <v>1</v>
      </c>
      <c r="P46" s="66" t="s">
        <v>2</v>
      </c>
      <c r="Q46" s="66" t="s">
        <v>9</v>
      </c>
      <c r="R46" s="66" t="s">
        <v>0</v>
      </c>
      <c r="T46" s="66" t="s">
        <v>178</v>
      </c>
      <c r="U46" s="66" t="s">
        <v>22</v>
      </c>
      <c r="V46" s="66" t="s">
        <v>23</v>
      </c>
      <c r="W46" s="66" t="s">
        <v>21</v>
      </c>
      <c r="X46" s="66" t="s">
        <v>1</v>
      </c>
      <c r="Y46" s="66" t="s">
        <v>2</v>
      </c>
      <c r="Z46" s="66" t="s">
        <v>9</v>
      </c>
      <c r="AA46" s="66" t="s">
        <v>174</v>
      </c>
      <c r="AD46" s="66" t="s">
        <v>177</v>
      </c>
      <c r="AE46" s="66" t="s">
        <v>82</v>
      </c>
      <c r="AF46" s="66" t="s">
        <v>83</v>
      </c>
      <c r="AG46" s="66" t="s">
        <v>81</v>
      </c>
      <c r="AH46" s="66" t="s">
        <v>1</v>
      </c>
      <c r="AI46" s="66" t="s">
        <v>2</v>
      </c>
      <c r="AJ46" s="66" t="s">
        <v>9</v>
      </c>
      <c r="AK46" s="66" t="s">
        <v>0</v>
      </c>
    </row>
    <row r="47" spans="1:37" x14ac:dyDescent="0.2">
      <c r="A47" s="15" t="s">
        <v>183</v>
      </c>
      <c r="B47" s="15">
        <v>2</v>
      </c>
      <c r="C47" s="15">
        <v>2</v>
      </c>
      <c r="D47" s="15">
        <v>13</v>
      </c>
      <c r="E47" s="15">
        <v>0</v>
      </c>
      <c r="F47" s="15">
        <v>3</v>
      </c>
      <c r="G47" s="15">
        <v>2</v>
      </c>
      <c r="H47" s="15">
        <v>22</v>
      </c>
      <c r="J47" s="15" t="s">
        <v>15</v>
      </c>
      <c r="K47" s="15" t="b">
        <f t="shared" ref="K47:R47" si="7">IF(T47=AD47,TRUE)</f>
        <v>0</v>
      </c>
      <c r="L47" s="15" t="b">
        <f t="shared" si="7"/>
        <v>0</v>
      </c>
      <c r="M47" s="15" t="b">
        <f t="shared" si="7"/>
        <v>1</v>
      </c>
      <c r="N47" s="15" t="b">
        <f t="shared" si="7"/>
        <v>0</v>
      </c>
      <c r="O47" s="15" t="b">
        <f t="shared" si="7"/>
        <v>0</v>
      </c>
      <c r="P47" s="15" t="b">
        <f t="shared" si="7"/>
        <v>1</v>
      </c>
      <c r="Q47" s="15" t="b">
        <f t="shared" si="7"/>
        <v>0</v>
      </c>
      <c r="R47" s="15" t="b">
        <f t="shared" si="7"/>
        <v>0</v>
      </c>
      <c r="T47" s="15">
        <f>SUM(U47:W47)</f>
        <v>17</v>
      </c>
      <c r="U47" s="15" cm="1">
        <f t="array" ref="U47:AA47">B47:H47</f>
        <v>2</v>
      </c>
      <c r="V47" s="15">
        <v>2</v>
      </c>
      <c r="W47" s="15">
        <v>13</v>
      </c>
      <c r="X47" s="15">
        <v>0</v>
      </c>
      <c r="Y47" s="15">
        <v>3</v>
      </c>
      <c r="Z47" s="15">
        <v>2</v>
      </c>
      <c r="AA47" s="15">
        <v>22</v>
      </c>
      <c r="AC47" s="15" t="s">
        <v>28</v>
      </c>
      <c r="AD47" s="15">
        <f>SUM(AE47:AG47)</f>
        <v>35</v>
      </c>
      <c r="AE47" s="15">
        <f>INDEX(FIRE0503a!$A$6:$I$18,MATCH(QA_FIRE0503a!$AC47,FIRE0503a!$A$6:$A$18,0),MATCH(AE$4,FIRE0503a!$A$6:$I$6,0))</f>
        <v>1</v>
      </c>
      <c r="AF47" s="15">
        <f>INDEX(FIRE0503a!$A$6:$I$18,MATCH(QA_FIRE0503a!$AC47,FIRE0503a!$A$6:$A$18,0),MATCH(AF$4,FIRE0503a!$A$6:$I$6,0))</f>
        <v>2</v>
      </c>
      <c r="AG47" s="15">
        <f>INDEX(FIRE0503a!$A$6:$I$18,MATCH(QA_FIRE0503a!$AC47,FIRE0503a!$A$6:$A$18,0),MATCH(AG$4,FIRE0503a!$A$6:$I$6,0))</f>
        <v>32</v>
      </c>
      <c r="AH47" s="15">
        <f>INDEX(FIRE0503a!$A$6:$I$18,MATCH(QA_FIRE0503a!$AC47,FIRE0503a!$A$6:$A$18,0),MATCH(AH$4,FIRE0503a!$A$6:$I$6,0))</f>
        <v>2</v>
      </c>
      <c r="AI47" s="15">
        <f>INDEX(FIRE0503a!$A$6:$I$18,MATCH(QA_FIRE0503a!$AC47,FIRE0503a!$A$6:$A$18,0),MATCH(AI$4,FIRE0503a!$A$6:$I$6,0))</f>
        <v>3</v>
      </c>
      <c r="AJ47" s="15">
        <f>INDEX(FIRE0503a!$A$6:$I$18,MATCH(QA_FIRE0503a!$AC47,FIRE0503a!$A$6:$A$18,0),MATCH(AJ$4,FIRE0503a!$A$6:$I$6,0))</f>
        <v>4</v>
      </c>
      <c r="AK47" s="15">
        <f>INDEX(FIRE0503a!$A$6:$I$18,MATCH(QA_FIRE0503a!$AC47,FIRE0503a!$A$6:$A$18,0),MATCH(AK$4,FIRE0503a!$A$6:$I$6,0))</f>
        <v>44</v>
      </c>
    </row>
    <row r="49" spans="1:37" x14ac:dyDescent="0.2">
      <c r="A49" s="65" t="s">
        <v>11</v>
      </c>
      <c r="B49" s="15" t="s">
        <v>167</v>
      </c>
    </row>
    <row r="51" spans="1:37" x14ac:dyDescent="0.2">
      <c r="B51" s="65" t="s">
        <v>173</v>
      </c>
    </row>
    <row r="52" spans="1:37" s="66" customFormat="1" ht="29.25" customHeight="1" x14ac:dyDescent="0.2">
      <c r="A52" s="15"/>
      <c r="B52" s="15" t="s">
        <v>22</v>
      </c>
      <c r="C52" s="15" t="s">
        <v>23</v>
      </c>
      <c r="D52" s="15" t="s">
        <v>21</v>
      </c>
      <c r="E52" s="15" t="s">
        <v>1</v>
      </c>
      <c r="F52" s="15" t="s">
        <v>2</v>
      </c>
      <c r="G52" s="15" t="s">
        <v>9</v>
      </c>
      <c r="H52" s="15" t="s">
        <v>174</v>
      </c>
      <c r="K52" s="66" t="s">
        <v>177</v>
      </c>
      <c r="L52" s="66" t="s">
        <v>82</v>
      </c>
      <c r="M52" s="66" t="s">
        <v>83</v>
      </c>
      <c r="N52" s="66" t="s">
        <v>81</v>
      </c>
      <c r="O52" s="66" t="s">
        <v>1</v>
      </c>
      <c r="P52" s="66" t="s">
        <v>2</v>
      </c>
      <c r="Q52" s="66" t="s">
        <v>9</v>
      </c>
      <c r="R52" s="66" t="s">
        <v>0</v>
      </c>
      <c r="T52" s="66" t="s">
        <v>178</v>
      </c>
      <c r="U52" s="66" t="s">
        <v>22</v>
      </c>
      <c r="V52" s="66" t="s">
        <v>23</v>
      </c>
      <c r="W52" s="66" t="s">
        <v>21</v>
      </c>
      <c r="X52" s="66" t="s">
        <v>1</v>
      </c>
      <c r="Y52" s="66" t="s">
        <v>2</v>
      </c>
      <c r="Z52" s="66" t="s">
        <v>9</v>
      </c>
      <c r="AA52" s="66" t="s">
        <v>174</v>
      </c>
      <c r="AD52" s="66" t="s">
        <v>177</v>
      </c>
      <c r="AE52" s="66" t="s">
        <v>82</v>
      </c>
      <c r="AF52" s="66" t="s">
        <v>83</v>
      </c>
      <c r="AG52" s="66" t="s">
        <v>81</v>
      </c>
      <c r="AH52" s="66" t="s">
        <v>1</v>
      </c>
      <c r="AI52" s="66" t="s">
        <v>2</v>
      </c>
      <c r="AJ52" s="66" t="s">
        <v>9</v>
      </c>
      <c r="AK52" s="66" t="s">
        <v>0</v>
      </c>
    </row>
    <row r="53" spans="1:37" x14ac:dyDescent="0.2">
      <c r="A53" s="15" t="s">
        <v>184</v>
      </c>
      <c r="B53" s="15">
        <v>0</v>
      </c>
      <c r="C53" s="15">
        <v>1</v>
      </c>
      <c r="D53" s="15">
        <v>27</v>
      </c>
      <c r="E53" s="15">
        <v>6</v>
      </c>
      <c r="F53" s="15">
        <v>2</v>
      </c>
      <c r="G53" s="15">
        <v>2</v>
      </c>
      <c r="H53" s="15">
        <v>38</v>
      </c>
      <c r="J53" s="15" t="s">
        <v>15</v>
      </c>
      <c r="K53" s="15" t="b">
        <f t="shared" ref="K53:R53" si="8">IF(T53=AD53,TRUE)</f>
        <v>0</v>
      </c>
      <c r="L53" s="15" t="b">
        <f t="shared" si="8"/>
        <v>1</v>
      </c>
      <c r="M53" s="15" t="b">
        <f t="shared" si="8"/>
        <v>0</v>
      </c>
      <c r="N53" s="15" t="b">
        <f t="shared" si="8"/>
        <v>0</v>
      </c>
      <c r="O53" s="15" t="b">
        <f t="shared" si="8"/>
        <v>0</v>
      </c>
      <c r="P53" s="15" t="b">
        <f t="shared" si="8"/>
        <v>0</v>
      </c>
      <c r="Q53" s="15" t="b">
        <f t="shared" si="8"/>
        <v>0</v>
      </c>
      <c r="R53" s="15" t="b">
        <f t="shared" si="8"/>
        <v>0</v>
      </c>
      <c r="T53" s="15">
        <f>SUM(U53:W53)</f>
        <v>28</v>
      </c>
      <c r="U53" s="15" cm="1">
        <f t="array" ref="U53:AA53">B53:H53</f>
        <v>0</v>
      </c>
      <c r="V53" s="15">
        <v>1</v>
      </c>
      <c r="W53" s="15">
        <v>27</v>
      </c>
      <c r="X53" s="15">
        <v>6</v>
      </c>
      <c r="Y53" s="15">
        <v>2</v>
      </c>
      <c r="Z53" s="15">
        <v>2</v>
      </c>
      <c r="AA53" s="15">
        <v>38</v>
      </c>
      <c r="AC53" s="15" t="s">
        <v>18</v>
      </c>
      <c r="AD53" s="15">
        <f>SUM(AE53:AG53)</f>
        <v>57</v>
      </c>
      <c r="AE53" s="15">
        <f>INDEX(FIRE0503a!$A$6:$I$18,MATCH(QA_FIRE0503a!$AC53,FIRE0503a!$A$6:$A$18,0),MATCH(AE$4,FIRE0503a!$A$6:$I$6,0))</f>
        <v>0</v>
      </c>
      <c r="AF53" s="15">
        <f>INDEX(FIRE0503a!$A$6:$I$18,MATCH(QA_FIRE0503a!$AC53,FIRE0503a!$A$6:$A$18,0),MATCH(AF$4,FIRE0503a!$A$6:$I$6,0))</f>
        <v>2</v>
      </c>
      <c r="AG53" s="15">
        <f>INDEX(FIRE0503a!$A$6:$I$18,MATCH(QA_FIRE0503a!$AC53,FIRE0503a!$A$6:$A$18,0),MATCH(AG$4,FIRE0503a!$A$6:$I$6,0))</f>
        <v>55</v>
      </c>
      <c r="AH53" s="15">
        <f>INDEX(FIRE0503a!$A$6:$I$18,MATCH(QA_FIRE0503a!$AC53,FIRE0503a!$A$6:$A$18,0),MATCH(AH$4,FIRE0503a!$A$6:$I$6,0))</f>
        <v>1</v>
      </c>
      <c r="AI53" s="15">
        <f>INDEX(FIRE0503a!$A$6:$I$18,MATCH(QA_FIRE0503a!$AC53,FIRE0503a!$A$6:$A$18,0),MATCH(AI$4,FIRE0503a!$A$6:$I$6,0))</f>
        <v>4</v>
      </c>
      <c r="AJ53" s="15">
        <f>INDEX(FIRE0503a!$A$6:$I$18,MATCH(QA_FIRE0503a!$AC53,FIRE0503a!$A$6:$A$18,0),MATCH(AJ$4,FIRE0503a!$A$6:$I$6,0))</f>
        <v>3</v>
      </c>
      <c r="AK53" s="15">
        <f>INDEX(FIRE0503a!$A$6:$I$18,MATCH(QA_FIRE0503a!$AC53,FIRE0503a!$A$6:$A$18,0),MATCH(AK$4,FIRE0503a!$A$6:$I$6,0))</f>
        <v>65</v>
      </c>
    </row>
    <row r="55" spans="1:37" x14ac:dyDescent="0.2">
      <c r="A55" s="65" t="s">
        <v>11</v>
      </c>
      <c r="B55" s="15" t="s">
        <v>167</v>
      </c>
    </row>
    <row r="57" spans="1:37" x14ac:dyDescent="0.2">
      <c r="B57" s="65" t="s">
        <v>173</v>
      </c>
    </row>
    <row r="58" spans="1:37" s="66" customFormat="1" ht="29.25" customHeight="1" x14ac:dyDescent="0.2">
      <c r="A58" s="15"/>
      <c r="B58" s="15" t="s">
        <v>22</v>
      </c>
      <c r="C58" s="15" t="s">
        <v>23</v>
      </c>
      <c r="D58" s="15" t="s">
        <v>21</v>
      </c>
      <c r="E58" s="15" t="s">
        <v>1</v>
      </c>
      <c r="F58" s="15" t="s">
        <v>2</v>
      </c>
      <c r="G58" s="15" t="s">
        <v>9</v>
      </c>
      <c r="H58" s="15" t="s">
        <v>174</v>
      </c>
      <c r="K58" s="66" t="s">
        <v>177</v>
      </c>
      <c r="L58" s="66" t="s">
        <v>82</v>
      </c>
      <c r="M58" s="66" t="s">
        <v>83</v>
      </c>
      <c r="N58" s="66" t="s">
        <v>81</v>
      </c>
      <c r="O58" s="66" t="s">
        <v>1</v>
      </c>
      <c r="P58" s="66" t="s">
        <v>2</v>
      </c>
      <c r="Q58" s="66" t="s">
        <v>9</v>
      </c>
      <c r="R58" s="66" t="s">
        <v>0</v>
      </c>
      <c r="T58" s="66" t="s">
        <v>178</v>
      </c>
      <c r="U58" s="66" t="s">
        <v>22</v>
      </c>
      <c r="V58" s="66" t="s">
        <v>23</v>
      </c>
      <c r="W58" s="66" t="s">
        <v>21</v>
      </c>
      <c r="X58" s="66" t="s">
        <v>1</v>
      </c>
      <c r="Y58" s="66" t="s">
        <v>2</v>
      </c>
      <c r="Z58" s="66" t="s">
        <v>9</v>
      </c>
      <c r="AA58" s="66" t="s">
        <v>174</v>
      </c>
      <c r="AD58" s="66" t="s">
        <v>177</v>
      </c>
      <c r="AE58" s="66" t="s">
        <v>82</v>
      </c>
      <c r="AF58" s="66" t="s">
        <v>83</v>
      </c>
      <c r="AG58" s="66" t="s">
        <v>81</v>
      </c>
      <c r="AH58" s="66" t="s">
        <v>1</v>
      </c>
      <c r="AI58" s="66" t="s">
        <v>2</v>
      </c>
      <c r="AJ58" s="66" t="s">
        <v>9</v>
      </c>
      <c r="AK58" s="66" t="s">
        <v>0</v>
      </c>
    </row>
    <row r="59" spans="1:37" x14ac:dyDescent="0.2">
      <c r="A59" s="15" t="s">
        <v>185</v>
      </c>
      <c r="B59" s="15">
        <v>0</v>
      </c>
      <c r="C59" s="15">
        <v>1</v>
      </c>
      <c r="D59" s="15">
        <v>17</v>
      </c>
      <c r="E59" s="15">
        <v>0</v>
      </c>
      <c r="F59" s="15">
        <v>0</v>
      </c>
      <c r="G59" s="15">
        <v>0</v>
      </c>
      <c r="H59" s="15">
        <v>18</v>
      </c>
      <c r="J59" s="15" t="s">
        <v>15</v>
      </c>
      <c r="K59" s="15" t="b">
        <f t="shared" ref="K59:R59" si="9">IF(T59=AD59,TRUE)</f>
        <v>0</v>
      </c>
      <c r="L59" s="15" t="b">
        <f t="shared" si="9"/>
        <v>1</v>
      </c>
      <c r="M59" s="15" t="b">
        <f t="shared" si="9"/>
        <v>0</v>
      </c>
      <c r="N59" s="15" t="b">
        <f t="shared" si="9"/>
        <v>0</v>
      </c>
      <c r="O59" s="15" t="b">
        <f t="shared" si="9"/>
        <v>0</v>
      </c>
      <c r="P59" s="15" t="b">
        <f t="shared" si="9"/>
        <v>0</v>
      </c>
      <c r="Q59" s="15" t="b">
        <f t="shared" si="9"/>
        <v>1</v>
      </c>
      <c r="R59" s="15" t="b">
        <f t="shared" si="9"/>
        <v>0</v>
      </c>
      <c r="T59" s="15">
        <f>SUM(U59:W59)</f>
        <v>18</v>
      </c>
      <c r="U59" s="15" cm="1">
        <f t="array" ref="U59:AA59">B59:H59</f>
        <v>0</v>
      </c>
      <c r="V59" s="15">
        <v>1</v>
      </c>
      <c r="W59" s="15">
        <v>17</v>
      </c>
      <c r="X59" s="15">
        <v>0</v>
      </c>
      <c r="Y59" s="15">
        <v>0</v>
      </c>
      <c r="Z59" s="15">
        <v>0</v>
      </c>
      <c r="AA59" s="15">
        <v>18</v>
      </c>
      <c r="AC59" s="15" t="s">
        <v>48</v>
      </c>
      <c r="AD59" s="15">
        <f>SUM(AE59:AG59)</f>
        <v>36</v>
      </c>
      <c r="AE59" s="15">
        <f>INDEX(FIRE0503a!$A$6:$I$18,MATCH(QA_FIRE0503a!$AC59,FIRE0503a!$A$6:$A$18,0),MATCH(AE$4,FIRE0503a!$A$6:$I$6,0))</f>
        <v>0</v>
      </c>
      <c r="AF59" s="15">
        <f>INDEX(FIRE0503a!$A$6:$I$18,MATCH(QA_FIRE0503a!$AC59,FIRE0503a!$A$6:$A$18,0),MATCH(AF$4,FIRE0503a!$A$6:$I$6,0))</f>
        <v>0</v>
      </c>
      <c r="AG59" s="15">
        <f>INDEX(FIRE0503a!$A$6:$I$18,MATCH(QA_FIRE0503a!$AC59,FIRE0503a!$A$6:$A$18,0),MATCH(AG$4,FIRE0503a!$A$6:$I$6,0))</f>
        <v>36</v>
      </c>
      <c r="AH59" s="15">
        <f>INDEX(FIRE0503a!$A$6:$I$18,MATCH(QA_FIRE0503a!$AC59,FIRE0503a!$A$6:$A$18,0),MATCH(AH$4,FIRE0503a!$A$6:$I$6,0))</f>
        <v>4</v>
      </c>
      <c r="AI59" s="15">
        <f>INDEX(FIRE0503a!$A$6:$I$18,MATCH(QA_FIRE0503a!$AC59,FIRE0503a!$A$6:$A$18,0),MATCH(AI$4,FIRE0503a!$A$6:$I$6,0))</f>
        <v>2</v>
      </c>
      <c r="AJ59" s="15">
        <f>INDEX(FIRE0503a!$A$6:$I$18,MATCH(QA_FIRE0503a!$AC59,FIRE0503a!$A$6:$A$18,0),MATCH(AJ$4,FIRE0503a!$A$6:$I$6,0))</f>
        <v>0</v>
      </c>
      <c r="AK59" s="15">
        <f>INDEX(FIRE0503a!$A$6:$I$18,MATCH(QA_FIRE0503a!$AC59,FIRE0503a!$A$6:$A$18,0),MATCH(AK$4,FIRE0503a!$A$6:$I$6,0))</f>
        <v>42</v>
      </c>
    </row>
    <row r="61" spans="1:37" x14ac:dyDescent="0.2">
      <c r="A61" s="65" t="s">
        <v>11</v>
      </c>
      <c r="B61" s="15" t="s">
        <v>167</v>
      </c>
    </row>
    <row r="63" spans="1:37" x14ac:dyDescent="0.2">
      <c r="B63" s="65" t="s">
        <v>173</v>
      </c>
    </row>
    <row r="64" spans="1:37" s="66" customFormat="1" ht="29.25" customHeight="1" x14ac:dyDescent="0.2">
      <c r="A64" s="15"/>
      <c r="B64" s="15" t="s">
        <v>22</v>
      </c>
      <c r="C64" s="15" t="s">
        <v>23</v>
      </c>
      <c r="D64" s="15" t="s">
        <v>21</v>
      </c>
      <c r="E64" s="15" t="s">
        <v>1</v>
      </c>
      <c r="F64" s="15" t="s">
        <v>2</v>
      </c>
      <c r="G64" s="15" t="s">
        <v>9</v>
      </c>
      <c r="H64" s="15" t="s">
        <v>174</v>
      </c>
      <c r="K64" s="66" t="s">
        <v>177</v>
      </c>
      <c r="L64" s="66" t="s">
        <v>82</v>
      </c>
      <c r="M64" s="66" t="s">
        <v>83</v>
      </c>
      <c r="N64" s="66" t="s">
        <v>81</v>
      </c>
      <c r="O64" s="66" t="s">
        <v>1</v>
      </c>
      <c r="P64" s="66" t="s">
        <v>2</v>
      </c>
      <c r="Q64" s="66" t="s">
        <v>9</v>
      </c>
      <c r="R64" s="66" t="s">
        <v>0</v>
      </c>
      <c r="AD64" s="66" t="s">
        <v>177</v>
      </c>
      <c r="AE64" s="66" t="s">
        <v>82</v>
      </c>
      <c r="AF64" s="66" t="s">
        <v>83</v>
      </c>
      <c r="AG64" s="66" t="s">
        <v>81</v>
      </c>
      <c r="AH64" s="66" t="s">
        <v>1</v>
      </c>
      <c r="AI64" s="66" t="s">
        <v>2</v>
      </c>
      <c r="AJ64" s="66" t="s">
        <v>9</v>
      </c>
      <c r="AK64" s="66" t="s">
        <v>0</v>
      </c>
    </row>
    <row r="65" spans="1:37" x14ac:dyDescent="0.2">
      <c r="A65" s="15" t="s">
        <v>172</v>
      </c>
      <c r="B65" s="15">
        <v>1</v>
      </c>
      <c r="C65" s="15">
        <v>0</v>
      </c>
      <c r="D65" s="15">
        <v>9</v>
      </c>
      <c r="E65" s="15">
        <v>1</v>
      </c>
      <c r="F65" s="15">
        <v>4</v>
      </c>
      <c r="G65" s="15">
        <v>8</v>
      </c>
      <c r="H65" s="15">
        <v>23</v>
      </c>
      <c r="J65" s="15" t="s">
        <v>15</v>
      </c>
      <c r="K65" s="15" t="b">
        <f t="shared" ref="K65:R65" si="10">IF(T65=AD65,TRUE)</f>
        <v>0</v>
      </c>
      <c r="L65" s="15" t="b">
        <f t="shared" si="10"/>
        <v>1</v>
      </c>
      <c r="M65" s="15" t="b">
        <f t="shared" si="10"/>
        <v>1</v>
      </c>
      <c r="N65" s="15" t="b">
        <f t="shared" si="10"/>
        <v>0</v>
      </c>
      <c r="O65" s="15" t="b">
        <f t="shared" si="10"/>
        <v>1</v>
      </c>
      <c r="P65" s="15" t="b">
        <f t="shared" si="10"/>
        <v>0</v>
      </c>
      <c r="Q65" s="15" t="b">
        <f t="shared" si="10"/>
        <v>0</v>
      </c>
      <c r="R65" s="15" t="b">
        <f t="shared" si="10"/>
        <v>0</v>
      </c>
      <c r="T65" s="15">
        <f>SUM(U65:W65)</f>
        <v>10</v>
      </c>
      <c r="U65" s="15" cm="1">
        <f t="array" ref="U65:AA65">B65:H65</f>
        <v>1</v>
      </c>
      <c r="V65" s="15">
        <v>0</v>
      </c>
      <c r="W65" s="15">
        <v>9</v>
      </c>
      <c r="X65" s="15">
        <v>1</v>
      </c>
      <c r="Y65" s="15">
        <v>4</v>
      </c>
      <c r="Z65" s="15">
        <v>8</v>
      </c>
      <c r="AA65" s="15">
        <v>23</v>
      </c>
      <c r="AC65" s="15" t="s">
        <v>19</v>
      </c>
      <c r="AD65" s="15">
        <f>SUM(AE65:AG65)</f>
        <v>11</v>
      </c>
      <c r="AE65" s="15">
        <f>INDEX(FIRE0503a!$A$6:$I$18,MATCH(QA_FIRE0503a!$AC65,FIRE0503a!$A$6:$A$18,0),MATCH(AE$4,FIRE0503a!$A$6:$I$6,0))</f>
        <v>1</v>
      </c>
      <c r="AF65" s="15">
        <f>INDEX(FIRE0503a!$A$6:$I$18,MATCH(QA_FIRE0503a!$AC65,FIRE0503a!$A$6:$A$18,0),MATCH(AF$4,FIRE0503a!$A$6:$I$6,0))</f>
        <v>0</v>
      </c>
      <c r="AG65" s="15">
        <f>INDEX(FIRE0503a!$A$6:$I$18,MATCH(QA_FIRE0503a!$AC65,FIRE0503a!$A$6:$A$18,0),MATCH(AG$4,FIRE0503a!$A$6:$I$6,0))</f>
        <v>10</v>
      </c>
      <c r="AH65" s="15">
        <f>INDEX(FIRE0503a!$A$6:$I$18,MATCH(QA_FIRE0503a!$AC65,FIRE0503a!$A$6:$A$18,0),MATCH(AH$4,FIRE0503a!$A$6:$I$6,0))</f>
        <v>1</v>
      </c>
      <c r="AI65" s="15">
        <f>INDEX(FIRE0503a!$A$6:$I$18,MATCH(QA_FIRE0503a!$AC65,FIRE0503a!$A$6:$A$18,0),MATCH(AI$4,FIRE0503a!$A$6:$I$6,0))</f>
        <v>2</v>
      </c>
      <c r="AJ65" s="15">
        <f>INDEX(FIRE0503a!$A$6:$I$18,MATCH(QA_FIRE0503a!$AC65,FIRE0503a!$A$6:$A$18,0),MATCH(AJ$4,FIRE0503a!$A$6:$I$6,0))</f>
        <v>6</v>
      </c>
      <c r="AK65" s="15">
        <f>INDEX(FIRE0503a!$A$6:$I$18,MATCH(QA_FIRE0503a!$AC65,FIRE0503a!$A$6:$A$18,0),MATCH(AK$4,FIRE0503a!$A$6:$I$6,0))</f>
        <v>20</v>
      </c>
    </row>
    <row r="67" spans="1:37" ht="20.25" customHeight="1" x14ac:dyDescent="0.2">
      <c r="K67" s="66" t="s">
        <v>177</v>
      </c>
      <c r="L67" s="66" t="s">
        <v>82</v>
      </c>
      <c r="M67" s="66" t="s">
        <v>83</v>
      </c>
      <c r="N67" s="66" t="s">
        <v>81</v>
      </c>
      <c r="O67" s="66" t="s">
        <v>1</v>
      </c>
      <c r="P67" s="66" t="s">
        <v>2</v>
      </c>
      <c r="Q67" s="66" t="s">
        <v>9</v>
      </c>
      <c r="R67" s="66" t="s">
        <v>0</v>
      </c>
      <c r="S67" s="15" t="s">
        <v>208</v>
      </c>
      <c r="T67" s="66" t="s">
        <v>178</v>
      </c>
      <c r="U67" s="66" t="s">
        <v>22</v>
      </c>
      <c r="V67" s="66" t="s">
        <v>23</v>
      </c>
      <c r="W67" s="66" t="s">
        <v>21</v>
      </c>
      <c r="X67" s="66" t="s">
        <v>1</v>
      </c>
      <c r="Y67" s="66" t="s">
        <v>2</v>
      </c>
      <c r="Z67" s="66" t="s">
        <v>9</v>
      </c>
      <c r="AA67" s="66" t="s">
        <v>174</v>
      </c>
      <c r="AC67" s="15" t="s">
        <v>208</v>
      </c>
      <c r="AD67" s="66" t="s">
        <v>178</v>
      </c>
      <c r="AE67" s="66" t="s">
        <v>22</v>
      </c>
      <c r="AF67" s="66" t="s">
        <v>23</v>
      </c>
      <c r="AG67" s="66" t="s">
        <v>21</v>
      </c>
      <c r="AH67" s="66" t="s">
        <v>1</v>
      </c>
      <c r="AI67" s="66" t="s">
        <v>2</v>
      </c>
      <c r="AJ67" s="66" t="s">
        <v>9</v>
      </c>
      <c r="AK67" s="66" t="s">
        <v>174</v>
      </c>
    </row>
    <row r="68" spans="1:37" x14ac:dyDescent="0.2">
      <c r="J68" s="15" t="s">
        <v>0</v>
      </c>
      <c r="K68" s="15" t="b">
        <f t="shared" ref="K68:R68" si="11">IF(T68=AD68,TRUE)</f>
        <v>0</v>
      </c>
      <c r="L68" s="15" t="b">
        <f t="shared" si="11"/>
        <v>0</v>
      </c>
      <c r="M68" s="15" t="b">
        <f t="shared" si="11"/>
        <v>0</v>
      </c>
      <c r="N68" s="15" t="b">
        <f t="shared" si="11"/>
        <v>0</v>
      </c>
      <c r="O68" s="15" t="b">
        <f t="shared" si="11"/>
        <v>0</v>
      </c>
      <c r="P68" s="15" t="b">
        <f t="shared" si="11"/>
        <v>0</v>
      </c>
      <c r="Q68" s="15" t="b">
        <f t="shared" si="11"/>
        <v>0</v>
      </c>
      <c r="R68" s="15" t="b">
        <f t="shared" si="11"/>
        <v>0</v>
      </c>
      <c r="T68" s="15">
        <f>SUM(T65,T59,T53,T47,T41,T35,T29,T23,T17,T11,T5)</f>
        <v>104</v>
      </c>
      <c r="U68" s="15">
        <f t="shared" ref="U68:AA68" si="12">SUM(U65,U59,U53,U47,U41,U35,U29,U23,U17,U11,U5)</f>
        <v>7</v>
      </c>
      <c r="V68" s="15">
        <f t="shared" si="12"/>
        <v>6</v>
      </c>
      <c r="W68" s="15">
        <f t="shared" si="12"/>
        <v>91</v>
      </c>
      <c r="X68" s="15">
        <f t="shared" si="12"/>
        <v>15</v>
      </c>
      <c r="Y68" s="15">
        <f t="shared" si="12"/>
        <v>16</v>
      </c>
      <c r="Z68" s="15">
        <f t="shared" si="12"/>
        <v>29</v>
      </c>
      <c r="AA68" s="15">
        <f t="shared" si="12"/>
        <v>164</v>
      </c>
      <c r="AC68" s="15" t="s">
        <v>209</v>
      </c>
      <c r="AD68" s="15">
        <f>SUM(AD65,AD59,AD53,AD47,AD41,AD35,AD29,AD23,AD17,AD11,AD5)</f>
        <v>208</v>
      </c>
      <c r="AE68" s="15">
        <f t="shared" ref="AE68:AK68" si="13">SUM(AE65,AE59,AE53,AE47,AE41,AE35,AE29,AE23,AE17,AE11,AE5)</f>
        <v>4</v>
      </c>
      <c r="AF68" s="15">
        <f t="shared" si="13"/>
        <v>4</v>
      </c>
      <c r="AG68" s="15">
        <f t="shared" si="13"/>
        <v>200</v>
      </c>
      <c r="AH68" s="15">
        <f t="shared" si="13"/>
        <v>12</v>
      </c>
      <c r="AI68" s="15">
        <f t="shared" si="13"/>
        <v>21</v>
      </c>
      <c r="AJ68" s="15">
        <f t="shared" si="13"/>
        <v>30</v>
      </c>
      <c r="AK68" s="15">
        <f t="shared" si="13"/>
        <v>271</v>
      </c>
    </row>
    <row r="71" spans="1:37" x14ac:dyDescent="0.2">
      <c r="A71" s="65" t="s">
        <v>11</v>
      </c>
      <c r="B71" s="15" t="s">
        <v>167</v>
      </c>
    </row>
    <row r="73" spans="1:37" x14ac:dyDescent="0.2">
      <c r="B73" s="65" t="s">
        <v>173</v>
      </c>
    </row>
    <row r="74" spans="1:37" s="66" customFormat="1" ht="29.25" customHeight="1" x14ac:dyDescent="0.2">
      <c r="A74" s="15"/>
      <c r="B74" s="15" t="s">
        <v>22</v>
      </c>
      <c r="C74" s="15" t="s">
        <v>23</v>
      </c>
      <c r="D74" s="15" t="s">
        <v>21</v>
      </c>
      <c r="E74" s="15" t="s">
        <v>1</v>
      </c>
      <c r="F74" s="15" t="s">
        <v>2</v>
      </c>
      <c r="G74" s="15" t="s">
        <v>9</v>
      </c>
      <c r="H74" s="15" t="s">
        <v>174</v>
      </c>
      <c r="K74" s="66" t="s">
        <v>177</v>
      </c>
      <c r="L74" s="66" t="s">
        <v>82</v>
      </c>
      <c r="M74" s="66" t="s">
        <v>83</v>
      </c>
      <c r="N74" s="66" t="s">
        <v>81</v>
      </c>
      <c r="O74" s="66" t="s">
        <v>1</v>
      </c>
      <c r="P74" s="66" t="s">
        <v>2</v>
      </c>
      <c r="Q74" s="66" t="s">
        <v>9</v>
      </c>
      <c r="R74" s="66" t="s">
        <v>0</v>
      </c>
      <c r="T74" s="66" t="s">
        <v>178</v>
      </c>
      <c r="U74" s="66" t="s">
        <v>22</v>
      </c>
      <c r="V74" s="66" t="s">
        <v>23</v>
      </c>
      <c r="W74" s="66" t="s">
        <v>21</v>
      </c>
      <c r="X74" s="66" t="s">
        <v>1</v>
      </c>
      <c r="Y74" s="66" t="s">
        <v>2</v>
      </c>
      <c r="Z74" s="66" t="s">
        <v>9</v>
      </c>
      <c r="AA74" s="66" t="s">
        <v>174</v>
      </c>
      <c r="AD74" s="66" t="s">
        <v>177</v>
      </c>
      <c r="AE74" s="66" t="s">
        <v>82</v>
      </c>
      <c r="AF74" s="66" t="s">
        <v>83</v>
      </c>
      <c r="AG74" s="66" t="s">
        <v>81</v>
      </c>
      <c r="AH74" s="66" t="s">
        <v>1</v>
      </c>
      <c r="AI74" s="66" t="s">
        <v>2</v>
      </c>
      <c r="AJ74" s="66" t="s">
        <v>9</v>
      </c>
      <c r="AK74" s="66" t="s">
        <v>0</v>
      </c>
    </row>
    <row r="75" spans="1:37" x14ac:dyDescent="0.2">
      <c r="A75" s="15" t="s">
        <v>186</v>
      </c>
      <c r="B75" s="15">
        <v>0</v>
      </c>
      <c r="C75" s="15">
        <v>0</v>
      </c>
      <c r="D75" s="15">
        <v>1</v>
      </c>
      <c r="E75" s="15">
        <v>0</v>
      </c>
      <c r="F75" s="15">
        <v>0</v>
      </c>
      <c r="G75" s="15">
        <v>0</v>
      </c>
      <c r="H75" s="15">
        <v>1</v>
      </c>
      <c r="J75" s="15" t="s">
        <v>15</v>
      </c>
      <c r="K75" s="15" t="b">
        <f t="shared" ref="K75:R75" si="14">IF(T75=AD75,TRUE)</f>
        <v>0</v>
      </c>
      <c r="L75" s="15" t="b">
        <f t="shared" si="14"/>
        <v>1</v>
      </c>
      <c r="M75" s="15" t="b">
        <f t="shared" si="14"/>
        <v>1</v>
      </c>
      <c r="N75" s="15" t="b">
        <f t="shared" si="14"/>
        <v>0</v>
      </c>
      <c r="O75" s="15" t="b">
        <f t="shared" si="14"/>
        <v>1</v>
      </c>
      <c r="P75" s="15" t="b">
        <f t="shared" si="14"/>
        <v>1</v>
      </c>
      <c r="Q75" s="15" t="b">
        <f t="shared" si="14"/>
        <v>0</v>
      </c>
      <c r="R75" s="15" t="b">
        <f t="shared" si="14"/>
        <v>1</v>
      </c>
      <c r="T75" s="15">
        <f>SUM(U75:W75)</f>
        <v>1</v>
      </c>
      <c r="U75" s="15" cm="1">
        <f t="array" ref="U75:AA75">B75:H75</f>
        <v>0</v>
      </c>
      <c r="V75" s="15">
        <v>0</v>
      </c>
      <c r="W75" s="15">
        <v>1</v>
      </c>
      <c r="X75" s="15">
        <v>0</v>
      </c>
      <c r="Y75" s="15">
        <v>0</v>
      </c>
      <c r="Z75" s="15">
        <v>0</v>
      </c>
      <c r="AA75" s="15">
        <v>1</v>
      </c>
      <c r="AC75" s="15" t="s">
        <v>15</v>
      </c>
      <c r="AD75" s="15">
        <f>SUM(AE75:AG75)</f>
        <v>0</v>
      </c>
      <c r="AE75" s="15">
        <f>INDEX(FIRE0503a!$A$6:$I$18,MATCH(QA_FIRE0503a!$AC75,FIRE0503a!$A$6:$A$18,0),MATCH(AE$4,FIRE0503a!$A$6:$I$6,0))</f>
        <v>0</v>
      </c>
      <c r="AF75" s="15">
        <f>INDEX(FIRE0503a!$A$6:$I$18,MATCH(QA_FIRE0503a!$AC75,FIRE0503a!$A$6:$A$18,0),MATCH(AF$4,FIRE0503a!$A$6:$I$6,0))</f>
        <v>0</v>
      </c>
      <c r="AG75" s="15">
        <f>INDEX(FIRE0503a!$A$6:$I$18,MATCH(QA_FIRE0503a!$AC75,FIRE0503a!$A$6:$A$18,0),MATCH(AG$4,FIRE0503a!$A$6:$I$6,0))</f>
        <v>0</v>
      </c>
      <c r="AH75" s="15">
        <f>INDEX(FIRE0503a!$A$6:$I$18,MATCH(QA_FIRE0503a!$AC75,FIRE0503a!$A$6:$A$18,0),MATCH(AH$4,FIRE0503a!$A$6:$I$6,0))</f>
        <v>0</v>
      </c>
      <c r="AI75" s="15">
        <f>INDEX(FIRE0503a!$A$6:$I$18,MATCH(QA_FIRE0503a!$AC75,FIRE0503a!$A$6:$A$18,0),MATCH(AI$4,FIRE0503a!$A$6:$I$6,0))</f>
        <v>0</v>
      </c>
      <c r="AJ75" s="15">
        <f>INDEX(FIRE0503a!$A$6:$I$18,MATCH(QA_FIRE0503a!$AC75,FIRE0503a!$A$6:$A$18,0),MATCH(AJ$4,FIRE0503a!$A$6:$I$6,0))</f>
        <v>1</v>
      </c>
      <c r="AK75" s="15">
        <f>INDEX(FIRE0503a!$A$6:$I$18,MATCH(QA_FIRE0503a!$AC75,FIRE0503a!$A$6:$A$18,0),MATCH(AK$4,FIRE0503a!$A$6:$I$6,0))</f>
        <v>1</v>
      </c>
    </row>
    <row r="77" spans="1:37" x14ac:dyDescent="0.2">
      <c r="A77" s="65" t="s">
        <v>11</v>
      </c>
      <c r="B77" s="15" t="s">
        <v>167</v>
      </c>
    </row>
    <row r="79" spans="1:37" x14ac:dyDescent="0.2">
      <c r="B79" s="65" t="s">
        <v>173</v>
      </c>
    </row>
    <row r="80" spans="1:37" s="66" customFormat="1" ht="29.25" customHeight="1" x14ac:dyDescent="0.2">
      <c r="A80" s="15"/>
      <c r="B80" s="15" t="s">
        <v>22</v>
      </c>
      <c r="C80" s="15" t="s">
        <v>23</v>
      </c>
      <c r="D80" s="15" t="s">
        <v>21</v>
      </c>
      <c r="E80" s="15" t="s">
        <v>1</v>
      </c>
      <c r="F80" s="15" t="s">
        <v>2</v>
      </c>
      <c r="G80" s="15" t="s">
        <v>9</v>
      </c>
      <c r="H80" s="15" t="s">
        <v>174</v>
      </c>
      <c r="K80" s="66" t="s">
        <v>177</v>
      </c>
      <c r="L80" s="66" t="s">
        <v>82</v>
      </c>
      <c r="M80" s="66" t="s">
        <v>83</v>
      </c>
      <c r="N80" s="66" t="s">
        <v>81</v>
      </c>
      <c r="O80" s="66" t="s">
        <v>1</v>
      </c>
      <c r="P80" s="66" t="s">
        <v>2</v>
      </c>
      <c r="Q80" s="66" t="s">
        <v>9</v>
      </c>
      <c r="R80" s="66" t="s">
        <v>0</v>
      </c>
      <c r="T80" s="66" t="s">
        <v>178</v>
      </c>
      <c r="U80" s="66" t="s">
        <v>22</v>
      </c>
      <c r="V80" s="66" t="s">
        <v>23</v>
      </c>
      <c r="W80" s="66" t="s">
        <v>21</v>
      </c>
      <c r="X80" s="66" t="s">
        <v>1</v>
      </c>
      <c r="Y80" s="66" t="s">
        <v>2</v>
      </c>
      <c r="Z80" s="66" t="s">
        <v>9</v>
      </c>
      <c r="AA80" s="66" t="s">
        <v>174</v>
      </c>
      <c r="AD80" s="66" t="s">
        <v>177</v>
      </c>
      <c r="AE80" s="66" t="s">
        <v>82</v>
      </c>
      <c r="AF80" s="66" t="s">
        <v>83</v>
      </c>
      <c r="AG80" s="66" t="s">
        <v>81</v>
      </c>
      <c r="AH80" s="66" t="s">
        <v>1</v>
      </c>
      <c r="AI80" s="66" t="s">
        <v>2</v>
      </c>
      <c r="AJ80" s="66" t="s">
        <v>9</v>
      </c>
      <c r="AK80" s="66" t="s">
        <v>0</v>
      </c>
    </row>
    <row r="81" spans="1:37" x14ac:dyDescent="0.2">
      <c r="A81" s="15" t="s">
        <v>187</v>
      </c>
      <c r="B81" s="15">
        <v>0</v>
      </c>
      <c r="C81" s="15">
        <v>0</v>
      </c>
      <c r="D81" s="15">
        <v>0</v>
      </c>
      <c r="E81" s="15">
        <v>0</v>
      </c>
      <c r="F81" s="15">
        <v>0</v>
      </c>
      <c r="G81" s="15">
        <v>0</v>
      </c>
      <c r="H81" s="15">
        <v>0</v>
      </c>
      <c r="J81" s="15" t="s">
        <v>15</v>
      </c>
      <c r="K81" s="15" t="b">
        <f t="shared" ref="K81:R81" si="15">IF(T81=AD81,TRUE)</f>
        <v>0</v>
      </c>
      <c r="L81" s="15" t="b">
        <f t="shared" si="15"/>
        <v>1</v>
      </c>
      <c r="M81" s="15" t="b">
        <f t="shared" si="15"/>
        <v>1</v>
      </c>
      <c r="N81" s="15" t="b">
        <f t="shared" si="15"/>
        <v>0</v>
      </c>
      <c r="O81" s="15" t="b">
        <f t="shared" si="15"/>
        <v>1</v>
      </c>
      <c r="P81" s="15" t="b">
        <f t="shared" si="15"/>
        <v>1</v>
      </c>
      <c r="Q81" s="15" t="b">
        <f t="shared" si="15"/>
        <v>0</v>
      </c>
      <c r="R81" s="15" t="b">
        <f t="shared" si="15"/>
        <v>0</v>
      </c>
      <c r="T81" s="15">
        <f>SUM(U81:W81)</f>
        <v>0</v>
      </c>
      <c r="U81" s="15" cm="1">
        <f t="array" ref="U81:AA81">B81:H81</f>
        <v>0</v>
      </c>
      <c r="V81" s="15">
        <v>0</v>
      </c>
      <c r="W81" s="15">
        <v>0</v>
      </c>
      <c r="X81" s="15">
        <v>0</v>
      </c>
      <c r="Y81" s="15">
        <v>0</v>
      </c>
      <c r="Z81" s="15">
        <v>0</v>
      </c>
      <c r="AA81" s="15">
        <v>0</v>
      </c>
      <c r="AC81" s="15" t="s">
        <v>24</v>
      </c>
      <c r="AD81" s="15">
        <f>SUM(AE81:AG81)</f>
        <v>6</v>
      </c>
      <c r="AE81" s="15">
        <f>INDEX(FIRE0503a!$A$6:$I$18,MATCH(QA_FIRE0503a!$AC81,FIRE0503a!$A$6:$A$18,0),MATCH(AE$4,FIRE0503a!$A$6:$I$6,0))</f>
        <v>0</v>
      </c>
      <c r="AF81" s="15">
        <f>INDEX(FIRE0503a!$A$6:$I$18,MATCH(QA_FIRE0503a!$AC81,FIRE0503a!$A$6:$A$18,0),MATCH(AF$4,FIRE0503a!$A$6:$I$6,0))</f>
        <v>0</v>
      </c>
      <c r="AG81" s="15">
        <f>INDEX(FIRE0503a!$A$6:$I$18,MATCH(QA_FIRE0503a!$AC81,FIRE0503a!$A$6:$A$18,0),MATCH(AG$4,FIRE0503a!$A$6:$I$6,0))</f>
        <v>6</v>
      </c>
      <c r="AH81" s="15">
        <f>INDEX(FIRE0503a!$A$6:$I$18,MATCH(QA_FIRE0503a!$AC81,FIRE0503a!$A$6:$A$18,0),MATCH(AH$4,FIRE0503a!$A$6:$I$6,0))</f>
        <v>0</v>
      </c>
      <c r="AI81" s="15">
        <f>INDEX(FIRE0503a!$A$6:$I$18,MATCH(QA_FIRE0503a!$AC81,FIRE0503a!$A$6:$A$18,0),MATCH(AI$4,FIRE0503a!$A$6:$I$6,0))</f>
        <v>0</v>
      </c>
      <c r="AJ81" s="15">
        <f>INDEX(FIRE0503a!$A$6:$I$18,MATCH(QA_FIRE0503a!$AC81,FIRE0503a!$A$6:$A$18,0),MATCH(AJ$4,FIRE0503a!$A$6:$I$6,0))</f>
        <v>1</v>
      </c>
      <c r="AK81" s="15">
        <f>INDEX(FIRE0503a!$A$6:$I$18,MATCH(QA_FIRE0503a!$AC81,FIRE0503a!$A$6:$A$18,0),MATCH(AK$4,FIRE0503a!$A$6:$I$6,0))</f>
        <v>7</v>
      </c>
    </row>
    <row r="83" spans="1:37" x14ac:dyDescent="0.2">
      <c r="A83" s="65" t="s">
        <v>11</v>
      </c>
      <c r="B83" s="15" t="s">
        <v>167</v>
      </c>
    </row>
    <row r="85" spans="1:37" x14ac:dyDescent="0.2">
      <c r="B85" s="65" t="s">
        <v>173</v>
      </c>
    </row>
    <row r="86" spans="1:37" s="66" customFormat="1" ht="29.25" customHeight="1" x14ac:dyDescent="0.2">
      <c r="A86" s="15"/>
      <c r="B86" s="15" t="s">
        <v>22</v>
      </c>
      <c r="C86" s="15" t="s">
        <v>23</v>
      </c>
      <c r="D86" s="15" t="s">
        <v>21</v>
      </c>
      <c r="E86" s="15" t="s">
        <v>1</v>
      </c>
      <c r="F86" s="15" t="s">
        <v>2</v>
      </c>
      <c r="G86" s="15" t="s">
        <v>9</v>
      </c>
      <c r="H86" s="15" t="s">
        <v>174</v>
      </c>
      <c r="K86" s="66" t="s">
        <v>177</v>
      </c>
      <c r="L86" s="66" t="s">
        <v>82</v>
      </c>
      <c r="M86" s="66" t="s">
        <v>83</v>
      </c>
      <c r="N86" s="66" t="s">
        <v>81</v>
      </c>
      <c r="O86" s="66" t="s">
        <v>1</v>
      </c>
      <c r="P86" s="66" t="s">
        <v>2</v>
      </c>
      <c r="Q86" s="66" t="s">
        <v>9</v>
      </c>
      <c r="R86" s="66" t="s">
        <v>0</v>
      </c>
      <c r="T86" s="66" t="s">
        <v>178</v>
      </c>
      <c r="U86" s="66" t="s">
        <v>22</v>
      </c>
      <c r="V86" s="66" t="s">
        <v>23</v>
      </c>
      <c r="W86" s="66" t="s">
        <v>21</v>
      </c>
      <c r="X86" s="66" t="s">
        <v>1</v>
      </c>
      <c r="Y86" s="66" t="s">
        <v>2</v>
      </c>
      <c r="Z86" s="66" t="s">
        <v>9</v>
      </c>
      <c r="AA86" s="66" t="s">
        <v>174</v>
      </c>
      <c r="AD86" s="66" t="s">
        <v>177</v>
      </c>
      <c r="AE86" s="66" t="s">
        <v>82</v>
      </c>
      <c r="AF86" s="66" t="s">
        <v>83</v>
      </c>
      <c r="AG86" s="66" t="s">
        <v>81</v>
      </c>
      <c r="AH86" s="66" t="s">
        <v>1</v>
      </c>
      <c r="AI86" s="66" t="s">
        <v>2</v>
      </c>
      <c r="AJ86" s="66" t="s">
        <v>9</v>
      </c>
      <c r="AK86" s="66" t="s">
        <v>0</v>
      </c>
    </row>
    <row r="87" spans="1:37" x14ac:dyDescent="0.2">
      <c r="A87" s="15" t="s">
        <v>188</v>
      </c>
      <c r="B87" s="15">
        <v>0</v>
      </c>
      <c r="C87" s="15">
        <v>0</v>
      </c>
      <c r="D87" s="15">
        <v>1</v>
      </c>
      <c r="E87" s="15">
        <v>0</v>
      </c>
      <c r="F87" s="15">
        <v>0</v>
      </c>
      <c r="G87" s="15">
        <v>0</v>
      </c>
      <c r="H87" s="15">
        <v>1</v>
      </c>
      <c r="J87" s="15" t="s">
        <v>15</v>
      </c>
      <c r="K87" s="15" t="b">
        <f t="shared" ref="K87:R87" si="16">IF(T87=AD87,TRUE)</f>
        <v>0</v>
      </c>
      <c r="L87" s="15" t="b">
        <f t="shared" si="16"/>
        <v>1</v>
      </c>
      <c r="M87" s="15" t="b">
        <f t="shared" si="16"/>
        <v>1</v>
      </c>
      <c r="N87" s="15" t="b">
        <f t="shared" si="16"/>
        <v>0</v>
      </c>
      <c r="O87" s="15" t="b">
        <f t="shared" si="16"/>
        <v>1</v>
      </c>
      <c r="P87" s="15" t="b">
        <f t="shared" si="16"/>
        <v>1</v>
      </c>
      <c r="Q87" s="15" t="b">
        <f t="shared" si="16"/>
        <v>0</v>
      </c>
      <c r="R87" s="15" t="b">
        <f t="shared" si="16"/>
        <v>0</v>
      </c>
      <c r="T87" s="15">
        <f>SUM(U87:W87)</f>
        <v>1</v>
      </c>
      <c r="U87" s="15" cm="1">
        <f t="array" ref="U87:AA87">B87:H87</f>
        <v>0</v>
      </c>
      <c r="V87" s="15">
        <v>0</v>
      </c>
      <c r="W87" s="15">
        <v>1</v>
      </c>
      <c r="X87" s="15">
        <v>0</v>
      </c>
      <c r="Y87" s="15">
        <v>0</v>
      </c>
      <c r="Z87" s="15">
        <v>0</v>
      </c>
      <c r="AA87" s="15">
        <v>1</v>
      </c>
      <c r="AC87" s="15" t="s">
        <v>25</v>
      </c>
      <c r="AD87" s="15">
        <f>SUM(AE87:AG87)</f>
        <v>7</v>
      </c>
      <c r="AE87" s="15">
        <f>INDEX(FIRE0503a!$A$6:$I$18,MATCH(QA_FIRE0503a!$AC87,FIRE0503a!$A$6:$A$18,0),MATCH(AE$4,FIRE0503a!$A$6:$I$6,0))</f>
        <v>0</v>
      </c>
      <c r="AF87" s="15">
        <f>INDEX(FIRE0503a!$A$6:$I$18,MATCH(QA_FIRE0503a!$AC87,FIRE0503a!$A$6:$A$18,0),MATCH(AF$4,FIRE0503a!$A$6:$I$6,0))</f>
        <v>0</v>
      </c>
      <c r="AG87" s="15">
        <f>INDEX(FIRE0503a!$A$6:$I$18,MATCH(QA_FIRE0503a!$AC87,FIRE0503a!$A$6:$A$18,0),MATCH(AG$4,FIRE0503a!$A$6:$I$6,0))</f>
        <v>7</v>
      </c>
      <c r="AH87" s="15">
        <f>INDEX(FIRE0503a!$A$6:$I$18,MATCH(QA_FIRE0503a!$AC87,FIRE0503a!$A$6:$A$18,0),MATCH(AH$4,FIRE0503a!$A$6:$I$6,0))</f>
        <v>0</v>
      </c>
      <c r="AI87" s="15">
        <f>INDEX(FIRE0503a!$A$6:$I$18,MATCH(QA_FIRE0503a!$AC87,FIRE0503a!$A$6:$A$18,0),MATCH(AI$4,FIRE0503a!$A$6:$I$6,0))</f>
        <v>0</v>
      </c>
      <c r="AJ87" s="15">
        <f>INDEX(FIRE0503a!$A$6:$I$18,MATCH(QA_FIRE0503a!$AC87,FIRE0503a!$A$6:$A$18,0),MATCH(AJ$4,FIRE0503a!$A$6:$I$6,0))</f>
        <v>2</v>
      </c>
      <c r="AK87" s="15">
        <f>INDEX(FIRE0503a!$A$6:$I$18,MATCH(QA_FIRE0503a!$AC87,FIRE0503a!$A$6:$A$18,0),MATCH(AK$4,FIRE0503a!$A$6:$I$6,0))</f>
        <v>9</v>
      </c>
    </row>
    <row r="89" spans="1:37" x14ac:dyDescent="0.2">
      <c r="A89" s="65" t="s">
        <v>11</v>
      </c>
      <c r="B89" s="15" t="s">
        <v>167</v>
      </c>
    </row>
    <row r="91" spans="1:37" x14ac:dyDescent="0.2">
      <c r="B91" s="65" t="s">
        <v>173</v>
      </c>
    </row>
    <row r="92" spans="1:37" s="66" customFormat="1" ht="29.25" customHeight="1" x14ac:dyDescent="0.2">
      <c r="A92" s="15"/>
      <c r="B92" s="15" t="s">
        <v>22</v>
      </c>
      <c r="C92" s="15" t="s">
        <v>23</v>
      </c>
      <c r="D92" s="15" t="s">
        <v>21</v>
      </c>
      <c r="E92" s="15" t="s">
        <v>1</v>
      </c>
      <c r="F92" s="15" t="s">
        <v>2</v>
      </c>
      <c r="G92" s="15" t="s">
        <v>9</v>
      </c>
      <c r="H92" s="15" t="s">
        <v>174</v>
      </c>
      <c r="K92" s="66" t="s">
        <v>177</v>
      </c>
      <c r="L92" s="66" t="s">
        <v>82</v>
      </c>
      <c r="M92" s="66" t="s">
        <v>83</v>
      </c>
      <c r="N92" s="66" t="s">
        <v>81</v>
      </c>
      <c r="O92" s="66" t="s">
        <v>1</v>
      </c>
      <c r="P92" s="66" t="s">
        <v>2</v>
      </c>
      <c r="Q92" s="66" t="s">
        <v>9</v>
      </c>
      <c r="R92" s="66" t="s">
        <v>0</v>
      </c>
      <c r="T92" s="66" t="s">
        <v>178</v>
      </c>
      <c r="U92" s="66" t="s">
        <v>22</v>
      </c>
      <c r="V92" s="66" t="s">
        <v>23</v>
      </c>
      <c r="W92" s="66" t="s">
        <v>21</v>
      </c>
      <c r="X92" s="66" t="s">
        <v>1</v>
      </c>
      <c r="Y92" s="66" t="s">
        <v>2</v>
      </c>
      <c r="Z92" s="66" t="s">
        <v>9</v>
      </c>
      <c r="AA92" s="66" t="s">
        <v>174</v>
      </c>
      <c r="AD92" s="66" t="s">
        <v>177</v>
      </c>
      <c r="AE92" s="66" t="s">
        <v>82</v>
      </c>
      <c r="AF92" s="66" t="s">
        <v>83</v>
      </c>
      <c r="AG92" s="66" t="s">
        <v>81</v>
      </c>
      <c r="AH92" s="66" t="s">
        <v>1</v>
      </c>
      <c r="AI92" s="66" t="s">
        <v>2</v>
      </c>
      <c r="AJ92" s="66" t="s">
        <v>9</v>
      </c>
      <c r="AK92" s="66" t="s">
        <v>0</v>
      </c>
    </row>
    <row r="93" spans="1:37" x14ac:dyDescent="0.2">
      <c r="A93" s="15" t="s">
        <v>189</v>
      </c>
      <c r="B93" s="15">
        <v>0</v>
      </c>
      <c r="C93" s="15">
        <v>0</v>
      </c>
      <c r="D93" s="15">
        <v>1</v>
      </c>
      <c r="E93" s="15">
        <v>0</v>
      </c>
      <c r="F93" s="15">
        <v>0</v>
      </c>
      <c r="G93" s="15">
        <v>0</v>
      </c>
      <c r="H93" s="15">
        <v>1</v>
      </c>
      <c r="J93" s="15" t="s">
        <v>15</v>
      </c>
      <c r="K93" s="15" t="b">
        <f t="shared" ref="K93:R93" si="17">IF(T93=AD93,TRUE)</f>
        <v>0</v>
      </c>
      <c r="L93" s="15" t="b">
        <f t="shared" si="17"/>
        <v>1</v>
      </c>
      <c r="M93" s="15" t="b">
        <f t="shared" si="17"/>
        <v>1</v>
      </c>
      <c r="N93" s="15" t="b">
        <f t="shared" si="17"/>
        <v>0</v>
      </c>
      <c r="O93" s="15" t="b">
        <f t="shared" si="17"/>
        <v>1</v>
      </c>
      <c r="P93" s="15" t="b">
        <f t="shared" si="17"/>
        <v>1</v>
      </c>
      <c r="Q93" s="15" t="b">
        <f t="shared" si="17"/>
        <v>0</v>
      </c>
      <c r="R93" s="15" t="b">
        <f t="shared" si="17"/>
        <v>0</v>
      </c>
      <c r="T93" s="15">
        <f>SUM(U93:W93)</f>
        <v>1</v>
      </c>
      <c r="U93" s="15" cm="1">
        <f t="array" ref="U93:AA93">B93:H93</f>
        <v>0</v>
      </c>
      <c r="V93" s="15">
        <v>0</v>
      </c>
      <c r="W93" s="15">
        <v>1</v>
      </c>
      <c r="X93" s="15">
        <v>0</v>
      </c>
      <c r="Y93" s="15">
        <v>0</v>
      </c>
      <c r="Z93" s="15">
        <v>0</v>
      </c>
      <c r="AA93" s="15">
        <v>1</v>
      </c>
      <c r="AC93" s="15" t="s">
        <v>16</v>
      </c>
      <c r="AD93" s="15">
        <f>SUM(AE93:AG93)</f>
        <v>2</v>
      </c>
      <c r="AE93" s="15">
        <f>INDEX(FIRE0503a!$A$6:$I$18,MATCH(QA_FIRE0503a!$AC93,FIRE0503a!$A$6:$A$18,0),MATCH(AE$4,FIRE0503a!$A$6:$I$6,0))</f>
        <v>0</v>
      </c>
      <c r="AF93" s="15">
        <f>INDEX(FIRE0503a!$A$6:$I$18,MATCH(QA_FIRE0503a!$AC93,FIRE0503a!$A$6:$A$18,0),MATCH(AF$4,FIRE0503a!$A$6:$I$6,0))</f>
        <v>0</v>
      </c>
      <c r="AG93" s="15">
        <f>INDEX(FIRE0503a!$A$6:$I$18,MATCH(QA_FIRE0503a!$AC93,FIRE0503a!$A$6:$A$18,0),MATCH(AG$4,FIRE0503a!$A$6:$I$6,0))</f>
        <v>2</v>
      </c>
      <c r="AH93" s="15">
        <f>INDEX(FIRE0503a!$A$6:$I$18,MATCH(QA_FIRE0503a!$AC93,FIRE0503a!$A$6:$A$18,0),MATCH(AH$4,FIRE0503a!$A$6:$I$6,0))</f>
        <v>0</v>
      </c>
      <c r="AI93" s="15">
        <f>INDEX(FIRE0503a!$A$6:$I$18,MATCH(QA_FIRE0503a!$AC93,FIRE0503a!$A$6:$A$18,0),MATCH(AI$4,FIRE0503a!$A$6:$I$6,0))</f>
        <v>0</v>
      </c>
      <c r="AJ93" s="15">
        <f>INDEX(FIRE0503a!$A$6:$I$18,MATCH(QA_FIRE0503a!$AC93,FIRE0503a!$A$6:$A$18,0),MATCH(AJ$4,FIRE0503a!$A$6:$I$6,0))</f>
        <v>1</v>
      </c>
      <c r="AK93" s="15">
        <f>INDEX(FIRE0503a!$A$6:$I$18,MATCH(QA_FIRE0503a!$AC93,FIRE0503a!$A$6:$A$18,0),MATCH(AK$4,FIRE0503a!$A$6:$I$6,0))</f>
        <v>3</v>
      </c>
    </row>
    <row r="95" spans="1:37" x14ac:dyDescent="0.2">
      <c r="A95" s="65" t="s">
        <v>11</v>
      </c>
      <c r="B95" s="15" t="s">
        <v>167</v>
      </c>
    </row>
    <row r="97" spans="1:37" x14ac:dyDescent="0.2">
      <c r="B97" s="65" t="s">
        <v>173</v>
      </c>
    </row>
    <row r="98" spans="1:37" s="66" customFormat="1" ht="29.25" customHeight="1" x14ac:dyDescent="0.2">
      <c r="A98" s="15"/>
      <c r="B98" s="15" t="s">
        <v>22</v>
      </c>
      <c r="C98" s="15" t="s">
        <v>23</v>
      </c>
      <c r="D98" s="15" t="s">
        <v>21</v>
      </c>
      <c r="E98" s="15" t="s">
        <v>1</v>
      </c>
      <c r="F98" s="15" t="s">
        <v>2</v>
      </c>
      <c r="G98" s="15" t="s">
        <v>9</v>
      </c>
      <c r="H98" s="15" t="s">
        <v>174</v>
      </c>
      <c r="K98" s="66" t="s">
        <v>177</v>
      </c>
      <c r="L98" s="66" t="s">
        <v>82</v>
      </c>
      <c r="M98" s="66" t="s">
        <v>83</v>
      </c>
      <c r="N98" s="66" t="s">
        <v>81</v>
      </c>
      <c r="O98" s="66" t="s">
        <v>1</v>
      </c>
      <c r="P98" s="66" t="s">
        <v>2</v>
      </c>
      <c r="Q98" s="66" t="s">
        <v>9</v>
      </c>
      <c r="R98" s="66" t="s">
        <v>0</v>
      </c>
      <c r="T98" s="66" t="s">
        <v>178</v>
      </c>
      <c r="U98" s="66" t="s">
        <v>22</v>
      </c>
      <c r="V98" s="66" t="s">
        <v>23</v>
      </c>
      <c r="W98" s="66" t="s">
        <v>21</v>
      </c>
      <c r="X98" s="66" t="s">
        <v>1</v>
      </c>
      <c r="Y98" s="66" t="s">
        <v>2</v>
      </c>
      <c r="Z98" s="66" t="s">
        <v>9</v>
      </c>
      <c r="AA98" s="66" t="s">
        <v>174</v>
      </c>
      <c r="AD98" s="66" t="s">
        <v>177</v>
      </c>
      <c r="AE98" s="66" t="s">
        <v>82</v>
      </c>
      <c r="AF98" s="66" t="s">
        <v>83</v>
      </c>
      <c r="AG98" s="66" t="s">
        <v>81</v>
      </c>
      <c r="AH98" s="66" t="s">
        <v>1</v>
      </c>
      <c r="AI98" s="66" t="s">
        <v>2</v>
      </c>
      <c r="AJ98" s="66" t="s">
        <v>9</v>
      </c>
      <c r="AK98" s="66" t="s">
        <v>0</v>
      </c>
    </row>
    <row r="99" spans="1:37" x14ac:dyDescent="0.2">
      <c r="A99" s="15" t="s">
        <v>190</v>
      </c>
      <c r="B99" s="15">
        <v>0</v>
      </c>
      <c r="C99" s="15">
        <v>0</v>
      </c>
      <c r="D99" s="15">
        <v>1</v>
      </c>
      <c r="E99" s="15">
        <v>0</v>
      </c>
      <c r="F99" s="15">
        <v>0</v>
      </c>
      <c r="G99" s="15">
        <v>0</v>
      </c>
      <c r="H99" s="15">
        <v>1</v>
      </c>
      <c r="J99" s="15" t="s">
        <v>15</v>
      </c>
      <c r="K99" s="15" t="b">
        <f t="shared" ref="K99:R99" si="18">IF(T99=AD99,TRUE)</f>
        <v>0</v>
      </c>
      <c r="L99" s="15" t="b">
        <f t="shared" si="18"/>
        <v>1</v>
      </c>
      <c r="M99" s="15" t="b">
        <f t="shared" si="18"/>
        <v>1</v>
      </c>
      <c r="N99" s="15" t="b">
        <f t="shared" si="18"/>
        <v>0</v>
      </c>
      <c r="O99" s="15" t="b">
        <f t="shared" si="18"/>
        <v>1</v>
      </c>
      <c r="P99" s="15" t="b">
        <f t="shared" si="18"/>
        <v>0</v>
      </c>
      <c r="Q99" s="15" t="b">
        <f t="shared" si="18"/>
        <v>0</v>
      </c>
      <c r="R99" s="15" t="b">
        <f t="shared" si="18"/>
        <v>0</v>
      </c>
      <c r="T99" s="15">
        <f>SUM(U99:W99)</f>
        <v>1</v>
      </c>
      <c r="U99" s="15" cm="1">
        <f t="array" ref="U99:AA99">B99:H99</f>
        <v>0</v>
      </c>
      <c r="V99" s="15">
        <v>0</v>
      </c>
      <c r="W99" s="15">
        <v>1</v>
      </c>
      <c r="X99" s="15">
        <v>0</v>
      </c>
      <c r="Y99" s="15">
        <v>0</v>
      </c>
      <c r="Z99" s="15">
        <v>0</v>
      </c>
      <c r="AA99" s="15">
        <v>1</v>
      </c>
      <c r="AC99" s="15" t="s">
        <v>17</v>
      </c>
      <c r="AD99" s="15">
        <f>SUM(AE99:AG99)</f>
        <v>7</v>
      </c>
      <c r="AE99" s="15">
        <f>INDEX(FIRE0503a!$A$6:$I$18,MATCH(QA_FIRE0503a!$AC99,FIRE0503a!$A$6:$A$18,0),MATCH(AE$4,FIRE0503a!$A$6:$I$6,0))</f>
        <v>0</v>
      </c>
      <c r="AF99" s="15">
        <f>INDEX(FIRE0503a!$A$6:$I$18,MATCH(QA_FIRE0503a!$AC99,FIRE0503a!$A$6:$A$18,0),MATCH(AF$4,FIRE0503a!$A$6:$I$6,0))</f>
        <v>0</v>
      </c>
      <c r="AG99" s="15">
        <f>INDEX(FIRE0503a!$A$6:$I$18,MATCH(QA_FIRE0503a!$AC99,FIRE0503a!$A$6:$A$18,0),MATCH(AG$4,FIRE0503a!$A$6:$I$6,0))</f>
        <v>7</v>
      </c>
      <c r="AH99" s="15">
        <f>INDEX(FIRE0503a!$A$6:$I$18,MATCH(QA_FIRE0503a!$AC99,FIRE0503a!$A$6:$A$18,0),MATCH(AH$4,FIRE0503a!$A$6:$I$6,0))</f>
        <v>0</v>
      </c>
      <c r="AI99" s="15">
        <f>INDEX(FIRE0503a!$A$6:$I$18,MATCH(QA_FIRE0503a!$AC99,FIRE0503a!$A$6:$A$18,0),MATCH(AI$4,FIRE0503a!$A$6:$I$6,0))</f>
        <v>1</v>
      </c>
      <c r="AJ99" s="15">
        <f>INDEX(FIRE0503a!$A$6:$I$18,MATCH(QA_FIRE0503a!$AC99,FIRE0503a!$A$6:$A$18,0),MATCH(AJ$4,FIRE0503a!$A$6:$I$6,0))</f>
        <v>5</v>
      </c>
      <c r="AK99" s="15">
        <f>INDEX(FIRE0503a!$A$6:$I$18,MATCH(QA_FIRE0503a!$AC99,FIRE0503a!$A$6:$A$18,0),MATCH(AK$4,FIRE0503a!$A$6:$I$6,0))</f>
        <v>13</v>
      </c>
    </row>
    <row r="101" spans="1:37" x14ac:dyDescent="0.2">
      <c r="A101" s="65" t="s">
        <v>11</v>
      </c>
      <c r="B101" s="15" t="s">
        <v>167</v>
      </c>
    </row>
    <row r="103" spans="1:37" x14ac:dyDescent="0.2">
      <c r="B103" s="65" t="s">
        <v>173</v>
      </c>
    </row>
    <row r="104" spans="1:37" s="66" customFormat="1" ht="29.25" customHeight="1" x14ac:dyDescent="0.2">
      <c r="A104" s="15"/>
      <c r="B104" s="15" t="s">
        <v>22</v>
      </c>
      <c r="C104" s="15" t="s">
        <v>23</v>
      </c>
      <c r="D104" s="15" t="s">
        <v>21</v>
      </c>
      <c r="E104" s="15" t="s">
        <v>1</v>
      </c>
      <c r="F104" s="15" t="s">
        <v>2</v>
      </c>
      <c r="G104" s="15" t="s">
        <v>9</v>
      </c>
      <c r="H104" s="15" t="s">
        <v>174</v>
      </c>
      <c r="K104" s="66" t="s">
        <v>177</v>
      </c>
      <c r="L104" s="66" t="s">
        <v>82</v>
      </c>
      <c r="M104" s="66" t="s">
        <v>83</v>
      </c>
      <c r="N104" s="66" t="s">
        <v>81</v>
      </c>
      <c r="O104" s="66" t="s">
        <v>1</v>
      </c>
      <c r="P104" s="66" t="s">
        <v>2</v>
      </c>
      <c r="Q104" s="66" t="s">
        <v>9</v>
      </c>
      <c r="R104" s="66" t="s">
        <v>0</v>
      </c>
      <c r="T104" s="66" t="s">
        <v>178</v>
      </c>
      <c r="U104" s="66" t="s">
        <v>22</v>
      </c>
      <c r="V104" s="66" t="s">
        <v>23</v>
      </c>
      <c r="W104" s="66" t="s">
        <v>21</v>
      </c>
      <c r="X104" s="66" t="s">
        <v>1</v>
      </c>
      <c r="Y104" s="66" t="s">
        <v>2</v>
      </c>
      <c r="Z104" s="66" t="s">
        <v>9</v>
      </c>
      <c r="AA104" s="66" t="s">
        <v>174</v>
      </c>
      <c r="AD104" s="66" t="s">
        <v>177</v>
      </c>
      <c r="AE104" s="66" t="s">
        <v>82</v>
      </c>
      <c r="AF104" s="66" t="s">
        <v>83</v>
      </c>
      <c r="AG104" s="66" t="s">
        <v>81</v>
      </c>
      <c r="AH104" s="66" t="s">
        <v>1</v>
      </c>
      <c r="AI104" s="66" t="s">
        <v>2</v>
      </c>
      <c r="AJ104" s="66" t="s">
        <v>9</v>
      </c>
      <c r="AK104" s="66" t="s">
        <v>0</v>
      </c>
    </row>
    <row r="105" spans="1:37" x14ac:dyDescent="0.2">
      <c r="A105" s="15" t="s">
        <v>191</v>
      </c>
      <c r="B105" s="15">
        <v>0</v>
      </c>
      <c r="C105" s="15">
        <v>0</v>
      </c>
      <c r="D105" s="15">
        <v>6</v>
      </c>
      <c r="E105" s="15">
        <v>0</v>
      </c>
      <c r="F105" s="15">
        <v>0</v>
      </c>
      <c r="G105" s="15">
        <v>1</v>
      </c>
      <c r="H105" s="15">
        <v>7</v>
      </c>
      <c r="J105" s="15" t="s">
        <v>15</v>
      </c>
      <c r="K105" s="15" t="b">
        <f t="shared" ref="K105:R105" si="19">IF(T105=AD105,TRUE)</f>
        <v>0</v>
      </c>
      <c r="L105" s="15" t="b">
        <f t="shared" si="19"/>
        <v>1</v>
      </c>
      <c r="M105" s="15" t="b">
        <f t="shared" si="19"/>
        <v>1</v>
      </c>
      <c r="N105" s="15" t="b">
        <f t="shared" si="19"/>
        <v>0</v>
      </c>
      <c r="O105" s="15" t="b">
        <f t="shared" si="19"/>
        <v>1</v>
      </c>
      <c r="P105" s="15" t="b">
        <f t="shared" si="19"/>
        <v>0</v>
      </c>
      <c r="Q105" s="15" t="b">
        <f t="shared" si="19"/>
        <v>0</v>
      </c>
      <c r="R105" s="15" t="b">
        <f t="shared" si="19"/>
        <v>0</v>
      </c>
      <c r="T105" s="15">
        <f>SUM(U105:W105)</f>
        <v>6</v>
      </c>
      <c r="U105" s="15" cm="1">
        <f t="array" ref="U105:AA105">B105:H105</f>
        <v>0</v>
      </c>
      <c r="V105" s="15">
        <v>0</v>
      </c>
      <c r="W105" s="15">
        <v>6</v>
      </c>
      <c r="X105" s="15">
        <v>0</v>
      </c>
      <c r="Y105" s="15">
        <v>0</v>
      </c>
      <c r="Z105" s="15">
        <v>1</v>
      </c>
      <c r="AA105" s="15">
        <v>7</v>
      </c>
      <c r="AC105" s="15" t="s">
        <v>26</v>
      </c>
      <c r="AD105" s="15">
        <f>SUM(AE105:AG105)</f>
        <v>18</v>
      </c>
      <c r="AE105" s="15">
        <f>INDEX(FIRE0503a!$A$6:$I$18,MATCH(QA_FIRE0503a!$AC105,FIRE0503a!$A$6:$A$18,0),MATCH(AE$4,FIRE0503a!$A$6:$I$6,0))</f>
        <v>0</v>
      </c>
      <c r="AF105" s="15">
        <f>INDEX(FIRE0503a!$A$6:$I$18,MATCH(QA_FIRE0503a!$AC105,FIRE0503a!$A$6:$A$18,0),MATCH(AF$4,FIRE0503a!$A$6:$I$6,0))</f>
        <v>0</v>
      </c>
      <c r="AG105" s="15">
        <f>INDEX(FIRE0503a!$A$6:$I$18,MATCH(QA_FIRE0503a!$AC105,FIRE0503a!$A$6:$A$18,0),MATCH(AG$4,FIRE0503a!$A$6:$I$6,0))</f>
        <v>18</v>
      </c>
      <c r="AH105" s="15">
        <f>INDEX(FIRE0503a!$A$6:$I$18,MATCH(QA_FIRE0503a!$AC105,FIRE0503a!$A$6:$A$18,0),MATCH(AH$4,FIRE0503a!$A$6:$I$6,0))</f>
        <v>0</v>
      </c>
      <c r="AI105" s="15">
        <f>INDEX(FIRE0503a!$A$6:$I$18,MATCH(QA_FIRE0503a!$AC105,FIRE0503a!$A$6:$A$18,0),MATCH(AI$4,FIRE0503a!$A$6:$I$6,0))</f>
        <v>6</v>
      </c>
      <c r="AJ105" s="15">
        <f>INDEX(FIRE0503a!$A$6:$I$18,MATCH(QA_FIRE0503a!$AC105,FIRE0503a!$A$6:$A$18,0),MATCH(AJ$4,FIRE0503a!$A$6:$I$6,0))</f>
        <v>5</v>
      </c>
      <c r="AK105" s="15">
        <f>INDEX(FIRE0503a!$A$6:$I$18,MATCH(QA_FIRE0503a!$AC105,FIRE0503a!$A$6:$A$18,0),MATCH(AK$4,FIRE0503a!$A$6:$I$6,0))</f>
        <v>29</v>
      </c>
    </row>
    <row r="107" spans="1:37" x14ac:dyDescent="0.2">
      <c r="A107" s="65" t="s">
        <v>11</v>
      </c>
      <c r="B107" s="15" t="s">
        <v>167</v>
      </c>
    </row>
    <row r="109" spans="1:37" x14ac:dyDescent="0.2">
      <c r="B109" s="65" t="s">
        <v>173</v>
      </c>
    </row>
    <row r="110" spans="1:37" s="66" customFormat="1" ht="29.25" customHeight="1" x14ac:dyDescent="0.2">
      <c r="A110" s="15"/>
      <c r="B110" s="15" t="s">
        <v>22</v>
      </c>
      <c r="C110" s="15" t="s">
        <v>23</v>
      </c>
      <c r="D110" s="15" t="s">
        <v>21</v>
      </c>
      <c r="E110" s="15" t="s">
        <v>1</v>
      </c>
      <c r="F110" s="15" t="s">
        <v>2</v>
      </c>
      <c r="G110" s="15" t="s">
        <v>9</v>
      </c>
      <c r="H110" s="15" t="s">
        <v>174</v>
      </c>
      <c r="K110" s="66" t="s">
        <v>177</v>
      </c>
      <c r="L110" s="66" t="s">
        <v>82</v>
      </c>
      <c r="M110" s="66" t="s">
        <v>83</v>
      </c>
      <c r="N110" s="66" t="s">
        <v>81</v>
      </c>
      <c r="O110" s="66" t="s">
        <v>1</v>
      </c>
      <c r="P110" s="66" t="s">
        <v>2</v>
      </c>
      <c r="Q110" s="66" t="s">
        <v>9</v>
      </c>
      <c r="R110" s="66" t="s">
        <v>0</v>
      </c>
      <c r="T110" s="66" t="s">
        <v>178</v>
      </c>
      <c r="U110" s="66" t="s">
        <v>22</v>
      </c>
      <c r="V110" s="66" t="s">
        <v>23</v>
      </c>
      <c r="W110" s="66" t="s">
        <v>21</v>
      </c>
      <c r="X110" s="66" t="s">
        <v>1</v>
      </c>
      <c r="Y110" s="66" t="s">
        <v>2</v>
      </c>
      <c r="Z110" s="66" t="s">
        <v>9</v>
      </c>
      <c r="AA110" s="66" t="s">
        <v>174</v>
      </c>
      <c r="AD110" s="66" t="s">
        <v>177</v>
      </c>
      <c r="AE110" s="66" t="s">
        <v>82</v>
      </c>
      <c r="AF110" s="66" t="s">
        <v>83</v>
      </c>
      <c r="AG110" s="66" t="s">
        <v>81</v>
      </c>
      <c r="AH110" s="66" t="s">
        <v>1</v>
      </c>
      <c r="AI110" s="66" t="s">
        <v>2</v>
      </c>
      <c r="AJ110" s="66" t="s">
        <v>9</v>
      </c>
      <c r="AK110" s="66" t="s">
        <v>0</v>
      </c>
    </row>
    <row r="111" spans="1:37" x14ac:dyDescent="0.2">
      <c r="A111" s="15" t="s">
        <v>192</v>
      </c>
      <c r="B111" s="15">
        <v>0</v>
      </c>
      <c r="C111" s="15">
        <v>0</v>
      </c>
      <c r="D111" s="15">
        <v>10</v>
      </c>
      <c r="E111" s="15">
        <v>1</v>
      </c>
      <c r="F111" s="15">
        <v>0</v>
      </c>
      <c r="G111" s="15">
        <v>0</v>
      </c>
      <c r="H111" s="15">
        <v>11</v>
      </c>
      <c r="J111" s="15" t="s">
        <v>15</v>
      </c>
      <c r="K111" s="15" t="b">
        <f t="shared" ref="K111:R111" si="20">IF(T111=AD111,TRUE)</f>
        <v>0</v>
      </c>
      <c r="L111" s="15" t="b">
        <f t="shared" si="20"/>
        <v>0</v>
      </c>
      <c r="M111" s="15" t="b">
        <f t="shared" si="20"/>
        <v>1</v>
      </c>
      <c r="N111" s="15" t="b">
        <f t="shared" si="20"/>
        <v>0</v>
      </c>
      <c r="O111" s="15" t="b">
        <f t="shared" si="20"/>
        <v>0</v>
      </c>
      <c r="P111" s="15" t="b">
        <f t="shared" si="20"/>
        <v>0</v>
      </c>
      <c r="Q111" s="15" t="b">
        <f t="shared" si="20"/>
        <v>0</v>
      </c>
      <c r="R111" s="15" t="b">
        <f t="shared" si="20"/>
        <v>0</v>
      </c>
      <c r="T111" s="15">
        <f>SUM(U111:W111)</f>
        <v>10</v>
      </c>
      <c r="U111" s="15" cm="1">
        <f t="array" ref="U111:AA111">B111:H111</f>
        <v>0</v>
      </c>
      <c r="V111" s="15">
        <v>0</v>
      </c>
      <c r="W111" s="15">
        <v>10</v>
      </c>
      <c r="X111" s="15">
        <v>1</v>
      </c>
      <c r="Y111" s="15">
        <v>0</v>
      </c>
      <c r="Z111" s="15">
        <v>0</v>
      </c>
      <c r="AA111" s="15">
        <v>11</v>
      </c>
      <c r="AC111" s="15" t="s">
        <v>27</v>
      </c>
      <c r="AD111" s="15">
        <f>SUM(AE111:AG111)</f>
        <v>29</v>
      </c>
      <c r="AE111" s="15">
        <f>INDEX(FIRE0503a!$A$6:$I$18,MATCH(QA_FIRE0503a!$AC111,FIRE0503a!$A$6:$A$18,0),MATCH(AE$4,FIRE0503a!$A$6:$I$6,0))</f>
        <v>2</v>
      </c>
      <c r="AF111" s="15">
        <f>INDEX(FIRE0503a!$A$6:$I$18,MATCH(QA_FIRE0503a!$AC111,FIRE0503a!$A$6:$A$18,0),MATCH(AF$4,FIRE0503a!$A$6:$I$6,0))</f>
        <v>0</v>
      </c>
      <c r="AG111" s="15">
        <f>INDEX(FIRE0503a!$A$6:$I$18,MATCH(QA_FIRE0503a!$AC111,FIRE0503a!$A$6:$A$18,0),MATCH(AG$4,FIRE0503a!$A$6:$I$6,0))</f>
        <v>27</v>
      </c>
      <c r="AH111" s="15">
        <f>INDEX(FIRE0503a!$A$6:$I$18,MATCH(QA_FIRE0503a!$AC111,FIRE0503a!$A$6:$A$18,0),MATCH(AH$4,FIRE0503a!$A$6:$I$6,0))</f>
        <v>4</v>
      </c>
      <c r="AI111" s="15">
        <f>INDEX(FIRE0503a!$A$6:$I$18,MATCH(QA_FIRE0503a!$AC111,FIRE0503a!$A$6:$A$18,0),MATCH(AI$4,FIRE0503a!$A$6:$I$6,0))</f>
        <v>3</v>
      </c>
      <c r="AJ111" s="15">
        <f>INDEX(FIRE0503a!$A$6:$I$18,MATCH(QA_FIRE0503a!$AC111,FIRE0503a!$A$6:$A$18,0),MATCH(AJ$4,FIRE0503a!$A$6:$I$6,0))</f>
        <v>2</v>
      </c>
      <c r="AK111" s="15">
        <f>INDEX(FIRE0503a!$A$6:$I$18,MATCH(QA_FIRE0503a!$AC111,FIRE0503a!$A$6:$A$18,0),MATCH(AK$4,FIRE0503a!$A$6:$I$6,0))</f>
        <v>38</v>
      </c>
    </row>
    <row r="113" spans="1:37" x14ac:dyDescent="0.2">
      <c r="A113" s="65" t="s">
        <v>11</v>
      </c>
      <c r="B113" s="15" t="s">
        <v>167</v>
      </c>
    </row>
    <row r="115" spans="1:37" x14ac:dyDescent="0.2">
      <c r="B115" s="65" t="s">
        <v>173</v>
      </c>
    </row>
    <row r="116" spans="1:37" s="66" customFormat="1" ht="29.25" customHeight="1" x14ac:dyDescent="0.2">
      <c r="A116" s="15"/>
      <c r="B116" s="15" t="s">
        <v>22</v>
      </c>
      <c r="C116" s="15" t="s">
        <v>23</v>
      </c>
      <c r="D116" s="15" t="s">
        <v>21</v>
      </c>
      <c r="E116" s="15" t="s">
        <v>1</v>
      </c>
      <c r="F116" s="15" t="s">
        <v>2</v>
      </c>
      <c r="G116" s="15" t="s">
        <v>9</v>
      </c>
      <c r="H116" s="15" t="s">
        <v>174</v>
      </c>
      <c r="K116" s="66" t="s">
        <v>177</v>
      </c>
      <c r="L116" s="66" t="s">
        <v>82</v>
      </c>
      <c r="M116" s="66" t="s">
        <v>83</v>
      </c>
      <c r="N116" s="66" t="s">
        <v>81</v>
      </c>
      <c r="O116" s="66" t="s">
        <v>1</v>
      </c>
      <c r="P116" s="66" t="s">
        <v>2</v>
      </c>
      <c r="Q116" s="66" t="s">
        <v>9</v>
      </c>
      <c r="R116" s="66" t="s">
        <v>0</v>
      </c>
      <c r="T116" s="66" t="s">
        <v>178</v>
      </c>
      <c r="U116" s="66" t="s">
        <v>22</v>
      </c>
      <c r="V116" s="66" t="s">
        <v>23</v>
      </c>
      <c r="W116" s="66" t="s">
        <v>21</v>
      </c>
      <c r="X116" s="66" t="s">
        <v>1</v>
      </c>
      <c r="Y116" s="66" t="s">
        <v>2</v>
      </c>
      <c r="Z116" s="66" t="s">
        <v>9</v>
      </c>
      <c r="AA116" s="66" t="s">
        <v>174</v>
      </c>
      <c r="AD116" s="66" t="s">
        <v>177</v>
      </c>
      <c r="AE116" s="66" t="s">
        <v>82</v>
      </c>
      <c r="AF116" s="66" t="s">
        <v>83</v>
      </c>
      <c r="AG116" s="66" t="s">
        <v>81</v>
      </c>
      <c r="AH116" s="66" t="s">
        <v>1</v>
      </c>
      <c r="AI116" s="66" t="s">
        <v>2</v>
      </c>
      <c r="AJ116" s="66" t="s">
        <v>9</v>
      </c>
      <c r="AK116" s="66" t="s">
        <v>0</v>
      </c>
    </row>
    <row r="117" spans="1:37" x14ac:dyDescent="0.2">
      <c r="A117" s="15" t="s">
        <v>193</v>
      </c>
      <c r="B117" s="15">
        <v>0</v>
      </c>
      <c r="C117" s="15">
        <v>0</v>
      </c>
      <c r="D117" s="15">
        <v>10</v>
      </c>
      <c r="E117" s="15">
        <v>1</v>
      </c>
      <c r="F117" s="15">
        <v>0</v>
      </c>
      <c r="G117" s="15">
        <v>0</v>
      </c>
      <c r="H117" s="15">
        <v>11</v>
      </c>
      <c r="J117" s="15" t="s">
        <v>15</v>
      </c>
      <c r="K117" s="15" t="b">
        <f t="shared" ref="K117:R117" si="21">IF(T117=AD117,TRUE)</f>
        <v>0</v>
      </c>
      <c r="L117" s="15" t="b">
        <f t="shared" si="21"/>
        <v>0</v>
      </c>
      <c r="M117" s="15" t="b">
        <f t="shared" si="21"/>
        <v>0</v>
      </c>
      <c r="N117" s="15" t="b">
        <f t="shared" si="21"/>
        <v>0</v>
      </c>
      <c r="O117" s="15" t="b">
        <f t="shared" si="21"/>
        <v>0</v>
      </c>
      <c r="P117" s="15" t="b">
        <f t="shared" si="21"/>
        <v>0</v>
      </c>
      <c r="Q117" s="15" t="b">
        <f t="shared" si="21"/>
        <v>0</v>
      </c>
      <c r="R117" s="15" t="b">
        <f t="shared" si="21"/>
        <v>0</v>
      </c>
      <c r="T117" s="15">
        <f>SUM(U117:W117)</f>
        <v>10</v>
      </c>
      <c r="U117" s="15" cm="1">
        <f t="array" ref="U117:AA117">B117:H117</f>
        <v>0</v>
      </c>
      <c r="V117" s="15">
        <v>0</v>
      </c>
      <c r="W117" s="15">
        <v>10</v>
      </c>
      <c r="X117" s="15">
        <v>1</v>
      </c>
      <c r="Y117" s="15">
        <v>0</v>
      </c>
      <c r="Z117" s="15">
        <v>0</v>
      </c>
      <c r="AA117" s="15">
        <v>11</v>
      </c>
      <c r="AC117" s="15" t="s">
        <v>28</v>
      </c>
      <c r="AD117" s="15">
        <f>SUM(AE117:AG117)</f>
        <v>35</v>
      </c>
      <c r="AE117" s="15">
        <f>INDEX(FIRE0503a!$A$6:$I$18,MATCH(QA_FIRE0503a!$AC117,FIRE0503a!$A$6:$A$18,0),MATCH(AE$4,FIRE0503a!$A$6:$I$6,0))</f>
        <v>1</v>
      </c>
      <c r="AF117" s="15">
        <f>INDEX(FIRE0503a!$A$6:$I$18,MATCH(QA_FIRE0503a!$AC117,FIRE0503a!$A$6:$A$18,0),MATCH(AF$4,FIRE0503a!$A$6:$I$6,0))</f>
        <v>2</v>
      </c>
      <c r="AG117" s="15">
        <f>INDEX(FIRE0503a!$A$6:$I$18,MATCH(QA_FIRE0503a!$AC117,FIRE0503a!$A$6:$A$18,0),MATCH(AG$4,FIRE0503a!$A$6:$I$6,0))</f>
        <v>32</v>
      </c>
      <c r="AH117" s="15">
        <f>INDEX(FIRE0503a!$A$6:$I$18,MATCH(QA_FIRE0503a!$AC117,FIRE0503a!$A$6:$A$18,0),MATCH(AH$4,FIRE0503a!$A$6:$I$6,0))</f>
        <v>2</v>
      </c>
      <c r="AI117" s="15">
        <f>INDEX(FIRE0503a!$A$6:$I$18,MATCH(QA_FIRE0503a!$AC117,FIRE0503a!$A$6:$A$18,0),MATCH(AI$4,FIRE0503a!$A$6:$I$6,0))</f>
        <v>3</v>
      </c>
      <c r="AJ117" s="15">
        <f>INDEX(FIRE0503a!$A$6:$I$18,MATCH(QA_FIRE0503a!$AC117,FIRE0503a!$A$6:$A$18,0),MATCH(AJ$4,FIRE0503a!$A$6:$I$6,0))</f>
        <v>4</v>
      </c>
      <c r="AK117" s="15">
        <f>INDEX(FIRE0503a!$A$6:$I$18,MATCH(QA_FIRE0503a!$AC117,FIRE0503a!$A$6:$A$18,0),MATCH(AK$4,FIRE0503a!$A$6:$I$6,0))</f>
        <v>44</v>
      </c>
    </row>
    <row r="119" spans="1:37" x14ac:dyDescent="0.2">
      <c r="A119" s="65" t="s">
        <v>11</v>
      </c>
      <c r="B119" s="15" t="s">
        <v>167</v>
      </c>
    </row>
    <row r="121" spans="1:37" x14ac:dyDescent="0.2">
      <c r="B121" s="65" t="s">
        <v>173</v>
      </c>
    </row>
    <row r="122" spans="1:37" s="66" customFormat="1" ht="29.25" customHeight="1" x14ac:dyDescent="0.2">
      <c r="A122" s="15"/>
      <c r="B122" s="15" t="s">
        <v>22</v>
      </c>
      <c r="C122" s="15" t="s">
        <v>23</v>
      </c>
      <c r="D122" s="15" t="s">
        <v>21</v>
      </c>
      <c r="E122" s="15" t="s">
        <v>1</v>
      </c>
      <c r="F122" s="15" t="s">
        <v>2</v>
      </c>
      <c r="G122" s="15" t="s">
        <v>9</v>
      </c>
      <c r="H122" s="15" t="s">
        <v>174</v>
      </c>
      <c r="K122" s="66" t="s">
        <v>177</v>
      </c>
      <c r="L122" s="66" t="s">
        <v>82</v>
      </c>
      <c r="M122" s="66" t="s">
        <v>83</v>
      </c>
      <c r="N122" s="66" t="s">
        <v>81</v>
      </c>
      <c r="O122" s="66" t="s">
        <v>1</v>
      </c>
      <c r="P122" s="66" t="s">
        <v>2</v>
      </c>
      <c r="Q122" s="66" t="s">
        <v>9</v>
      </c>
      <c r="R122" s="66" t="s">
        <v>0</v>
      </c>
      <c r="T122" s="66" t="s">
        <v>178</v>
      </c>
      <c r="U122" s="66" t="s">
        <v>22</v>
      </c>
      <c r="V122" s="66" t="s">
        <v>23</v>
      </c>
      <c r="W122" s="66" t="s">
        <v>21</v>
      </c>
      <c r="X122" s="66" t="s">
        <v>1</v>
      </c>
      <c r="Y122" s="66" t="s">
        <v>2</v>
      </c>
      <c r="Z122" s="66" t="s">
        <v>9</v>
      </c>
      <c r="AA122" s="66" t="s">
        <v>174</v>
      </c>
      <c r="AD122" s="66" t="s">
        <v>177</v>
      </c>
      <c r="AE122" s="66" t="s">
        <v>82</v>
      </c>
      <c r="AF122" s="66" t="s">
        <v>83</v>
      </c>
      <c r="AG122" s="66" t="s">
        <v>81</v>
      </c>
      <c r="AH122" s="66" t="s">
        <v>1</v>
      </c>
      <c r="AI122" s="66" t="s">
        <v>2</v>
      </c>
      <c r="AJ122" s="66" t="s">
        <v>9</v>
      </c>
      <c r="AK122" s="66" t="s">
        <v>0</v>
      </c>
    </row>
    <row r="123" spans="1:37" x14ac:dyDescent="0.2">
      <c r="A123" s="15" t="s">
        <v>194</v>
      </c>
      <c r="B123" s="15">
        <v>0</v>
      </c>
      <c r="C123" s="15">
        <v>0</v>
      </c>
      <c r="D123" s="15">
        <v>20</v>
      </c>
      <c r="E123" s="15">
        <v>1</v>
      </c>
      <c r="F123" s="15">
        <v>1</v>
      </c>
      <c r="G123" s="15">
        <v>0</v>
      </c>
      <c r="H123" s="15">
        <v>22</v>
      </c>
      <c r="J123" s="15" t="s">
        <v>15</v>
      </c>
      <c r="K123" s="15" t="b">
        <f t="shared" ref="K123:R123" si="22">IF(T123=AD123,TRUE)</f>
        <v>0</v>
      </c>
      <c r="L123" s="15" t="b">
        <f t="shared" si="22"/>
        <v>1</v>
      </c>
      <c r="M123" s="15" t="b">
        <f t="shared" si="22"/>
        <v>0</v>
      </c>
      <c r="N123" s="15" t="b">
        <f t="shared" si="22"/>
        <v>0</v>
      </c>
      <c r="O123" s="15" t="b">
        <f t="shared" si="22"/>
        <v>1</v>
      </c>
      <c r="P123" s="15" t="b">
        <f t="shared" si="22"/>
        <v>0</v>
      </c>
      <c r="Q123" s="15" t="b">
        <f t="shared" si="22"/>
        <v>0</v>
      </c>
      <c r="R123" s="15" t="b">
        <f t="shared" si="22"/>
        <v>0</v>
      </c>
      <c r="T123" s="15">
        <f>SUM(U123:W123)</f>
        <v>20</v>
      </c>
      <c r="U123" s="15" cm="1">
        <f t="array" ref="U123:AA123">B123:H123</f>
        <v>0</v>
      </c>
      <c r="V123" s="15">
        <v>0</v>
      </c>
      <c r="W123" s="15">
        <v>20</v>
      </c>
      <c r="X123" s="15">
        <v>1</v>
      </c>
      <c r="Y123" s="15">
        <v>1</v>
      </c>
      <c r="Z123" s="15">
        <v>0</v>
      </c>
      <c r="AA123" s="15">
        <v>22</v>
      </c>
      <c r="AC123" s="15" t="s">
        <v>18</v>
      </c>
      <c r="AD123" s="15">
        <f>SUM(AE123:AG123)</f>
        <v>57</v>
      </c>
      <c r="AE123" s="15">
        <f>INDEX(FIRE0503a!$A$6:$I$18,MATCH(QA_FIRE0503a!$AC123,FIRE0503a!$A$6:$A$18,0),MATCH(AE$4,FIRE0503a!$A$6:$I$6,0))</f>
        <v>0</v>
      </c>
      <c r="AF123" s="15">
        <f>INDEX(FIRE0503a!$A$6:$I$18,MATCH(QA_FIRE0503a!$AC123,FIRE0503a!$A$6:$A$18,0),MATCH(AF$4,FIRE0503a!$A$6:$I$6,0))</f>
        <v>2</v>
      </c>
      <c r="AG123" s="15">
        <f>INDEX(FIRE0503a!$A$6:$I$18,MATCH(QA_FIRE0503a!$AC123,FIRE0503a!$A$6:$A$18,0),MATCH(AG$4,FIRE0503a!$A$6:$I$6,0))</f>
        <v>55</v>
      </c>
      <c r="AH123" s="15">
        <f>INDEX(FIRE0503a!$A$6:$I$18,MATCH(QA_FIRE0503a!$AC123,FIRE0503a!$A$6:$A$18,0),MATCH(AH$4,FIRE0503a!$A$6:$I$6,0))</f>
        <v>1</v>
      </c>
      <c r="AI123" s="15">
        <f>INDEX(FIRE0503a!$A$6:$I$18,MATCH(QA_FIRE0503a!$AC123,FIRE0503a!$A$6:$A$18,0),MATCH(AI$4,FIRE0503a!$A$6:$I$6,0))</f>
        <v>4</v>
      </c>
      <c r="AJ123" s="15">
        <f>INDEX(FIRE0503a!$A$6:$I$18,MATCH(QA_FIRE0503a!$AC123,FIRE0503a!$A$6:$A$18,0),MATCH(AJ$4,FIRE0503a!$A$6:$I$6,0))</f>
        <v>3</v>
      </c>
      <c r="AK123" s="15">
        <f>INDEX(FIRE0503a!$A$6:$I$18,MATCH(QA_FIRE0503a!$AC123,FIRE0503a!$A$6:$A$18,0),MATCH(AK$4,FIRE0503a!$A$6:$I$6,0))</f>
        <v>65</v>
      </c>
    </row>
    <row r="125" spans="1:37" x14ac:dyDescent="0.2">
      <c r="A125" s="65" t="s">
        <v>11</v>
      </c>
      <c r="B125" s="15" t="s">
        <v>167</v>
      </c>
    </row>
    <row r="127" spans="1:37" x14ac:dyDescent="0.2">
      <c r="B127" s="65" t="s">
        <v>173</v>
      </c>
    </row>
    <row r="128" spans="1:37" s="66" customFormat="1" ht="29.25" customHeight="1" x14ac:dyDescent="0.2">
      <c r="A128" s="15"/>
      <c r="B128" s="15" t="s">
        <v>22</v>
      </c>
      <c r="C128" s="15" t="s">
        <v>23</v>
      </c>
      <c r="D128" s="15" t="s">
        <v>21</v>
      </c>
      <c r="E128" s="15" t="s">
        <v>1</v>
      </c>
      <c r="F128" s="15" t="s">
        <v>2</v>
      </c>
      <c r="G128" s="15" t="s">
        <v>9</v>
      </c>
      <c r="H128" s="15" t="s">
        <v>174</v>
      </c>
      <c r="K128" s="66" t="s">
        <v>177</v>
      </c>
      <c r="L128" s="66" t="s">
        <v>82</v>
      </c>
      <c r="M128" s="66" t="s">
        <v>83</v>
      </c>
      <c r="N128" s="66" t="s">
        <v>81</v>
      </c>
      <c r="O128" s="66" t="s">
        <v>1</v>
      </c>
      <c r="P128" s="66" t="s">
        <v>2</v>
      </c>
      <c r="Q128" s="66" t="s">
        <v>9</v>
      </c>
      <c r="R128" s="66" t="s">
        <v>0</v>
      </c>
      <c r="T128" s="66" t="s">
        <v>178</v>
      </c>
      <c r="U128" s="66" t="s">
        <v>22</v>
      </c>
      <c r="V128" s="66" t="s">
        <v>23</v>
      </c>
      <c r="W128" s="66" t="s">
        <v>21</v>
      </c>
      <c r="X128" s="66" t="s">
        <v>1</v>
      </c>
      <c r="Y128" s="66" t="s">
        <v>2</v>
      </c>
      <c r="Z128" s="66" t="s">
        <v>9</v>
      </c>
      <c r="AA128" s="66" t="s">
        <v>174</v>
      </c>
      <c r="AD128" s="66" t="s">
        <v>177</v>
      </c>
      <c r="AE128" s="66" t="s">
        <v>82</v>
      </c>
      <c r="AF128" s="66" t="s">
        <v>83</v>
      </c>
      <c r="AG128" s="66" t="s">
        <v>81</v>
      </c>
      <c r="AH128" s="66" t="s">
        <v>1</v>
      </c>
      <c r="AI128" s="66" t="s">
        <v>2</v>
      </c>
      <c r="AJ128" s="66" t="s">
        <v>9</v>
      </c>
      <c r="AK128" s="66" t="s">
        <v>0</v>
      </c>
    </row>
    <row r="129" spans="1:37" x14ac:dyDescent="0.2">
      <c r="A129" s="15" t="s">
        <v>195</v>
      </c>
      <c r="B129" s="15">
        <v>0</v>
      </c>
      <c r="C129" s="15">
        <v>0</v>
      </c>
      <c r="D129" s="15">
        <v>15</v>
      </c>
      <c r="E129" s="15">
        <v>0</v>
      </c>
      <c r="F129" s="15">
        <v>0</v>
      </c>
      <c r="G129" s="15">
        <v>0</v>
      </c>
      <c r="H129" s="15">
        <v>15</v>
      </c>
      <c r="J129" s="15" t="s">
        <v>15</v>
      </c>
      <c r="K129" s="15" t="b">
        <f t="shared" ref="K129:R129" si="23">IF(T129=AD129,TRUE)</f>
        <v>0</v>
      </c>
      <c r="L129" s="15" t="b">
        <f t="shared" si="23"/>
        <v>1</v>
      </c>
      <c r="M129" s="15" t="b">
        <f t="shared" si="23"/>
        <v>1</v>
      </c>
      <c r="N129" s="15" t="b">
        <f t="shared" si="23"/>
        <v>0</v>
      </c>
      <c r="O129" s="15" t="b">
        <f t="shared" si="23"/>
        <v>0</v>
      </c>
      <c r="P129" s="15" t="b">
        <f t="shared" si="23"/>
        <v>0</v>
      </c>
      <c r="Q129" s="15" t="b">
        <f t="shared" si="23"/>
        <v>1</v>
      </c>
      <c r="R129" s="15" t="b">
        <f t="shared" si="23"/>
        <v>0</v>
      </c>
      <c r="T129" s="15">
        <f>SUM(U129:W129)</f>
        <v>15</v>
      </c>
      <c r="U129" s="15" cm="1">
        <f t="array" ref="U129:AA129">B129:H129</f>
        <v>0</v>
      </c>
      <c r="V129" s="15">
        <v>0</v>
      </c>
      <c r="W129" s="15">
        <v>15</v>
      </c>
      <c r="X129" s="15">
        <v>0</v>
      </c>
      <c r="Y129" s="15">
        <v>0</v>
      </c>
      <c r="Z129" s="15">
        <v>0</v>
      </c>
      <c r="AA129" s="15">
        <v>15</v>
      </c>
      <c r="AC129" s="15" t="s">
        <v>48</v>
      </c>
      <c r="AD129" s="15">
        <f>SUM(AE129:AG129)</f>
        <v>36</v>
      </c>
      <c r="AE129" s="15">
        <f>INDEX(FIRE0503a!$A$6:$I$18,MATCH(QA_FIRE0503a!$AC129,FIRE0503a!$A$6:$A$18,0),MATCH(AE$4,FIRE0503a!$A$6:$I$6,0))</f>
        <v>0</v>
      </c>
      <c r="AF129" s="15">
        <f>INDEX(FIRE0503a!$A$6:$I$18,MATCH(QA_FIRE0503a!$AC129,FIRE0503a!$A$6:$A$18,0),MATCH(AF$4,FIRE0503a!$A$6:$I$6,0))</f>
        <v>0</v>
      </c>
      <c r="AG129" s="15">
        <f>INDEX(FIRE0503a!$A$6:$I$18,MATCH(QA_FIRE0503a!$AC129,FIRE0503a!$A$6:$A$18,0),MATCH(AG$4,FIRE0503a!$A$6:$I$6,0))</f>
        <v>36</v>
      </c>
      <c r="AH129" s="15">
        <f>INDEX(FIRE0503a!$A$6:$I$18,MATCH(QA_FIRE0503a!$AC129,FIRE0503a!$A$6:$A$18,0),MATCH(AH$4,FIRE0503a!$A$6:$I$6,0))</f>
        <v>4</v>
      </c>
      <c r="AI129" s="15">
        <f>INDEX(FIRE0503a!$A$6:$I$18,MATCH(QA_FIRE0503a!$AC129,FIRE0503a!$A$6:$A$18,0),MATCH(AI$4,FIRE0503a!$A$6:$I$6,0))</f>
        <v>2</v>
      </c>
      <c r="AJ129" s="15">
        <f>INDEX(FIRE0503a!$A$6:$I$18,MATCH(QA_FIRE0503a!$AC129,FIRE0503a!$A$6:$A$18,0),MATCH(AJ$4,FIRE0503a!$A$6:$I$6,0))</f>
        <v>0</v>
      </c>
      <c r="AK129" s="15">
        <f>INDEX(FIRE0503a!$A$6:$I$18,MATCH(QA_FIRE0503a!$AC129,FIRE0503a!$A$6:$A$18,0),MATCH(AK$4,FIRE0503a!$A$6:$I$6,0))</f>
        <v>42</v>
      </c>
    </row>
    <row r="131" spans="1:37" x14ac:dyDescent="0.2">
      <c r="A131" s="65" t="s">
        <v>11</v>
      </c>
      <c r="B131" s="15" t="s">
        <v>167</v>
      </c>
    </row>
    <row r="133" spans="1:37" x14ac:dyDescent="0.2">
      <c r="B133" s="65" t="s">
        <v>173</v>
      </c>
    </row>
    <row r="134" spans="1:37" s="66" customFormat="1" ht="29.25" customHeight="1" x14ac:dyDescent="0.2">
      <c r="A134" s="15"/>
      <c r="B134" s="15" t="s">
        <v>22</v>
      </c>
      <c r="C134" s="15" t="s">
        <v>23</v>
      </c>
      <c r="D134" s="15" t="s">
        <v>21</v>
      </c>
      <c r="E134" s="15" t="s">
        <v>1</v>
      </c>
      <c r="F134" s="15" t="s">
        <v>2</v>
      </c>
      <c r="G134" s="15" t="s">
        <v>9</v>
      </c>
      <c r="H134" s="15" t="s">
        <v>174</v>
      </c>
      <c r="K134" s="66" t="s">
        <v>177</v>
      </c>
      <c r="L134" s="66" t="s">
        <v>82</v>
      </c>
      <c r="M134" s="66" t="s">
        <v>83</v>
      </c>
      <c r="N134" s="66" t="s">
        <v>81</v>
      </c>
      <c r="O134" s="66" t="s">
        <v>1</v>
      </c>
      <c r="P134" s="66" t="s">
        <v>2</v>
      </c>
      <c r="Q134" s="66" t="s">
        <v>9</v>
      </c>
      <c r="R134" s="66" t="s">
        <v>0</v>
      </c>
      <c r="T134" s="66" t="s">
        <v>178</v>
      </c>
      <c r="U134" s="66" t="s">
        <v>22</v>
      </c>
      <c r="V134" s="66" t="s">
        <v>23</v>
      </c>
      <c r="W134" s="66" t="s">
        <v>21</v>
      </c>
      <c r="X134" s="66" t="s">
        <v>1</v>
      </c>
      <c r="Y134" s="66" t="s">
        <v>2</v>
      </c>
      <c r="Z134" s="66" t="s">
        <v>9</v>
      </c>
      <c r="AA134" s="66" t="s">
        <v>174</v>
      </c>
      <c r="AD134" s="66" t="s">
        <v>177</v>
      </c>
      <c r="AE134" s="66" t="s">
        <v>82</v>
      </c>
      <c r="AF134" s="66" t="s">
        <v>83</v>
      </c>
      <c r="AG134" s="66" t="s">
        <v>81</v>
      </c>
      <c r="AH134" s="66" t="s">
        <v>1</v>
      </c>
      <c r="AI134" s="66" t="s">
        <v>2</v>
      </c>
      <c r="AJ134" s="66" t="s">
        <v>9</v>
      </c>
      <c r="AK134" s="66" t="s">
        <v>0</v>
      </c>
    </row>
    <row r="135" spans="1:37" x14ac:dyDescent="0.2">
      <c r="A135" s="15" t="s">
        <v>196</v>
      </c>
      <c r="B135" s="15">
        <v>0</v>
      </c>
      <c r="C135" s="15">
        <v>0</v>
      </c>
      <c r="D135" s="15">
        <v>5</v>
      </c>
      <c r="E135" s="15">
        <v>0</v>
      </c>
      <c r="F135" s="15">
        <v>1</v>
      </c>
      <c r="G135" s="15">
        <v>1</v>
      </c>
      <c r="H135" s="15">
        <v>7</v>
      </c>
      <c r="J135" s="15" t="s">
        <v>15</v>
      </c>
      <c r="K135" s="15" t="b">
        <f t="shared" ref="K135:R135" si="24">IF(T135=AD135,TRUE)</f>
        <v>0</v>
      </c>
      <c r="L135" s="15" t="b">
        <f t="shared" si="24"/>
        <v>0</v>
      </c>
      <c r="M135" s="15" t="b">
        <f t="shared" si="24"/>
        <v>1</v>
      </c>
      <c r="N135" s="15" t="b">
        <f t="shared" si="24"/>
        <v>0</v>
      </c>
      <c r="O135" s="15" t="b">
        <f t="shared" si="24"/>
        <v>0</v>
      </c>
      <c r="P135" s="15" t="b">
        <f t="shared" si="24"/>
        <v>0</v>
      </c>
      <c r="Q135" s="15" t="b">
        <f t="shared" si="24"/>
        <v>0</v>
      </c>
      <c r="R135" s="15" t="b">
        <f t="shared" si="24"/>
        <v>0</v>
      </c>
      <c r="T135" s="15">
        <f>SUM(U135:W135)</f>
        <v>5</v>
      </c>
      <c r="U135" s="15" cm="1">
        <f t="array" ref="U135:AA135">B135:H135</f>
        <v>0</v>
      </c>
      <c r="V135" s="15">
        <v>0</v>
      </c>
      <c r="W135" s="15">
        <v>5</v>
      </c>
      <c r="X135" s="15">
        <v>0</v>
      </c>
      <c r="Y135" s="15">
        <v>1</v>
      </c>
      <c r="Z135" s="15">
        <v>1</v>
      </c>
      <c r="AA135" s="15">
        <v>7</v>
      </c>
      <c r="AC135" s="15" t="s">
        <v>19</v>
      </c>
      <c r="AD135" s="15">
        <f>SUM(AE135:AG135)</f>
        <v>11</v>
      </c>
      <c r="AE135" s="15">
        <f>INDEX(FIRE0503a!$A$6:$I$18,MATCH(QA_FIRE0503a!$AC135,FIRE0503a!$A$6:$A$18,0),MATCH(AE$4,FIRE0503a!$A$6:$I$6,0))</f>
        <v>1</v>
      </c>
      <c r="AF135" s="15">
        <f>INDEX(FIRE0503a!$A$6:$I$18,MATCH(QA_FIRE0503a!$AC135,FIRE0503a!$A$6:$A$18,0),MATCH(AF$4,FIRE0503a!$A$6:$I$6,0))</f>
        <v>0</v>
      </c>
      <c r="AG135" s="15">
        <f>INDEX(FIRE0503a!$A$6:$I$18,MATCH(QA_FIRE0503a!$AC135,FIRE0503a!$A$6:$A$18,0),MATCH(AG$4,FIRE0503a!$A$6:$I$6,0))</f>
        <v>10</v>
      </c>
      <c r="AH135" s="15">
        <f>INDEX(FIRE0503a!$A$6:$I$18,MATCH(QA_FIRE0503a!$AC135,FIRE0503a!$A$6:$A$18,0),MATCH(AH$4,FIRE0503a!$A$6:$I$6,0))</f>
        <v>1</v>
      </c>
      <c r="AI135" s="15">
        <f>INDEX(FIRE0503a!$A$6:$I$18,MATCH(QA_FIRE0503a!$AC135,FIRE0503a!$A$6:$A$18,0),MATCH(AI$4,FIRE0503a!$A$6:$I$6,0))</f>
        <v>2</v>
      </c>
      <c r="AJ135" s="15">
        <f>INDEX(FIRE0503a!$A$6:$I$18,MATCH(QA_FIRE0503a!$AC135,FIRE0503a!$A$6:$A$18,0),MATCH(AJ$4,FIRE0503a!$A$6:$I$6,0))</f>
        <v>6</v>
      </c>
      <c r="AK135" s="15">
        <f>INDEX(FIRE0503a!$A$6:$I$18,MATCH(QA_FIRE0503a!$AC135,FIRE0503a!$A$6:$A$18,0),MATCH(AK$4,FIRE0503a!$A$6:$I$6,0))</f>
        <v>20</v>
      </c>
    </row>
    <row r="137" spans="1:37" ht="20.25" customHeight="1" x14ac:dyDescent="0.2">
      <c r="K137" s="66" t="s">
        <v>177</v>
      </c>
      <c r="L137" s="66" t="s">
        <v>82</v>
      </c>
      <c r="M137" s="66" t="s">
        <v>83</v>
      </c>
      <c r="N137" s="66" t="s">
        <v>81</v>
      </c>
      <c r="O137" s="66" t="s">
        <v>1</v>
      </c>
      <c r="P137" s="66" t="s">
        <v>2</v>
      </c>
      <c r="Q137" s="66" t="s">
        <v>9</v>
      </c>
      <c r="R137" s="66" t="s">
        <v>0</v>
      </c>
      <c r="S137" s="15" t="s">
        <v>208</v>
      </c>
      <c r="T137" s="66" t="s">
        <v>178</v>
      </c>
      <c r="U137" s="66" t="s">
        <v>22</v>
      </c>
      <c r="V137" s="66" t="s">
        <v>23</v>
      </c>
      <c r="W137" s="66" t="s">
        <v>21</v>
      </c>
      <c r="X137" s="66" t="s">
        <v>1</v>
      </c>
      <c r="Y137" s="66" t="s">
        <v>2</v>
      </c>
      <c r="Z137" s="66" t="s">
        <v>9</v>
      </c>
      <c r="AA137" s="66" t="s">
        <v>174</v>
      </c>
      <c r="AC137" s="15" t="s">
        <v>208</v>
      </c>
      <c r="AD137" s="66" t="s">
        <v>178</v>
      </c>
      <c r="AE137" s="66" t="s">
        <v>22</v>
      </c>
      <c r="AF137" s="66" t="s">
        <v>23</v>
      </c>
      <c r="AG137" s="66" t="s">
        <v>21</v>
      </c>
      <c r="AH137" s="66" t="s">
        <v>1</v>
      </c>
      <c r="AI137" s="66" t="s">
        <v>2</v>
      </c>
      <c r="AJ137" s="66" t="s">
        <v>9</v>
      </c>
      <c r="AK137" s="66" t="s">
        <v>174</v>
      </c>
    </row>
    <row r="138" spans="1:37" x14ac:dyDescent="0.2">
      <c r="J138" s="15" t="s">
        <v>0</v>
      </c>
      <c r="K138" s="15" t="b">
        <f t="shared" ref="K138:R138" si="25">IF(T138=AD138,TRUE)</f>
        <v>0</v>
      </c>
      <c r="L138" s="15" t="b">
        <f t="shared" si="25"/>
        <v>0</v>
      </c>
      <c r="M138" s="15" t="b">
        <f t="shared" si="25"/>
        <v>0</v>
      </c>
      <c r="N138" s="15" t="b">
        <f t="shared" si="25"/>
        <v>0</v>
      </c>
      <c r="O138" s="15" t="b">
        <f t="shared" si="25"/>
        <v>0</v>
      </c>
      <c r="P138" s="15" t="b">
        <f t="shared" si="25"/>
        <v>0</v>
      </c>
      <c r="Q138" s="15" t="b">
        <f t="shared" si="25"/>
        <v>0</v>
      </c>
      <c r="R138" s="15" t="b">
        <f t="shared" si="25"/>
        <v>0</v>
      </c>
      <c r="T138" s="15">
        <f>SUM(T135,T129,T123,T117,T111,T105,T99,T93,T87,T81,T75)</f>
        <v>70</v>
      </c>
      <c r="U138" s="15">
        <f t="shared" ref="U138:AA138" si="26">SUM(U135,U129,U123,U117,U111,U105,U99,U93,U87,U81,U75)</f>
        <v>0</v>
      </c>
      <c r="V138" s="15">
        <f t="shared" si="26"/>
        <v>0</v>
      </c>
      <c r="W138" s="15">
        <f t="shared" si="26"/>
        <v>70</v>
      </c>
      <c r="X138" s="15">
        <f t="shared" si="26"/>
        <v>3</v>
      </c>
      <c r="Y138" s="15">
        <f t="shared" si="26"/>
        <v>2</v>
      </c>
      <c r="Z138" s="15">
        <f t="shared" si="26"/>
        <v>2</v>
      </c>
      <c r="AA138" s="15">
        <f t="shared" si="26"/>
        <v>77</v>
      </c>
      <c r="AC138" s="15" t="s">
        <v>209</v>
      </c>
      <c r="AD138" s="15">
        <f>SUM(AD135,AD129,AD123,AD117,AD111,AD105,AD99,AD93,AD87,AD81,AD75)</f>
        <v>208</v>
      </c>
      <c r="AE138" s="15">
        <f t="shared" ref="AE138:AK138" si="27">SUM(AE135,AE129,AE123,AE117,AE111,AE105,AE99,AE93,AE87,AE81,AE75)</f>
        <v>4</v>
      </c>
      <c r="AF138" s="15">
        <f t="shared" si="27"/>
        <v>4</v>
      </c>
      <c r="AG138" s="15">
        <f t="shared" si="27"/>
        <v>200</v>
      </c>
      <c r="AH138" s="15">
        <f t="shared" si="27"/>
        <v>12</v>
      </c>
      <c r="AI138" s="15">
        <f t="shared" si="27"/>
        <v>21</v>
      </c>
      <c r="AJ138" s="15">
        <f t="shared" si="27"/>
        <v>30</v>
      </c>
      <c r="AK138" s="15">
        <f t="shared" si="27"/>
        <v>271</v>
      </c>
    </row>
    <row r="141" spans="1:37" x14ac:dyDescent="0.2">
      <c r="A141" s="65" t="s">
        <v>11</v>
      </c>
      <c r="B141" s="15" t="s">
        <v>167</v>
      </c>
    </row>
    <row r="143" spans="1:37" x14ac:dyDescent="0.2">
      <c r="B143" s="65" t="s">
        <v>173</v>
      </c>
    </row>
    <row r="144" spans="1:37" s="66" customFormat="1" ht="29.25" customHeight="1" x14ac:dyDescent="0.2">
      <c r="A144" s="15"/>
      <c r="B144" s="15" t="s">
        <v>22</v>
      </c>
      <c r="C144" s="15" t="s">
        <v>23</v>
      </c>
      <c r="D144" s="15" t="s">
        <v>21</v>
      </c>
      <c r="E144" s="15" t="s">
        <v>1</v>
      </c>
      <c r="F144" s="15" t="s">
        <v>2</v>
      </c>
      <c r="G144" s="15" t="s">
        <v>9</v>
      </c>
      <c r="H144" s="15" t="s">
        <v>174</v>
      </c>
      <c r="K144" s="66" t="s">
        <v>177</v>
      </c>
      <c r="L144" s="66" t="s">
        <v>82</v>
      </c>
      <c r="M144" s="66" t="s">
        <v>83</v>
      </c>
      <c r="N144" s="66" t="s">
        <v>81</v>
      </c>
      <c r="O144" s="66" t="s">
        <v>1</v>
      </c>
      <c r="P144" s="66" t="s">
        <v>2</v>
      </c>
      <c r="Q144" s="66" t="s">
        <v>9</v>
      </c>
      <c r="R144" s="66" t="s">
        <v>0</v>
      </c>
      <c r="T144" s="66" t="s">
        <v>178</v>
      </c>
      <c r="U144" s="66" t="s">
        <v>22</v>
      </c>
      <c r="V144" s="66" t="s">
        <v>23</v>
      </c>
      <c r="W144" s="66" t="s">
        <v>21</v>
      </c>
      <c r="X144" s="66" t="s">
        <v>1</v>
      </c>
      <c r="Y144" s="66" t="s">
        <v>2</v>
      </c>
      <c r="Z144" s="66" t="s">
        <v>9</v>
      </c>
      <c r="AA144" s="66" t="s">
        <v>174</v>
      </c>
      <c r="AD144" s="66" t="s">
        <v>177</v>
      </c>
      <c r="AE144" s="66" t="s">
        <v>82</v>
      </c>
      <c r="AF144" s="66" t="s">
        <v>83</v>
      </c>
      <c r="AG144" s="66" t="s">
        <v>81</v>
      </c>
      <c r="AH144" s="66" t="s">
        <v>1</v>
      </c>
      <c r="AI144" s="66" t="s">
        <v>2</v>
      </c>
      <c r="AJ144" s="66" t="s">
        <v>9</v>
      </c>
      <c r="AK144" s="66" t="s">
        <v>0</v>
      </c>
    </row>
    <row r="145" spans="1:37" x14ac:dyDescent="0.2">
      <c r="A145" s="15" t="s">
        <v>197</v>
      </c>
      <c r="B145" s="15">
        <v>0</v>
      </c>
      <c r="C145" s="15">
        <v>0</v>
      </c>
      <c r="D145" s="15">
        <v>0</v>
      </c>
      <c r="E145" s="15">
        <v>0</v>
      </c>
      <c r="F145" s="15">
        <v>0</v>
      </c>
      <c r="G145" s="15">
        <v>1</v>
      </c>
      <c r="H145" s="15">
        <v>1</v>
      </c>
      <c r="J145" s="15" t="s">
        <v>15</v>
      </c>
      <c r="K145" s="15" t="b">
        <f t="shared" ref="K145:R145" si="28">IF(T145=AD145,TRUE)</f>
        <v>1</v>
      </c>
      <c r="L145" s="15" t="b">
        <f t="shared" si="28"/>
        <v>1</v>
      </c>
      <c r="M145" s="15" t="b">
        <f t="shared" si="28"/>
        <v>1</v>
      </c>
      <c r="N145" s="15" t="b">
        <f t="shared" si="28"/>
        <v>1</v>
      </c>
      <c r="O145" s="15" t="b">
        <f t="shared" si="28"/>
        <v>1</v>
      </c>
      <c r="P145" s="15" t="b">
        <f t="shared" si="28"/>
        <v>1</v>
      </c>
      <c r="Q145" s="15" t="b">
        <f t="shared" si="28"/>
        <v>1</v>
      </c>
      <c r="R145" s="15" t="b">
        <f t="shared" si="28"/>
        <v>1</v>
      </c>
      <c r="T145" s="15">
        <f>SUM(U145:W145)</f>
        <v>0</v>
      </c>
      <c r="U145" s="15" cm="1">
        <f t="array" ref="U145:AA145">B145:H145</f>
        <v>0</v>
      </c>
      <c r="V145" s="15">
        <v>0</v>
      </c>
      <c r="W145" s="15">
        <v>0</v>
      </c>
      <c r="X145" s="15">
        <v>0</v>
      </c>
      <c r="Y145" s="15">
        <v>0</v>
      </c>
      <c r="Z145" s="15">
        <v>1</v>
      </c>
      <c r="AA145" s="15">
        <v>1</v>
      </c>
      <c r="AC145" s="15" t="s">
        <v>15</v>
      </c>
      <c r="AD145" s="15">
        <f>SUM(AE145:AG145)</f>
        <v>0</v>
      </c>
      <c r="AE145" s="15">
        <f>INDEX(FIRE0503a!$A$6:$I$18,MATCH(QA_FIRE0503a!$AC145,FIRE0503a!$A$6:$A$18,0),MATCH(AE$4,FIRE0503a!$A$6:$I$6,0))</f>
        <v>0</v>
      </c>
      <c r="AF145" s="15">
        <f>INDEX(FIRE0503a!$A$6:$I$18,MATCH(QA_FIRE0503a!$AC145,FIRE0503a!$A$6:$A$18,0),MATCH(AF$4,FIRE0503a!$A$6:$I$6,0))</f>
        <v>0</v>
      </c>
      <c r="AG145" s="15">
        <f>INDEX(FIRE0503a!$A$6:$I$18,MATCH(QA_FIRE0503a!$AC145,FIRE0503a!$A$6:$A$18,0),MATCH(AG$4,FIRE0503a!$A$6:$I$6,0))</f>
        <v>0</v>
      </c>
      <c r="AH145" s="15">
        <f>INDEX(FIRE0503a!$A$6:$I$18,MATCH(QA_FIRE0503a!$AC145,FIRE0503a!$A$6:$A$18,0),MATCH(AH$4,FIRE0503a!$A$6:$I$6,0))</f>
        <v>0</v>
      </c>
      <c r="AI145" s="15">
        <f>INDEX(FIRE0503a!$A$6:$I$18,MATCH(QA_FIRE0503a!$AC145,FIRE0503a!$A$6:$A$18,0),MATCH(AI$4,FIRE0503a!$A$6:$I$6,0))</f>
        <v>0</v>
      </c>
      <c r="AJ145" s="15">
        <f>INDEX(FIRE0503a!$A$6:$I$18,MATCH(QA_FIRE0503a!$AC145,FIRE0503a!$A$6:$A$18,0),MATCH(AJ$4,FIRE0503a!$A$6:$I$6,0))</f>
        <v>1</v>
      </c>
      <c r="AK145" s="15">
        <f>INDEX(FIRE0503a!$A$6:$I$18,MATCH(QA_FIRE0503a!$AC145,FIRE0503a!$A$6:$A$18,0),MATCH(AK$4,FIRE0503a!$A$6:$I$6,0))</f>
        <v>1</v>
      </c>
    </row>
    <row r="147" spans="1:37" x14ac:dyDescent="0.2">
      <c r="A147" s="65" t="s">
        <v>11</v>
      </c>
      <c r="B147" s="15" t="s">
        <v>167</v>
      </c>
    </row>
    <row r="149" spans="1:37" x14ac:dyDescent="0.2">
      <c r="B149" s="65" t="s">
        <v>173</v>
      </c>
    </row>
    <row r="150" spans="1:37" s="66" customFormat="1" ht="29.25" customHeight="1" x14ac:dyDescent="0.2">
      <c r="A150" s="15"/>
      <c r="B150" s="15" t="s">
        <v>22</v>
      </c>
      <c r="C150" s="15" t="s">
        <v>23</v>
      </c>
      <c r="D150" s="15" t="s">
        <v>21</v>
      </c>
      <c r="E150" s="15" t="s">
        <v>1</v>
      </c>
      <c r="F150" s="15" t="s">
        <v>2</v>
      </c>
      <c r="G150" s="15" t="s">
        <v>9</v>
      </c>
      <c r="H150" s="15" t="s">
        <v>174</v>
      </c>
      <c r="K150" s="66" t="s">
        <v>177</v>
      </c>
      <c r="L150" s="66" t="s">
        <v>82</v>
      </c>
      <c r="M150" s="66" t="s">
        <v>83</v>
      </c>
      <c r="N150" s="66" t="s">
        <v>81</v>
      </c>
      <c r="O150" s="66" t="s">
        <v>1</v>
      </c>
      <c r="P150" s="66" t="s">
        <v>2</v>
      </c>
      <c r="Q150" s="66" t="s">
        <v>9</v>
      </c>
      <c r="R150" s="66" t="s">
        <v>0</v>
      </c>
      <c r="T150" s="66" t="s">
        <v>178</v>
      </c>
      <c r="U150" s="66" t="s">
        <v>22</v>
      </c>
      <c r="V150" s="66" t="s">
        <v>23</v>
      </c>
      <c r="W150" s="66" t="s">
        <v>21</v>
      </c>
      <c r="X150" s="66" t="s">
        <v>1</v>
      </c>
      <c r="Y150" s="66" t="s">
        <v>2</v>
      </c>
      <c r="Z150" s="66" t="s">
        <v>9</v>
      </c>
      <c r="AA150" s="66" t="s">
        <v>174</v>
      </c>
      <c r="AD150" s="66" t="s">
        <v>177</v>
      </c>
      <c r="AE150" s="66" t="s">
        <v>82</v>
      </c>
      <c r="AF150" s="66" t="s">
        <v>83</v>
      </c>
      <c r="AG150" s="66" t="s">
        <v>81</v>
      </c>
      <c r="AH150" s="66" t="s">
        <v>1</v>
      </c>
      <c r="AI150" s="66" t="s">
        <v>2</v>
      </c>
      <c r="AJ150" s="66" t="s">
        <v>9</v>
      </c>
      <c r="AK150" s="66" t="s">
        <v>0</v>
      </c>
    </row>
    <row r="151" spans="1:37" x14ac:dyDescent="0.2">
      <c r="A151" s="15" t="s">
        <v>198</v>
      </c>
      <c r="B151" s="15">
        <v>0</v>
      </c>
      <c r="C151" s="15">
        <v>0</v>
      </c>
      <c r="D151" s="15">
        <v>0</v>
      </c>
      <c r="E151" s="15">
        <v>0</v>
      </c>
      <c r="F151" s="15">
        <v>0</v>
      </c>
      <c r="G151" s="15">
        <v>0</v>
      </c>
      <c r="H151" s="15">
        <v>0</v>
      </c>
      <c r="J151" s="15" t="s">
        <v>15</v>
      </c>
      <c r="K151" s="15" t="b">
        <f t="shared" ref="K151:R151" si="29">IF(T151=AD151,TRUE)</f>
        <v>0</v>
      </c>
      <c r="L151" s="15" t="b">
        <f t="shared" si="29"/>
        <v>1</v>
      </c>
      <c r="M151" s="15" t="b">
        <f t="shared" si="29"/>
        <v>1</v>
      </c>
      <c r="N151" s="15" t="b">
        <f t="shared" si="29"/>
        <v>0</v>
      </c>
      <c r="O151" s="15" t="b">
        <f t="shared" si="29"/>
        <v>1</v>
      </c>
      <c r="P151" s="15" t="b">
        <f t="shared" si="29"/>
        <v>1</v>
      </c>
      <c r="Q151" s="15" t="b">
        <f t="shared" si="29"/>
        <v>0</v>
      </c>
      <c r="R151" s="15" t="b">
        <f t="shared" si="29"/>
        <v>0</v>
      </c>
      <c r="T151" s="15">
        <f>SUM(U151:W151)</f>
        <v>0</v>
      </c>
      <c r="U151" s="15" cm="1">
        <f t="array" ref="U151:AA151">B151:H151</f>
        <v>0</v>
      </c>
      <c r="V151" s="15">
        <v>0</v>
      </c>
      <c r="W151" s="15">
        <v>0</v>
      </c>
      <c r="X151" s="15">
        <v>0</v>
      </c>
      <c r="Y151" s="15">
        <v>0</v>
      </c>
      <c r="Z151" s="15">
        <v>0</v>
      </c>
      <c r="AA151" s="15">
        <v>0</v>
      </c>
      <c r="AC151" s="15" t="s">
        <v>24</v>
      </c>
      <c r="AD151" s="15">
        <f>SUM(AE151:AG151)</f>
        <v>6</v>
      </c>
      <c r="AE151" s="15">
        <f>INDEX(FIRE0503a!$A$6:$I$18,MATCH(QA_FIRE0503a!$AC151,FIRE0503a!$A$6:$A$18,0),MATCH(AE$4,FIRE0503a!$A$6:$I$6,0))</f>
        <v>0</v>
      </c>
      <c r="AF151" s="15">
        <f>INDEX(FIRE0503a!$A$6:$I$18,MATCH(QA_FIRE0503a!$AC151,FIRE0503a!$A$6:$A$18,0),MATCH(AF$4,FIRE0503a!$A$6:$I$6,0))</f>
        <v>0</v>
      </c>
      <c r="AG151" s="15">
        <f>INDEX(FIRE0503a!$A$6:$I$18,MATCH(QA_FIRE0503a!$AC151,FIRE0503a!$A$6:$A$18,0),MATCH(AG$4,FIRE0503a!$A$6:$I$6,0))</f>
        <v>6</v>
      </c>
      <c r="AH151" s="15">
        <f>INDEX(FIRE0503a!$A$6:$I$18,MATCH(QA_FIRE0503a!$AC151,FIRE0503a!$A$6:$A$18,0),MATCH(AH$4,FIRE0503a!$A$6:$I$6,0))</f>
        <v>0</v>
      </c>
      <c r="AI151" s="15">
        <f>INDEX(FIRE0503a!$A$6:$I$18,MATCH(QA_FIRE0503a!$AC151,FIRE0503a!$A$6:$A$18,0),MATCH(AI$4,FIRE0503a!$A$6:$I$6,0))</f>
        <v>0</v>
      </c>
      <c r="AJ151" s="15">
        <f>INDEX(FIRE0503a!$A$6:$I$18,MATCH(QA_FIRE0503a!$AC151,FIRE0503a!$A$6:$A$18,0),MATCH(AJ$4,FIRE0503a!$A$6:$I$6,0))</f>
        <v>1</v>
      </c>
      <c r="AK151" s="15">
        <f>INDEX(FIRE0503a!$A$6:$I$18,MATCH(QA_FIRE0503a!$AC151,FIRE0503a!$A$6:$A$18,0),MATCH(AK$4,FIRE0503a!$A$6:$I$6,0))</f>
        <v>7</v>
      </c>
    </row>
    <row r="153" spans="1:37" x14ac:dyDescent="0.2">
      <c r="A153" s="65" t="s">
        <v>11</v>
      </c>
      <c r="B153" s="15" t="s">
        <v>167</v>
      </c>
    </row>
    <row r="155" spans="1:37" x14ac:dyDescent="0.2">
      <c r="B155" s="65" t="s">
        <v>173</v>
      </c>
    </row>
    <row r="156" spans="1:37" s="66" customFormat="1" ht="29.25" customHeight="1" x14ac:dyDescent="0.2">
      <c r="A156" s="15"/>
      <c r="B156" s="15" t="s">
        <v>22</v>
      </c>
      <c r="C156" s="15" t="s">
        <v>23</v>
      </c>
      <c r="D156" s="15" t="s">
        <v>21</v>
      </c>
      <c r="E156" s="15" t="s">
        <v>1</v>
      </c>
      <c r="F156" s="15" t="s">
        <v>2</v>
      </c>
      <c r="G156" s="15" t="s">
        <v>9</v>
      </c>
      <c r="H156" s="15" t="s">
        <v>174</v>
      </c>
      <c r="K156" s="66" t="s">
        <v>177</v>
      </c>
      <c r="L156" s="66" t="s">
        <v>82</v>
      </c>
      <c r="M156" s="66" t="s">
        <v>83</v>
      </c>
      <c r="N156" s="66" t="s">
        <v>81</v>
      </c>
      <c r="O156" s="66" t="s">
        <v>1</v>
      </c>
      <c r="P156" s="66" t="s">
        <v>2</v>
      </c>
      <c r="Q156" s="66" t="s">
        <v>9</v>
      </c>
      <c r="R156" s="66" t="s">
        <v>0</v>
      </c>
      <c r="T156" s="66" t="s">
        <v>178</v>
      </c>
      <c r="U156" s="66" t="s">
        <v>22</v>
      </c>
      <c r="V156" s="66" t="s">
        <v>23</v>
      </c>
      <c r="W156" s="66" t="s">
        <v>21</v>
      </c>
      <c r="X156" s="66" t="s">
        <v>1</v>
      </c>
      <c r="Y156" s="66" t="s">
        <v>2</v>
      </c>
      <c r="Z156" s="66" t="s">
        <v>9</v>
      </c>
      <c r="AA156" s="66" t="s">
        <v>174</v>
      </c>
      <c r="AD156" s="66" t="s">
        <v>177</v>
      </c>
      <c r="AE156" s="66" t="s">
        <v>82</v>
      </c>
      <c r="AF156" s="66" t="s">
        <v>83</v>
      </c>
      <c r="AG156" s="66" t="s">
        <v>81</v>
      </c>
      <c r="AH156" s="66" t="s">
        <v>1</v>
      </c>
      <c r="AI156" s="66" t="s">
        <v>2</v>
      </c>
      <c r="AJ156" s="66" t="s">
        <v>9</v>
      </c>
      <c r="AK156" s="66" t="s">
        <v>0</v>
      </c>
    </row>
    <row r="157" spans="1:37" x14ac:dyDescent="0.2">
      <c r="A157" s="15" t="s">
        <v>199</v>
      </c>
      <c r="B157" s="15">
        <v>0</v>
      </c>
      <c r="C157" s="15">
        <v>0</v>
      </c>
      <c r="D157" s="15">
        <v>0</v>
      </c>
      <c r="E157" s="15">
        <v>0</v>
      </c>
      <c r="F157" s="15">
        <v>0</v>
      </c>
      <c r="G157" s="15">
        <v>0</v>
      </c>
      <c r="H157" s="15">
        <v>0</v>
      </c>
      <c r="J157" s="15" t="s">
        <v>15</v>
      </c>
      <c r="K157" s="15" t="b">
        <f t="shared" ref="K157:R157" si="30">IF(T157=AD157,TRUE)</f>
        <v>0</v>
      </c>
      <c r="L157" s="15" t="b">
        <f t="shared" si="30"/>
        <v>1</v>
      </c>
      <c r="M157" s="15" t="b">
        <f t="shared" si="30"/>
        <v>1</v>
      </c>
      <c r="N157" s="15" t="b">
        <f t="shared" si="30"/>
        <v>0</v>
      </c>
      <c r="O157" s="15" t="b">
        <f t="shared" si="30"/>
        <v>1</v>
      </c>
      <c r="P157" s="15" t="b">
        <f t="shared" si="30"/>
        <v>1</v>
      </c>
      <c r="Q157" s="15" t="b">
        <f t="shared" si="30"/>
        <v>0</v>
      </c>
      <c r="R157" s="15" t="b">
        <f t="shared" si="30"/>
        <v>0</v>
      </c>
      <c r="T157" s="15">
        <f>SUM(U157:W157)</f>
        <v>0</v>
      </c>
      <c r="U157" s="15" cm="1">
        <f t="array" ref="U157:AA157">B157:H157</f>
        <v>0</v>
      </c>
      <c r="V157" s="15">
        <v>0</v>
      </c>
      <c r="W157" s="15">
        <v>0</v>
      </c>
      <c r="X157" s="15">
        <v>0</v>
      </c>
      <c r="Y157" s="15">
        <v>0</v>
      </c>
      <c r="Z157" s="15">
        <v>0</v>
      </c>
      <c r="AA157" s="15">
        <v>0</v>
      </c>
      <c r="AC157" s="15" t="s">
        <v>25</v>
      </c>
      <c r="AD157" s="15">
        <f>SUM(AE157:AG157)</f>
        <v>7</v>
      </c>
      <c r="AE157" s="15">
        <f>INDEX(FIRE0503a!$A$6:$I$18,MATCH(QA_FIRE0503a!$AC157,FIRE0503a!$A$6:$A$18,0),MATCH(AE$4,FIRE0503a!$A$6:$I$6,0))</f>
        <v>0</v>
      </c>
      <c r="AF157" s="15">
        <f>INDEX(FIRE0503a!$A$6:$I$18,MATCH(QA_FIRE0503a!$AC157,FIRE0503a!$A$6:$A$18,0),MATCH(AF$4,FIRE0503a!$A$6:$I$6,0))</f>
        <v>0</v>
      </c>
      <c r="AG157" s="15">
        <f>INDEX(FIRE0503a!$A$6:$I$18,MATCH(QA_FIRE0503a!$AC157,FIRE0503a!$A$6:$A$18,0),MATCH(AG$4,FIRE0503a!$A$6:$I$6,0))</f>
        <v>7</v>
      </c>
      <c r="AH157" s="15">
        <f>INDEX(FIRE0503a!$A$6:$I$18,MATCH(QA_FIRE0503a!$AC157,FIRE0503a!$A$6:$A$18,0),MATCH(AH$4,FIRE0503a!$A$6:$I$6,0))</f>
        <v>0</v>
      </c>
      <c r="AI157" s="15">
        <f>INDEX(FIRE0503a!$A$6:$I$18,MATCH(QA_FIRE0503a!$AC157,FIRE0503a!$A$6:$A$18,0),MATCH(AI$4,FIRE0503a!$A$6:$I$6,0))</f>
        <v>0</v>
      </c>
      <c r="AJ157" s="15">
        <f>INDEX(FIRE0503a!$A$6:$I$18,MATCH(QA_FIRE0503a!$AC157,FIRE0503a!$A$6:$A$18,0),MATCH(AJ$4,FIRE0503a!$A$6:$I$6,0))</f>
        <v>2</v>
      </c>
      <c r="AK157" s="15">
        <f>INDEX(FIRE0503a!$A$6:$I$18,MATCH(QA_FIRE0503a!$AC157,FIRE0503a!$A$6:$A$18,0),MATCH(AK$4,FIRE0503a!$A$6:$I$6,0))</f>
        <v>9</v>
      </c>
    </row>
    <row r="159" spans="1:37" x14ac:dyDescent="0.2">
      <c r="A159" s="65" t="s">
        <v>11</v>
      </c>
      <c r="B159" s="15" t="s">
        <v>167</v>
      </c>
    </row>
    <row r="161" spans="1:37" x14ac:dyDescent="0.2">
      <c r="B161" s="65" t="s">
        <v>173</v>
      </c>
    </row>
    <row r="162" spans="1:37" s="66" customFormat="1" ht="29.25" customHeight="1" x14ac:dyDescent="0.2">
      <c r="A162" s="15"/>
      <c r="B162" s="15" t="s">
        <v>22</v>
      </c>
      <c r="C162" s="15" t="s">
        <v>23</v>
      </c>
      <c r="D162" s="15" t="s">
        <v>21</v>
      </c>
      <c r="E162" s="15" t="s">
        <v>1</v>
      </c>
      <c r="F162" s="15" t="s">
        <v>2</v>
      </c>
      <c r="G162" s="15" t="s">
        <v>9</v>
      </c>
      <c r="H162" s="15" t="s">
        <v>174</v>
      </c>
      <c r="K162" s="66" t="s">
        <v>177</v>
      </c>
      <c r="L162" s="66" t="s">
        <v>82</v>
      </c>
      <c r="M162" s="66" t="s">
        <v>83</v>
      </c>
      <c r="N162" s="66" t="s">
        <v>81</v>
      </c>
      <c r="O162" s="66" t="s">
        <v>1</v>
      </c>
      <c r="P162" s="66" t="s">
        <v>2</v>
      </c>
      <c r="Q162" s="66" t="s">
        <v>9</v>
      </c>
      <c r="R162" s="66" t="s">
        <v>0</v>
      </c>
      <c r="T162" s="66" t="s">
        <v>178</v>
      </c>
      <c r="U162" s="66" t="s">
        <v>22</v>
      </c>
      <c r="V162" s="66" t="s">
        <v>23</v>
      </c>
      <c r="W162" s="66" t="s">
        <v>21</v>
      </c>
      <c r="X162" s="66" t="s">
        <v>1</v>
      </c>
      <c r="Y162" s="66" t="s">
        <v>2</v>
      </c>
      <c r="Z162" s="66" t="s">
        <v>9</v>
      </c>
      <c r="AA162" s="66" t="s">
        <v>174</v>
      </c>
      <c r="AD162" s="66" t="s">
        <v>177</v>
      </c>
      <c r="AE162" s="66" t="s">
        <v>82</v>
      </c>
      <c r="AF162" s="66" t="s">
        <v>83</v>
      </c>
      <c r="AG162" s="66" t="s">
        <v>81</v>
      </c>
      <c r="AH162" s="66" t="s">
        <v>1</v>
      </c>
      <c r="AI162" s="66" t="s">
        <v>2</v>
      </c>
      <c r="AJ162" s="66" t="s">
        <v>9</v>
      </c>
      <c r="AK162" s="66" t="s">
        <v>0</v>
      </c>
    </row>
    <row r="163" spans="1:37" x14ac:dyDescent="0.2">
      <c r="A163" s="15" t="s">
        <v>200</v>
      </c>
      <c r="B163" s="15">
        <v>0</v>
      </c>
      <c r="C163" s="15">
        <v>0</v>
      </c>
      <c r="D163" s="15">
        <v>0</v>
      </c>
      <c r="E163" s="15">
        <v>0</v>
      </c>
      <c r="F163" s="15">
        <v>0</v>
      </c>
      <c r="G163" s="15">
        <v>0</v>
      </c>
      <c r="H163" s="15">
        <v>0</v>
      </c>
      <c r="J163" s="15" t="s">
        <v>15</v>
      </c>
      <c r="K163" s="15" t="b">
        <f t="shared" ref="K163:R163" si="31">IF(T163=AD163,TRUE)</f>
        <v>0</v>
      </c>
      <c r="L163" s="15" t="b">
        <f t="shared" si="31"/>
        <v>1</v>
      </c>
      <c r="M163" s="15" t="b">
        <f t="shared" si="31"/>
        <v>1</v>
      </c>
      <c r="N163" s="15" t="b">
        <f t="shared" si="31"/>
        <v>0</v>
      </c>
      <c r="O163" s="15" t="b">
        <f t="shared" si="31"/>
        <v>1</v>
      </c>
      <c r="P163" s="15" t="b">
        <f t="shared" si="31"/>
        <v>1</v>
      </c>
      <c r="Q163" s="15" t="b">
        <f t="shared" si="31"/>
        <v>0</v>
      </c>
      <c r="R163" s="15" t="b">
        <f t="shared" si="31"/>
        <v>0</v>
      </c>
      <c r="T163" s="15">
        <f>SUM(U163:W163)</f>
        <v>0</v>
      </c>
      <c r="U163" s="15" cm="1">
        <f t="array" ref="U163:AA163">B163:H163</f>
        <v>0</v>
      </c>
      <c r="V163" s="15">
        <v>0</v>
      </c>
      <c r="W163" s="15">
        <v>0</v>
      </c>
      <c r="X163" s="15">
        <v>0</v>
      </c>
      <c r="Y163" s="15">
        <v>0</v>
      </c>
      <c r="Z163" s="15">
        <v>0</v>
      </c>
      <c r="AA163" s="15">
        <v>0</v>
      </c>
      <c r="AC163" s="15" t="s">
        <v>16</v>
      </c>
      <c r="AD163" s="15">
        <f>SUM(AE163:AG163)</f>
        <v>2</v>
      </c>
      <c r="AE163" s="15">
        <f>INDEX(FIRE0503a!$A$6:$I$18,MATCH(QA_FIRE0503a!$AC163,FIRE0503a!$A$6:$A$18,0),MATCH(AE$4,FIRE0503a!$A$6:$I$6,0))</f>
        <v>0</v>
      </c>
      <c r="AF163" s="15">
        <f>INDEX(FIRE0503a!$A$6:$I$18,MATCH(QA_FIRE0503a!$AC163,FIRE0503a!$A$6:$A$18,0),MATCH(AF$4,FIRE0503a!$A$6:$I$6,0))</f>
        <v>0</v>
      </c>
      <c r="AG163" s="15">
        <f>INDEX(FIRE0503a!$A$6:$I$18,MATCH(QA_FIRE0503a!$AC163,FIRE0503a!$A$6:$A$18,0),MATCH(AG$4,FIRE0503a!$A$6:$I$6,0))</f>
        <v>2</v>
      </c>
      <c r="AH163" s="15">
        <f>INDEX(FIRE0503a!$A$6:$I$18,MATCH(QA_FIRE0503a!$AC163,FIRE0503a!$A$6:$A$18,0),MATCH(AH$4,FIRE0503a!$A$6:$I$6,0))</f>
        <v>0</v>
      </c>
      <c r="AI163" s="15">
        <f>INDEX(FIRE0503a!$A$6:$I$18,MATCH(QA_FIRE0503a!$AC163,FIRE0503a!$A$6:$A$18,0),MATCH(AI$4,FIRE0503a!$A$6:$I$6,0))</f>
        <v>0</v>
      </c>
      <c r="AJ163" s="15">
        <f>INDEX(FIRE0503a!$A$6:$I$18,MATCH(QA_FIRE0503a!$AC163,FIRE0503a!$A$6:$A$18,0),MATCH(AJ$4,FIRE0503a!$A$6:$I$6,0))</f>
        <v>1</v>
      </c>
      <c r="AK163" s="15">
        <f>INDEX(FIRE0503a!$A$6:$I$18,MATCH(QA_FIRE0503a!$AC163,FIRE0503a!$A$6:$A$18,0),MATCH(AK$4,FIRE0503a!$A$6:$I$6,0))</f>
        <v>3</v>
      </c>
    </row>
    <row r="165" spans="1:37" x14ac:dyDescent="0.2">
      <c r="A165" s="65" t="s">
        <v>11</v>
      </c>
      <c r="B165" s="15" t="s">
        <v>167</v>
      </c>
    </row>
    <row r="167" spans="1:37" x14ac:dyDescent="0.2">
      <c r="B167" s="65" t="s">
        <v>173</v>
      </c>
    </row>
    <row r="168" spans="1:37" s="66" customFormat="1" ht="29.25" customHeight="1" x14ac:dyDescent="0.2">
      <c r="A168" s="15"/>
      <c r="B168" s="15" t="s">
        <v>22</v>
      </c>
      <c r="C168" s="15" t="s">
        <v>23</v>
      </c>
      <c r="D168" s="15" t="s">
        <v>21</v>
      </c>
      <c r="E168" s="15" t="s">
        <v>1</v>
      </c>
      <c r="F168" s="15" t="s">
        <v>2</v>
      </c>
      <c r="G168" s="15" t="s">
        <v>9</v>
      </c>
      <c r="H168" s="15" t="s">
        <v>174</v>
      </c>
      <c r="K168" s="66" t="s">
        <v>177</v>
      </c>
      <c r="L168" s="66" t="s">
        <v>82</v>
      </c>
      <c r="M168" s="66" t="s">
        <v>83</v>
      </c>
      <c r="N168" s="66" t="s">
        <v>81</v>
      </c>
      <c r="O168" s="66" t="s">
        <v>1</v>
      </c>
      <c r="P168" s="66" t="s">
        <v>2</v>
      </c>
      <c r="Q168" s="66" t="s">
        <v>9</v>
      </c>
      <c r="R168" s="66" t="s">
        <v>0</v>
      </c>
      <c r="T168" s="66" t="s">
        <v>178</v>
      </c>
      <c r="U168" s="66" t="s">
        <v>22</v>
      </c>
      <c r="V168" s="66" t="s">
        <v>23</v>
      </c>
      <c r="W168" s="66" t="s">
        <v>21</v>
      </c>
      <c r="X168" s="66" t="s">
        <v>1</v>
      </c>
      <c r="Y168" s="66" t="s">
        <v>2</v>
      </c>
      <c r="Z168" s="66" t="s">
        <v>9</v>
      </c>
      <c r="AA168" s="66" t="s">
        <v>174</v>
      </c>
      <c r="AD168" s="66" t="s">
        <v>177</v>
      </c>
      <c r="AE168" s="66" t="s">
        <v>82</v>
      </c>
      <c r="AF168" s="66" t="s">
        <v>83</v>
      </c>
      <c r="AG168" s="66" t="s">
        <v>81</v>
      </c>
      <c r="AH168" s="66" t="s">
        <v>1</v>
      </c>
      <c r="AI168" s="66" t="s">
        <v>2</v>
      </c>
      <c r="AJ168" s="66" t="s">
        <v>9</v>
      </c>
      <c r="AK168" s="66" t="s">
        <v>0</v>
      </c>
    </row>
    <row r="169" spans="1:37" x14ac:dyDescent="0.2">
      <c r="A169" s="15" t="s">
        <v>201</v>
      </c>
      <c r="B169" s="15">
        <v>0</v>
      </c>
      <c r="C169" s="15">
        <v>0</v>
      </c>
      <c r="D169" s="15">
        <v>0</v>
      </c>
      <c r="E169" s="15">
        <v>0</v>
      </c>
      <c r="F169" s="15">
        <v>0</v>
      </c>
      <c r="G169" s="15">
        <v>1</v>
      </c>
      <c r="H169" s="15">
        <v>1</v>
      </c>
      <c r="J169" s="15" t="s">
        <v>15</v>
      </c>
      <c r="K169" s="15" t="b">
        <f t="shared" ref="K169:R169" si="32">IF(T169=AD169,TRUE)</f>
        <v>0</v>
      </c>
      <c r="L169" s="15" t="b">
        <f t="shared" si="32"/>
        <v>1</v>
      </c>
      <c r="M169" s="15" t="b">
        <f t="shared" si="32"/>
        <v>1</v>
      </c>
      <c r="N169" s="15" t="b">
        <f t="shared" si="32"/>
        <v>0</v>
      </c>
      <c r="O169" s="15" t="b">
        <f t="shared" si="32"/>
        <v>1</v>
      </c>
      <c r="P169" s="15" t="b">
        <f t="shared" si="32"/>
        <v>0</v>
      </c>
      <c r="Q169" s="15" t="b">
        <f t="shared" si="32"/>
        <v>0</v>
      </c>
      <c r="R169" s="15" t="b">
        <f t="shared" si="32"/>
        <v>0</v>
      </c>
      <c r="T169" s="15">
        <f>SUM(U169:W169)</f>
        <v>0</v>
      </c>
      <c r="U169" s="15" cm="1">
        <f t="array" ref="U169:AA169">B169:H169</f>
        <v>0</v>
      </c>
      <c r="V169" s="15">
        <v>0</v>
      </c>
      <c r="W169" s="15">
        <v>0</v>
      </c>
      <c r="X169" s="15">
        <v>0</v>
      </c>
      <c r="Y169" s="15">
        <v>0</v>
      </c>
      <c r="Z169" s="15">
        <v>1</v>
      </c>
      <c r="AA169" s="15">
        <v>1</v>
      </c>
      <c r="AC169" s="15" t="s">
        <v>17</v>
      </c>
      <c r="AD169" s="15">
        <f>SUM(AE169:AG169)</f>
        <v>7</v>
      </c>
      <c r="AE169" s="15">
        <f>INDEX(FIRE0503a!$A$6:$I$18,MATCH(QA_FIRE0503a!$AC169,FIRE0503a!$A$6:$A$18,0),MATCH(AE$4,FIRE0503a!$A$6:$I$6,0))</f>
        <v>0</v>
      </c>
      <c r="AF169" s="15">
        <f>INDEX(FIRE0503a!$A$6:$I$18,MATCH(QA_FIRE0503a!$AC169,FIRE0503a!$A$6:$A$18,0),MATCH(AF$4,FIRE0503a!$A$6:$I$6,0))</f>
        <v>0</v>
      </c>
      <c r="AG169" s="15">
        <f>INDEX(FIRE0503a!$A$6:$I$18,MATCH(QA_FIRE0503a!$AC169,FIRE0503a!$A$6:$A$18,0),MATCH(AG$4,FIRE0503a!$A$6:$I$6,0))</f>
        <v>7</v>
      </c>
      <c r="AH169" s="15">
        <f>INDEX(FIRE0503a!$A$6:$I$18,MATCH(QA_FIRE0503a!$AC169,FIRE0503a!$A$6:$A$18,0),MATCH(AH$4,FIRE0503a!$A$6:$I$6,0))</f>
        <v>0</v>
      </c>
      <c r="AI169" s="15">
        <f>INDEX(FIRE0503a!$A$6:$I$18,MATCH(QA_FIRE0503a!$AC169,FIRE0503a!$A$6:$A$18,0),MATCH(AI$4,FIRE0503a!$A$6:$I$6,0))</f>
        <v>1</v>
      </c>
      <c r="AJ169" s="15">
        <f>INDEX(FIRE0503a!$A$6:$I$18,MATCH(QA_FIRE0503a!$AC169,FIRE0503a!$A$6:$A$18,0),MATCH(AJ$4,FIRE0503a!$A$6:$I$6,0))</f>
        <v>5</v>
      </c>
      <c r="AK169" s="15">
        <f>INDEX(FIRE0503a!$A$6:$I$18,MATCH(QA_FIRE0503a!$AC169,FIRE0503a!$A$6:$A$18,0),MATCH(AK$4,FIRE0503a!$A$6:$I$6,0))</f>
        <v>13</v>
      </c>
    </row>
    <row r="171" spans="1:37" x14ac:dyDescent="0.2">
      <c r="A171" s="65" t="s">
        <v>11</v>
      </c>
      <c r="B171" s="15" t="s">
        <v>167</v>
      </c>
    </row>
    <row r="173" spans="1:37" x14ac:dyDescent="0.2">
      <c r="B173" s="65" t="s">
        <v>173</v>
      </c>
    </row>
    <row r="174" spans="1:37" s="66" customFormat="1" ht="29.25" customHeight="1" x14ac:dyDescent="0.2">
      <c r="A174" s="15"/>
      <c r="B174" s="15" t="s">
        <v>22</v>
      </c>
      <c r="C174" s="15" t="s">
        <v>23</v>
      </c>
      <c r="D174" s="15" t="s">
        <v>21</v>
      </c>
      <c r="E174" s="15" t="s">
        <v>1</v>
      </c>
      <c r="F174" s="15" t="s">
        <v>2</v>
      </c>
      <c r="G174" s="15" t="s">
        <v>9</v>
      </c>
      <c r="H174" s="15" t="s">
        <v>174</v>
      </c>
      <c r="K174" s="66" t="s">
        <v>177</v>
      </c>
      <c r="L174" s="66" t="s">
        <v>82</v>
      </c>
      <c r="M174" s="66" t="s">
        <v>83</v>
      </c>
      <c r="N174" s="66" t="s">
        <v>81</v>
      </c>
      <c r="O174" s="66" t="s">
        <v>1</v>
      </c>
      <c r="P174" s="66" t="s">
        <v>2</v>
      </c>
      <c r="Q174" s="66" t="s">
        <v>9</v>
      </c>
      <c r="R174" s="66" t="s">
        <v>0</v>
      </c>
      <c r="T174" s="66" t="s">
        <v>178</v>
      </c>
      <c r="U174" s="66" t="s">
        <v>22</v>
      </c>
      <c r="V174" s="66" t="s">
        <v>23</v>
      </c>
      <c r="W174" s="66" t="s">
        <v>21</v>
      </c>
      <c r="X174" s="66" t="s">
        <v>1</v>
      </c>
      <c r="Y174" s="66" t="s">
        <v>2</v>
      </c>
      <c r="Z174" s="66" t="s">
        <v>9</v>
      </c>
      <c r="AA174" s="66" t="s">
        <v>174</v>
      </c>
      <c r="AD174" s="66" t="s">
        <v>177</v>
      </c>
      <c r="AE174" s="66" t="s">
        <v>82</v>
      </c>
      <c r="AF174" s="66" t="s">
        <v>83</v>
      </c>
      <c r="AG174" s="66" t="s">
        <v>81</v>
      </c>
      <c r="AH174" s="66" t="s">
        <v>1</v>
      </c>
      <c r="AI174" s="66" t="s">
        <v>2</v>
      </c>
      <c r="AJ174" s="66" t="s">
        <v>9</v>
      </c>
      <c r="AK174" s="66" t="s">
        <v>0</v>
      </c>
    </row>
    <row r="175" spans="1:37" x14ac:dyDescent="0.2">
      <c r="A175" s="15" t="s">
        <v>202</v>
      </c>
      <c r="B175" s="15">
        <v>0</v>
      </c>
      <c r="C175" s="15">
        <v>0</v>
      </c>
      <c r="D175" s="15">
        <v>0</v>
      </c>
      <c r="E175" s="15">
        <v>0</v>
      </c>
      <c r="F175" s="15">
        <v>0</v>
      </c>
      <c r="G175" s="15">
        <v>0</v>
      </c>
      <c r="H175" s="15">
        <v>0</v>
      </c>
      <c r="J175" s="15" t="s">
        <v>15</v>
      </c>
      <c r="K175" s="15" t="b">
        <f t="shared" ref="K175:R175" si="33">IF(T175=AD175,TRUE)</f>
        <v>0</v>
      </c>
      <c r="L175" s="15" t="b">
        <f t="shared" si="33"/>
        <v>1</v>
      </c>
      <c r="M175" s="15" t="b">
        <f t="shared" si="33"/>
        <v>1</v>
      </c>
      <c r="N175" s="15" t="b">
        <f t="shared" si="33"/>
        <v>0</v>
      </c>
      <c r="O175" s="15" t="b">
        <f t="shared" si="33"/>
        <v>1</v>
      </c>
      <c r="P175" s="15" t="b">
        <f t="shared" si="33"/>
        <v>0</v>
      </c>
      <c r="Q175" s="15" t="b">
        <f t="shared" si="33"/>
        <v>0</v>
      </c>
      <c r="R175" s="15" t="b">
        <f t="shared" si="33"/>
        <v>0</v>
      </c>
      <c r="T175" s="15">
        <f>SUM(U175:W175)</f>
        <v>0</v>
      </c>
      <c r="U175" s="15" cm="1">
        <f t="array" ref="U175:AA175">B175:H175</f>
        <v>0</v>
      </c>
      <c r="V175" s="15">
        <v>0</v>
      </c>
      <c r="W175" s="15">
        <v>0</v>
      </c>
      <c r="X175" s="15">
        <v>0</v>
      </c>
      <c r="Y175" s="15">
        <v>0</v>
      </c>
      <c r="Z175" s="15">
        <v>0</v>
      </c>
      <c r="AA175" s="15">
        <v>0</v>
      </c>
      <c r="AC175" s="15" t="s">
        <v>26</v>
      </c>
      <c r="AD175" s="15">
        <f>SUM(AE175:AG175)</f>
        <v>18</v>
      </c>
      <c r="AE175" s="15">
        <f>INDEX(FIRE0503a!$A$6:$I$18,MATCH(QA_FIRE0503a!$AC175,FIRE0503a!$A$6:$A$18,0),MATCH(AE$4,FIRE0503a!$A$6:$I$6,0))</f>
        <v>0</v>
      </c>
      <c r="AF175" s="15">
        <f>INDEX(FIRE0503a!$A$6:$I$18,MATCH(QA_FIRE0503a!$AC175,FIRE0503a!$A$6:$A$18,0),MATCH(AF$4,FIRE0503a!$A$6:$I$6,0))</f>
        <v>0</v>
      </c>
      <c r="AG175" s="15">
        <f>INDEX(FIRE0503a!$A$6:$I$18,MATCH(QA_FIRE0503a!$AC175,FIRE0503a!$A$6:$A$18,0),MATCH(AG$4,FIRE0503a!$A$6:$I$6,0))</f>
        <v>18</v>
      </c>
      <c r="AH175" s="15">
        <f>INDEX(FIRE0503a!$A$6:$I$18,MATCH(QA_FIRE0503a!$AC175,FIRE0503a!$A$6:$A$18,0),MATCH(AH$4,FIRE0503a!$A$6:$I$6,0))</f>
        <v>0</v>
      </c>
      <c r="AI175" s="15">
        <f>INDEX(FIRE0503a!$A$6:$I$18,MATCH(QA_FIRE0503a!$AC175,FIRE0503a!$A$6:$A$18,0),MATCH(AI$4,FIRE0503a!$A$6:$I$6,0))</f>
        <v>6</v>
      </c>
      <c r="AJ175" s="15">
        <f>INDEX(FIRE0503a!$A$6:$I$18,MATCH(QA_FIRE0503a!$AC175,FIRE0503a!$A$6:$A$18,0),MATCH(AJ$4,FIRE0503a!$A$6:$I$6,0))</f>
        <v>5</v>
      </c>
      <c r="AK175" s="15">
        <f>INDEX(FIRE0503a!$A$6:$I$18,MATCH(QA_FIRE0503a!$AC175,FIRE0503a!$A$6:$A$18,0),MATCH(AK$4,FIRE0503a!$A$6:$I$6,0))</f>
        <v>29</v>
      </c>
    </row>
    <row r="177" spans="1:37" x14ac:dyDescent="0.2">
      <c r="A177" s="65" t="s">
        <v>11</v>
      </c>
      <c r="B177" s="15" t="s">
        <v>167</v>
      </c>
    </row>
    <row r="179" spans="1:37" x14ac:dyDescent="0.2">
      <c r="B179" s="65" t="s">
        <v>173</v>
      </c>
    </row>
    <row r="180" spans="1:37" s="66" customFormat="1" ht="29.25" customHeight="1" x14ac:dyDescent="0.2">
      <c r="A180" s="15"/>
      <c r="B180" s="15" t="s">
        <v>22</v>
      </c>
      <c r="C180" s="15" t="s">
        <v>23</v>
      </c>
      <c r="D180" s="15" t="s">
        <v>21</v>
      </c>
      <c r="E180" s="15" t="s">
        <v>1</v>
      </c>
      <c r="F180" s="15" t="s">
        <v>2</v>
      </c>
      <c r="G180" s="15" t="s">
        <v>9</v>
      </c>
      <c r="H180" s="15" t="s">
        <v>174</v>
      </c>
      <c r="K180" s="66" t="s">
        <v>177</v>
      </c>
      <c r="L180" s="66" t="s">
        <v>82</v>
      </c>
      <c r="M180" s="66" t="s">
        <v>83</v>
      </c>
      <c r="N180" s="66" t="s">
        <v>81</v>
      </c>
      <c r="O180" s="66" t="s">
        <v>1</v>
      </c>
      <c r="P180" s="66" t="s">
        <v>2</v>
      </c>
      <c r="Q180" s="66" t="s">
        <v>9</v>
      </c>
      <c r="R180" s="66" t="s">
        <v>0</v>
      </c>
      <c r="T180" s="66" t="s">
        <v>178</v>
      </c>
      <c r="U180" s="66" t="s">
        <v>22</v>
      </c>
      <c r="V180" s="66" t="s">
        <v>23</v>
      </c>
      <c r="W180" s="66" t="s">
        <v>21</v>
      </c>
      <c r="X180" s="66" t="s">
        <v>1</v>
      </c>
      <c r="Y180" s="66" t="s">
        <v>2</v>
      </c>
      <c r="Z180" s="66" t="s">
        <v>9</v>
      </c>
      <c r="AA180" s="66" t="s">
        <v>174</v>
      </c>
      <c r="AD180" s="66" t="s">
        <v>177</v>
      </c>
      <c r="AE180" s="66" t="s">
        <v>82</v>
      </c>
      <c r="AF180" s="66" t="s">
        <v>83</v>
      </c>
      <c r="AG180" s="66" t="s">
        <v>81</v>
      </c>
      <c r="AH180" s="66" t="s">
        <v>1</v>
      </c>
      <c r="AI180" s="66" t="s">
        <v>2</v>
      </c>
      <c r="AJ180" s="66" t="s">
        <v>9</v>
      </c>
      <c r="AK180" s="66" t="s">
        <v>0</v>
      </c>
    </row>
    <row r="181" spans="1:37" x14ac:dyDescent="0.2">
      <c r="A181" s="15" t="s">
        <v>203</v>
      </c>
      <c r="B181" s="15">
        <v>0</v>
      </c>
      <c r="C181" s="15">
        <v>0</v>
      </c>
      <c r="D181" s="15">
        <v>0</v>
      </c>
      <c r="E181" s="15">
        <v>0</v>
      </c>
      <c r="F181" s="15">
        <v>0</v>
      </c>
      <c r="G181" s="15">
        <v>0</v>
      </c>
      <c r="H181" s="15">
        <v>0</v>
      </c>
      <c r="J181" s="15" t="s">
        <v>15</v>
      </c>
      <c r="K181" s="15" t="b">
        <f t="shared" ref="K181:R181" si="34">IF(T181=AD181,TRUE)</f>
        <v>0</v>
      </c>
      <c r="L181" s="15" t="b">
        <f t="shared" si="34"/>
        <v>0</v>
      </c>
      <c r="M181" s="15" t="b">
        <f t="shared" si="34"/>
        <v>1</v>
      </c>
      <c r="N181" s="15" t="b">
        <f t="shared" si="34"/>
        <v>0</v>
      </c>
      <c r="O181" s="15" t="b">
        <f t="shared" si="34"/>
        <v>0</v>
      </c>
      <c r="P181" s="15" t="b">
        <f t="shared" si="34"/>
        <v>0</v>
      </c>
      <c r="Q181" s="15" t="b">
        <f t="shared" si="34"/>
        <v>0</v>
      </c>
      <c r="R181" s="15" t="b">
        <f t="shared" si="34"/>
        <v>0</v>
      </c>
      <c r="T181" s="15">
        <f>SUM(U181:W181)</f>
        <v>0</v>
      </c>
      <c r="U181" s="15" cm="1">
        <f t="array" ref="U181:AA181">B181:H181</f>
        <v>0</v>
      </c>
      <c r="V181" s="15">
        <v>0</v>
      </c>
      <c r="W181" s="15">
        <v>0</v>
      </c>
      <c r="X181" s="15">
        <v>0</v>
      </c>
      <c r="Y181" s="15">
        <v>0</v>
      </c>
      <c r="Z181" s="15">
        <v>0</v>
      </c>
      <c r="AA181" s="15">
        <v>0</v>
      </c>
      <c r="AC181" s="15" t="s">
        <v>27</v>
      </c>
      <c r="AD181" s="15">
        <f>SUM(AE181:AG181)</f>
        <v>29</v>
      </c>
      <c r="AE181" s="15">
        <f>INDEX(FIRE0503a!$A$6:$I$18,MATCH(QA_FIRE0503a!$AC181,FIRE0503a!$A$6:$A$18,0),MATCH(AE$4,FIRE0503a!$A$6:$I$6,0))</f>
        <v>2</v>
      </c>
      <c r="AF181" s="15">
        <f>INDEX(FIRE0503a!$A$6:$I$18,MATCH(QA_FIRE0503a!$AC181,FIRE0503a!$A$6:$A$18,0),MATCH(AF$4,FIRE0503a!$A$6:$I$6,0))</f>
        <v>0</v>
      </c>
      <c r="AG181" s="15">
        <f>INDEX(FIRE0503a!$A$6:$I$18,MATCH(QA_FIRE0503a!$AC181,FIRE0503a!$A$6:$A$18,0),MATCH(AG$4,FIRE0503a!$A$6:$I$6,0))</f>
        <v>27</v>
      </c>
      <c r="AH181" s="15">
        <f>INDEX(FIRE0503a!$A$6:$I$18,MATCH(QA_FIRE0503a!$AC181,FIRE0503a!$A$6:$A$18,0),MATCH(AH$4,FIRE0503a!$A$6:$I$6,0))</f>
        <v>4</v>
      </c>
      <c r="AI181" s="15">
        <f>INDEX(FIRE0503a!$A$6:$I$18,MATCH(QA_FIRE0503a!$AC181,FIRE0503a!$A$6:$A$18,0),MATCH(AI$4,FIRE0503a!$A$6:$I$6,0))</f>
        <v>3</v>
      </c>
      <c r="AJ181" s="15">
        <f>INDEX(FIRE0503a!$A$6:$I$18,MATCH(QA_FIRE0503a!$AC181,FIRE0503a!$A$6:$A$18,0),MATCH(AJ$4,FIRE0503a!$A$6:$I$6,0))</f>
        <v>2</v>
      </c>
      <c r="AK181" s="15">
        <f>INDEX(FIRE0503a!$A$6:$I$18,MATCH(QA_FIRE0503a!$AC181,FIRE0503a!$A$6:$A$18,0),MATCH(AK$4,FIRE0503a!$A$6:$I$6,0))</f>
        <v>38</v>
      </c>
    </row>
    <row r="183" spans="1:37" x14ac:dyDescent="0.2">
      <c r="A183" s="65" t="s">
        <v>11</v>
      </c>
      <c r="B183" s="15" t="s">
        <v>167</v>
      </c>
    </row>
    <row r="185" spans="1:37" x14ac:dyDescent="0.2">
      <c r="B185" s="65" t="s">
        <v>173</v>
      </c>
    </row>
    <row r="186" spans="1:37" s="66" customFormat="1" ht="29.25" customHeight="1" x14ac:dyDescent="0.2">
      <c r="A186" s="15"/>
      <c r="B186" s="15" t="s">
        <v>22</v>
      </c>
      <c r="C186" s="15" t="s">
        <v>23</v>
      </c>
      <c r="D186" s="15" t="s">
        <v>21</v>
      </c>
      <c r="E186" s="15" t="s">
        <v>1</v>
      </c>
      <c r="F186" s="15" t="s">
        <v>2</v>
      </c>
      <c r="G186" s="15" t="s">
        <v>9</v>
      </c>
      <c r="H186" s="15" t="s">
        <v>174</v>
      </c>
      <c r="K186" s="66" t="s">
        <v>177</v>
      </c>
      <c r="L186" s="66" t="s">
        <v>82</v>
      </c>
      <c r="M186" s="66" t="s">
        <v>83</v>
      </c>
      <c r="N186" s="66" t="s">
        <v>81</v>
      </c>
      <c r="O186" s="66" t="s">
        <v>1</v>
      </c>
      <c r="P186" s="66" t="s">
        <v>2</v>
      </c>
      <c r="Q186" s="66" t="s">
        <v>9</v>
      </c>
      <c r="R186" s="66" t="s">
        <v>0</v>
      </c>
      <c r="T186" s="66" t="s">
        <v>178</v>
      </c>
      <c r="U186" s="66" t="s">
        <v>22</v>
      </c>
      <c r="V186" s="66" t="s">
        <v>23</v>
      </c>
      <c r="W186" s="66" t="s">
        <v>21</v>
      </c>
      <c r="X186" s="66" t="s">
        <v>1</v>
      </c>
      <c r="Y186" s="66" t="s">
        <v>2</v>
      </c>
      <c r="Z186" s="66" t="s">
        <v>9</v>
      </c>
      <c r="AA186" s="66" t="s">
        <v>174</v>
      </c>
      <c r="AD186" s="66" t="s">
        <v>177</v>
      </c>
      <c r="AE186" s="66" t="s">
        <v>82</v>
      </c>
      <c r="AF186" s="66" t="s">
        <v>83</v>
      </c>
      <c r="AG186" s="66" t="s">
        <v>81</v>
      </c>
      <c r="AH186" s="66" t="s">
        <v>1</v>
      </c>
      <c r="AI186" s="66" t="s">
        <v>2</v>
      </c>
      <c r="AJ186" s="66" t="s">
        <v>9</v>
      </c>
      <c r="AK186" s="66" t="s">
        <v>0</v>
      </c>
    </row>
    <row r="187" spans="1:37" x14ac:dyDescent="0.2">
      <c r="A187" s="15" t="s">
        <v>204</v>
      </c>
      <c r="B187" s="15">
        <v>0</v>
      </c>
      <c r="C187" s="15">
        <v>0</v>
      </c>
      <c r="D187" s="15">
        <v>0</v>
      </c>
      <c r="E187" s="15">
        <v>0</v>
      </c>
      <c r="F187" s="15">
        <v>0</v>
      </c>
      <c r="G187" s="15">
        <v>0</v>
      </c>
      <c r="H187" s="15">
        <v>0</v>
      </c>
      <c r="J187" s="15" t="s">
        <v>15</v>
      </c>
      <c r="K187" s="15" t="b">
        <f t="shared" ref="K187:R187" si="35">IF(T187=AD187,TRUE)</f>
        <v>0</v>
      </c>
      <c r="L187" s="15" t="b">
        <f t="shared" si="35"/>
        <v>0</v>
      </c>
      <c r="M187" s="15" t="b">
        <f t="shared" si="35"/>
        <v>0</v>
      </c>
      <c r="N187" s="15" t="b">
        <f t="shared" si="35"/>
        <v>0</v>
      </c>
      <c r="O187" s="15" t="b">
        <f t="shared" si="35"/>
        <v>0</v>
      </c>
      <c r="P187" s="15" t="b">
        <f t="shared" si="35"/>
        <v>0</v>
      </c>
      <c r="Q187" s="15" t="b">
        <f t="shared" si="35"/>
        <v>0</v>
      </c>
      <c r="R187" s="15" t="b">
        <f t="shared" si="35"/>
        <v>0</v>
      </c>
      <c r="T187" s="15">
        <f>SUM(U187:W187)</f>
        <v>0</v>
      </c>
      <c r="U187" s="15" cm="1">
        <f t="array" ref="U187:AA187">B187:H187</f>
        <v>0</v>
      </c>
      <c r="V187" s="15">
        <v>0</v>
      </c>
      <c r="W187" s="15">
        <v>0</v>
      </c>
      <c r="X187" s="15">
        <v>0</v>
      </c>
      <c r="Y187" s="15">
        <v>0</v>
      </c>
      <c r="Z187" s="15">
        <v>0</v>
      </c>
      <c r="AA187" s="15">
        <v>0</v>
      </c>
      <c r="AC187" s="15" t="s">
        <v>28</v>
      </c>
      <c r="AD187" s="15">
        <f>SUM(AE187:AG187)</f>
        <v>35</v>
      </c>
      <c r="AE187" s="15">
        <f>INDEX(FIRE0503a!$A$6:$I$18,MATCH(QA_FIRE0503a!$AC187,FIRE0503a!$A$6:$A$18,0),MATCH(AE$4,FIRE0503a!$A$6:$I$6,0))</f>
        <v>1</v>
      </c>
      <c r="AF187" s="15">
        <f>INDEX(FIRE0503a!$A$6:$I$18,MATCH(QA_FIRE0503a!$AC187,FIRE0503a!$A$6:$A$18,0),MATCH(AF$4,FIRE0503a!$A$6:$I$6,0))</f>
        <v>2</v>
      </c>
      <c r="AG187" s="15">
        <f>INDEX(FIRE0503a!$A$6:$I$18,MATCH(QA_FIRE0503a!$AC187,FIRE0503a!$A$6:$A$18,0),MATCH(AG$4,FIRE0503a!$A$6:$I$6,0))</f>
        <v>32</v>
      </c>
      <c r="AH187" s="15">
        <f>INDEX(FIRE0503a!$A$6:$I$18,MATCH(QA_FIRE0503a!$AC187,FIRE0503a!$A$6:$A$18,0),MATCH(AH$4,FIRE0503a!$A$6:$I$6,0))</f>
        <v>2</v>
      </c>
      <c r="AI187" s="15">
        <f>INDEX(FIRE0503a!$A$6:$I$18,MATCH(QA_FIRE0503a!$AC187,FIRE0503a!$A$6:$A$18,0),MATCH(AI$4,FIRE0503a!$A$6:$I$6,0))</f>
        <v>3</v>
      </c>
      <c r="AJ187" s="15">
        <f>INDEX(FIRE0503a!$A$6:$I$18,MATCH(QA_FIRE0503a!$AC187,FIRE0503a!$A$6:$A$18,0),MATCH(AJ$4,FIRE0503a!$A$6:$I$6,0))</f>
        <v>4</v>
      </c>
      <c r="AK187" s="15">
        <f>INDEX(FIRE0503a!$A$6:$I$18,MATCH(QA_FIRE0503a!$AC187,FIRE0503a!$A$6:$A$18,0),MATCH(AK$4,FIRE0503a!$A$6:$I$6,0))</f>
        <v>44</v>
      </c>
    </row>
    <row r="189" spans="1:37" x14ac:dyDescent="0.2">
      <c r="A189" s="65" t="s">
        <v>11</v>
      </c>
      <c r="B189" s="15" t="s">
        <v>167</v>
      </c>
    </row>
    <row r="191" spans="1:37" x14ac:dyDescent="0.2">
      <c r="B191" s="65" t="s">
        <v>173</v>
      </c>
    </row>
    <row r="192" spans="1:37" s="66" customFormat="1" ht="29.25" customHeight="1" x14ac:dyDescent="0.2">
      <c r="A192" s="15"/>
      <c r="B192" s="15" t="s">
        <v>22</v>
      </c>
      <c r="C192" s="15" t="s">
        <v>23</v>
      </c>
      <c r="D192" s="15" t="s">
        <v>21</v>
      </c>
      <c r="E192" s="15" t="s">
        <v>1</v>
      </c>
      <c r="F192" s="15" t="s">
        <v>2</v>
      </c>
      <c r="G192" s="15" t="s">
        <v>9</v>
      </c>
      <c r="H192" s="15" t="s">
        <v>174</v>
      </c>
      <c r="K192" s="66" t="s">
        <v>177</v>
      </c>
      <c r="L192" s="66" t="s">
        <v>82</v>
      </c>
      <c r="M192" s="66" t="s">
        <v>83</v>
      </c>
      <c r="N192" s="66" t="s">
        <v>81</v>
      </c>
      <c r="O192" s="66" t="s">
        <v>1</v>
      </c>
      <c r="P192" s="66" t="s">
        <v>2</v>
      </c>
      <c r="Q192" s="66" t="s">
        <v>9</v>
      </c>
      <c r="R192" s="66" t="s">
        <v>0</v>
      </c>
      <c r="T192" s="66" t="s">
        <v>178</v>
      </c>
      <c r="U192" s="66" t="s">
        <v>22</v>
      </c>
      <c r="V192" s="66" t="s">
        <v>23</v>
      </c>
      <c r="W192" s="66" t="s">
        <v>21</v>
      </c>
      <c r="X192" s="66" t="s">
        <v>1</v>
      </c>
      <c r="Y192" s="66" t="s">
        <v>2</v>
      </c>
      <c r="Z192" s="66" t="s">
        <v>9</v>
      </c>
      <c r="AA192" s="66" t="s">
        <v>174</v>
      </c>
      <c r="AD192" s="66" t="s">
        <v>177</v>
      </c>
      <c r="AE192" s="66" t="s">
        <v>82</v>
      </c>
      <c r="AF192" s="66" t="s">
        <v>83</v>
      </c>
      <c r="AG192" s="66" t="s">
        <v>81</v>
      </c>
      <c r="AH192" s="66" t="s">
        <v>1</v>
      </c>
      <c r="AI192" s="66" t="s">
        <v>2</v>
      </c>
      <c r="AJ192" s="66" t="s">
        <v>9</v>
      </c>
      <c r="AK192" s="66" t="s">
        <v>0</v>
      </c>
    </row>
    <row r="193" spans="1:37" x14ac:dyDescent="0.2">
      <c r="A193" s="15" t="s">
        <v>205</v>
      </c>
      <c r="B193" s="15">
        <v>0</v>
      </c>
      <c r="C193" s="15">
        <v>0</v>
      </c>
      <c r="D193" s="15">
        <v>0</v>
      </c>
      <c r="E193" s="15">
        <v>0</v>
      </c>
      <c r="F193" s="15">
        <v>0</v>
      </c>
      <c r="G193" s="15">
        <v>0</v>
      </c>
      <c r="H193" s="15">
        <v>0</v>
      </c>
      <c r="J193" s="15" t="s">
        <v>15</v>
      </c>
      <c r="K193" s="15" t="b">
        <f t="shared" ref="K193:R193" si="36">IF(T193=AD193,TRUE)</f>
        <v>0</v>
      </c>
      <c r="L193" s="15" t="b">
        <f t="shared" si="36"/>
        <v>1</v>
      </c>
      <c r="M193" s="15" t="b">
        <f t="shared" si="36"/>
        <v>0</v>
      </c>
      <c r="N193" s="15" t="b">
        <f t="shared" si="36"/>
        <v>0</v>
      </c>
      <c r="O193" s="15" t="b">
        <f t="shared" si="36"/>
        <v>0</v>
      </c>
      <c r="P193" s="15" t="b">
        <f t="shared" si="36"/>
        <v>0</v>
      </c>
      <c r="Q193" s="15" t="b">
        <f t="shared" si="36"/>
        <v>0</v>
      </c>
      <c r="R193" s="15" t="b">
        <f t="shared" si="36"/>
        <v>0</v>
      </c>
      <c r="T193" s="15">
        <f>SUM(U193:W193)</f>
        <v>0</v>
      </c>
      <c r="U193" s="15" cm="1">
        <f t="array" ref="U193:AA193">B193:H193</f>
        <v>0</v>
      </c>
      <c r="V193" s="15">
        <v>0</v>
      </c>
      <c r="W193" s="15">
        <v>0</v>
      </c>
      <c r="X193" s="15">
        <v>0</v>
      </c>
      <c r="Y193" s="15">
        <v>0</v>
      </c>
      <c r="Z193" s="15">
        <v>0</v>
      </c>
      <c r="AA193" s="15">
        <v>0</v>
      </c>
      <c r="AC193" s="15" t="s">
        <v>18</v>
      </c>
      <c r="AD193" s="15">
        <f>SUM(AE193:AG193)</f>
        <v>57</v>
      </c>
      <c r="AE193" s="15">
        <f>INDEX(FIRE0503a!$A$6:$I$18,MATCH(QA_FIRE0503a!$AC193,FIRE0503a!$A$6:$A$18,0),MATCH(AE$4,FIRE0503a!$A$6:$I$6,0))</f>
        <v>0</v>
      </c>
      <c r="AF193" s="15">
        <f>INDEX(FIRE0503a!$A$6:$I$18,MATCH(QA_FIRE0503a!$AC193,FIRE0503a!$A$6:$A$18,0),MATCH(AF$4,FIRE0503a!$A$6:$I$6,0))</f>
        <v>2</v>
      </c>
      <c r="AG193" s="15">
        <f>INDEX(FIRE0503a!$A$6:$I$18,MATCH(QA_FIRE0503a!$AC193,FIRE0503a!$A$6:$A$18,0),MATCH(AG$4,FIRE0503a!$A$6:$I$6,0))</f>
        <v>55</v>
      </c>
      <c r="AH193" s="15">
        <f>INDEX(FIRE0503a!$A$6:$I$18,MATCH(QA_FIRE0503a!$AC193,FIRE0503a!$A$6:$A$18,0),MATCH(AH$4,FIRE0503a!$A$6:$I$6,0))</f>
        <v>1</v>
      </c>
      <c r="AI193" s="15">
        <f>INDEX(FIRE0503a!$A$6:$I$18,MATCH(QA_FIRE0503a!$AC193,FIRE0503a!$A$6:$A$18,0),MATCH(AI$4,FIRE0503a!$A$6:$I$6,0))</f>
        <v>4</v>
      </c>
      <c r="AJ193" s="15">
        <f>INDEX(FIRE0503a!$A$6:$I$18,MATCH(QA_FIRE0503a!$AC193,FIRE0503a!$A$6:$A$18,0),MATCH(AJ$4,FIRE0503a!$A$6:$I$6,0))</f>
        <v>3</v>
      </c>
      <c r="AK193" s="15">
        <f>INDEX(FIRE0503a!$A$6:$I$18,MATCH(QA_FIRE0503a!$AC193,FIRE0503a!$A$6:$A$18,0),MATCH(AK$4,FIRE0503a!$A$6:$I$6,0))</f>
        <v>65</v>
      </c>
    </row>
    <row r="195" spans="1:37" x14ac:dyDescent="0.2">
      <c r="A195" s="65" t="s">
        <v>11</v>
      </c>
      <c r="B195" s="15" t="s">
        <v>167</v>
      </c>
    </row>
    <row r="197" spans="1:37" x14ac:dyDescent="0.2">
      <c r="B197" s="65" t="s">
        <v>173</v>
      </c>
    </row>
    <row r="198" spans="1:37" s="66" customFormat="1" ht="29.25" customHeight="1" x14ac:dyDescent="0.2">
      <c r="A198" s="15"/>
      <c r="B198" s="15" t="s">
        <v>22</v>
      </c>
      <c r="C198" s="15" t="s">
        <v>23</v>
      </c>
      <c r="D198" s="15" t="s">
        <v>21</v>
      </c>
      <c r="E198" s="15" t="s">
        <v>1</v>
      </c>
      <c r="F198" s="15" t="s">
        <v>2</v>
      </c>
      <c r="G198" s="15" t="s">
        <v>9</v>
      </c>
      <c r="H198" s="15" t="s">
        <v>174</v>
      </c>
      <c r="K198" s="66" t="s">
        <v>177</v>
      </c>
      <c r="L198" s="66" t="s">
        <v>82</v>
      </c>
      <c r="M198" s="66" t="s">
        <v>83</v>
      </c>
      <c r="N198" s="66" t="s">
        <v>81</v>
      </c>
      <c r="O198" s="66" t="s">
        <v>1</v>
      </c>
      <c r="P198" s="66" t="s">
        <v>2</v>
      </c>
      <c r="Q198" s="66" t="s">
        <v>9</v>
      </c>
      <c r="R198" s="66" t="s">
        <v>0</v>
      </c>
      <c r="T198" s="66" t="s">
        <v>178</v>
      </c>
      <c r="U198" s="66" t="s">
        <v>22</v>
      </c>
      <c r="V198" s="66" t="s">
        <v>23</v>
      </c>
      <c r="W198" s="66" t="s">
        <v>21</v>
      </c>
      <c r="X198" s="66" t="s">
        <v>1</v>
      </c>
      <c r="Y198" s="66" t="s">
        <v>2</v>
      </c>
      <c r="Z198" s="66" t="s">
        <v>9</v>
      </c>
      <c r="AA198" s="66" t="s">
        <v>174</v>
      </c>
      <c r="AD198" s="66" t="s">
        <v>177</v>
      </c>
      <c r="AE198" s="66" t="s">
        <v>82</v>
      </c>
      <c r="AF198" s="66" t="s">
        <v>83</v>
      </c>
      <c r="AG198" s="66" t="s">
        <v>81</v>
      </c>
      <c r="AH198" s="66" t="s">
        <v>1</v>
      </c>
      <c r="AI198" s="66" t="s">
        <v>2</v>
      </c>
      <c r="AJ198" s="66" t="s">
        <v>9</v>
      </c>
      <c r="AK198" s="66" t="s">
        <v>0</v>
      </c>
    </row>
    <row r="199" spans="1:37" x14ac:dyDescent="0.2">
      <c r="A199" s="15" t="s">
        <v>206</v>
      </c>
      <c r="B199" s="15">
        <v>0</v>
      </c>
      <c r="C199" s="15">
        <v>0</v>
      </c>
      <c r="D199" s="15">
        <v>0</v>
      </c>
      <c r="E199" s="15">
        <v>0</v>
      </c>
      <c r="F199" s="15">
        <v>0</v>
      </c>
      <c r="G199" s="15">
        <v>0</v>
      </c>
      <c r="H199" s="15">
        <v>0</v>
      </c>
      <c r="J199" s="15" t="s">
        <v>15</v>
      </c>
      <c r="K199" s="15" t="b">
        <f t="shared" ref="K199:R199" si="37">IF(T199=AD199,TRUE)</f>
        <v>0</v>
      </c>
      <c r="L199" s="15" t="b">
        <f t="shared" si="37"/>
        <v>1</v>
      </c>
      <c r="M199" s="15" t="b">
        <f t="shared" si="37"/>
        <v>1</v>
      </c>
      <c r="N199" s="15" t="b">
        <f t="shared" si="37"/>
        <v>0</v>
      </c>
      <c r="O199" s="15" t="b">
        <f t="shared" si="37"/>
        <v>0</v>
      </c>
      <c r="P199" s="15" t="b">
        <f t="shared" si="37"/>
        <v>0</v>
      </c>
      <c r="Q199" s="15" t="b">
        <f t="shared" si="37"/>
        <v>1</v>
      </c>
      <c r="R199" s="15" t="b">
        <f t="shared" si="37"/>
        <v>0</v>
      </c>
      <c r="T199" s="15">
        <f>SUM(U199:W199)</f>
        <v>0</v>
      </c>
      <c r="U199" s="15" cm="1">
        <f t="array" ref="U199:AA199">B199:H199</f>
        <v>0</v>
      </c>
      <c r="V199" s="15">
        <v>0</v>
      </c>
      <c r="W199" s="15">
        <v>0</v>
      </c>
      <c r="X199" s="15">
        <v>0</v>
      </c>
      <c r="Y199" s="15">
        <v>0</v>
      </c>
      <c r="Z199" s="15">
        <v>0</v>
      </c>
      <c r="AA199" s="15">
        <v>0</v>
      </c>
      <c r="AC199" s="15" t="s">
        <v>48</v>
      </c>
      <c r="AD199" s="15">
        <f>SUM(AE199:AG199)</f>
        <v>36</v>
      </c>
      <c r="AE199" s="15">
        <f>INDEX(FIRE0503a!$A$6:$I$18,MATCH(QA_FIRE0503a!$AC199,FIRE0503a!$A$6:$A$18,0),MATCH(AE$4,FIRE0503a!$A$6:$I$6,0))</f>
        <v>0</v>
      </c>
      <c r="AF199" s="15">
        <f>INDEX(FIRE0503a!$A$6:$I$18,MATCH(QA_FIRE0503a!$AC199,FIRE0503a!$A$6:$A$18,0),MATCH(AF$4,FIRE0503a!$A$6:$I$6,0))</f>
        <v>0</v>
      </c>
      <c r="AG199" s="15">
        <f>INDEX(FIRE0503a!$A$6:$I$18,MATCH(QA_FIRE0503a!$AC199,FIRE0503a!$A$6:$A$18,0),MATCH(AG$4,FIRE0503a!$A$6:$I$6,0))</f>
        <v>36</v>
      </c>
      <c r="AH199" s="15">
        <f>INDEX(FIRE0503a!$A$6:$I$18,MATCH(QA_FIRE0503a!$AC199,FIRE0503a!$A$6:$A$18,0),MATCH(AH$4,FIRE0503a!$A$6:$I$6,0))</f>
        <v>4</v>
      </c>
      <c r="AI199" s="15">
        <f>INDEX(FIRE0503a!$A$6:$I$18,MATCH(QA_FIRE0503a!$AC199,FIRE0503a!$A$6:$A$18,0),MATCH(AI$4,FIRE0503a!$A$6:$I$6,0))</f>
        <v>2</v>
      </c>
      <c r="AJ199" s="15">
        <f>INDEX(FIRE0503a!$A$6:$I$18,MATCH(QA_FIRE0503a!$AC199,FIRE0503a!$A$6:$A$18,0),MATCH(AJ$4,FIRE0503a!$A$6:$I$6,0))</f>
        <v>0</v>
      </c>
      <c r="AK199" s="15">
        <f>INDEX(FIRE0503a!$A$6:$I$18,MATCH(QA_FIRE0503a!$AC199,FIRE0503a!$A$6:$A$18,0),MATCH(AK$4,FIRE0503a!$A$6:$I$6,0))</f>
        <v>42</v>
      </c>
    </row>
    <row r="201" spans="1:37" x14ac:dyDescent="0.2">
      <c r="A201" s="65" t="s">
        <v>11</v>
      </c>
      <c r="B201" s="15" t="s">
        <v>167</v>
      </c>
    </row>
    <row r="203" spans="1:37" x14ac:dyDescent="0.2">
      <c r="B203" s="65" t="s">
        <v>173</v>
      </c>
    </row>
    <row r="204" spans="1:37" s="66" customFormat="1" ht="29.25" customHeight="1" x14ac:dyDescent="0.2">
      <c r="A204" s="15"/>
      <c r="B204" s="15" t="s">
        <v>22</v>
      </c>
      <c r="C204" s="15" t="s">
        <v>23</v>
      </c>
      <c r="D204" s="15" t="s">
        <v>21</v>
      </c>
      <c r="E204" s="15" t="s">
        <v>1</v>
      </c>
      <c r="F204" s="15" t="s">
        <v>2</v>
      </c>
      <c r="G204" s="15" t="s">
        <v>9</v>
      </c>
      <c r="H204" s="15" t="s">
        <v>174</v>
      </c>
      <c r="K204" s="66" t="s">
        <v>177</v>
      </c>
      <c r="L204" s="66" t="s">
        <v>82</v>
      </c>
      <c r="M204" s="66" t="s">
        <v>83</v>
      </c>
      <c r="N204" s="66" t="s">
        <v>81</v>
      </c>
      <c r="O204" s="66" t="s">
        <v>1</v>
      </c>
      <c r="P204" s="66" t="s">
        <v>2</v>
      </c>
      <c r="Q204" s="66" t="s">
        <v>9</v>
      </c>
      <c r="R204" s="66" t="s">
        <v>0</v>
      </c>
      <c r="T204" s="66" t="s">
        <v>178</v>
      </c>
      <c r="U204" s="66" t="s">
        <v>22</v>
      </c>
      <c r="V204" s="66" t="s">
        <v>23</v>
      </c>
      <c r="W204" s="66" t="s">
        <v>21</v>
      </c>
      <c r="X204" s="66" t="s">
        <v>1</v>
      </c>
      <c r="Y204" s="66" t="s">
        <v>2</v>
      </c>
      <c r="Z204" s="66" t="s">
        <v>9</v>
      </c>
      <c r="AA204" s="66" t="s">
        <v>174</v>
      </c>
      <c r="AD204" s="66" t="s">
        <v>177</v>
      </c>
      <c r="AE204" s="66" t="s">
        <v>82</v>
      </c>
      <c r="AF204" s="66" t="s">
        <v>83</v>
      </c>
      <c r="AG204" s="66" t="s">
        <v>81</v>
      </c>
      <c r="AH204" s="66" t="s">
        <v>1</v>
      </c>
      <c r="AI204" s="66" t="s">
        <v>2</v>
      </c>
      <c r="AJ204" s="66" t="s">
        <v>9</v>
      </c>
      <c r="AK204" s="66" t="s">
        <v>0</v>
      </c>
    </row>
    <row r="205" spans="1:37" x14ac:dyDescent="0.2">
      <c r="A205" s="15" t="s">
        <v>207</v>
      </c>
      <c r="B205" s="15">
        <v>0</v>
      </c>
      <c r="C205" s="15">
        <v>0</v>
      </c>
      <c r="D205" s="15">
        <v>6</v>
      </c>
      <c r="E205" s="15">
        <v>0</v>
      </c>
      <c r="F205" s="15">
        <v>0</v>
      </c>
      <c r="G205" s="15">
        <v>2</v>
      </c>
      <c r="H205" s="15">
        <v>8</v>
      </c>
      <c r="J205" s="15" t="s">
        <v>15</v>
      </c>
      <c r="K205" s="15" t="b">
        <f t="shared" ref="K205:R205" si="38">IF(T205=AD205,TRUE)</f>
        <v>0</v>
      </c>
      <c r="L205" s="15" t="b">
        <f t="shared" si="38"/>
        <v>0</v>
      </c>
      <c r="M205" s="15" t="b">
        <f t="shared" si="38"/>
        <v>1</v>
      </c>
      <c r="N205" s="15" t="b">
        <f t="shared" si="38"/>
        <v>0</v>
      </c>
      <c r="O205" s="15" t="b">
        <f t="shared" si="38"/>
        <v>0</v>
      </c>
      <c r="P205" s="15" t="b">
        <f t="shared" si="38"/>
        <v>0</v>
      </c>
      <c r="Q205" s="15" t="b">
        <f t="shared" si="38"/>
        <v>0</v>
      </c>
      <c r="R205" s="15" t="b">
        <f t="shared" si="38"/>
        <v>0</v>
      </c>
      <c r="T205" s="15">
        <f>SUM(U205:W205)</f>
        <v>6</v>
      </c>
      <c r="U205" s="15" cm="1">
        <f t="array" ref="U205:AA205">B205:H205</f>
        <v>0</v>
      </c>
      <c r="V205" s="15">
        <v>0</v>
      </c>
      <c r="W205" s="15">
        <v>6</v>
      </c>
      <c r="X205" s="15">
        <v>0</v>
      </c>
      <c r="Y205" s="15">
        <v>0</v>
      </c>
      <c r="Z205" s="15">
        <v>2</v>
      </c>
      <c r="AA205" s="15">
        <v>8</v>
      </c>
      <c r="AC205" s="15" t="s">
        <v>19</v>
      </c>
      <c r="AD205" s="15">
        <f>SUM(AE205:AG205)</f>
        <v>11</v>
      </c>
      <c r="AE205" s="15">
        <f>INDEX(FIRE0503a!$A$6:$I$18,MATCH(QA_FIRE0503a!$AC205,FIRE0503a!$A$6:$A$18,0),MATCH(AE$4,FIRE0503a!$A$6:$I$6,0))</f>
        <v>1</v>
      </c>
      <c r="AF205" s="15">
        <f>INDEX(FIRE0503a!$A$6:$I$18,MATCH(QA_FIRE0503a!$AC205,FIRE0503a!$A$6:$A$18,0),MATCH(AF$4,FIRE0503a!$A$6:$I$6,0))</f>
        <v>0</v>
      </c>
      <c r="AG205" s="15">
        <f>INDEX(FIRE0503a!$A$6:$I$18,MATCH(QA_FIRE0503a!$AC205,FIRE0503a!$A$6:$A$18,0),MATCH(AG$4,FIRE0503a!$A$6:$I$6,0))</f>
        <v>10</v>
      </c>
      <c r="AH205" s="15">
        <f>INDEX(FIRE0503a!$A$6:$I$18,MATCH(QA_FIRE0503a!$AC205,FIRE0503a!$A$6:$A$18,0),MATCH(AH$4,FIRE0503a!$A$6:$I$6,0))</f>
        <v>1</v>
      </c>
      <c r="AI205" s="15">
        <f>INDEX(FIRE0503a!$A$6:$I$18,MATCH(QA_FIRE0503a!$AC205,FIRE0503a!$A$6:$A$18,0),MATCH(AI$4,FIRE0503a!$A$6:$I$6,0))</f>
        <v>2</v>
      </c>
      <c r="AJ205" s="15">
        <f>INDEX(FIRE0503a!$A$6:$I$18,MATCH(QA_FIRE0503a!$AC205,FIRE0503a!$A$6:$A$18,0),MATCH(AJ$4,FIRE0503a!$A$6:$I$6,0))</f>
        <v>6</v>
      </c>
      <c r="AK205" s="15">
        <f>INDEX(FIRE0503a!$A$6:$I$18,MATCH(QA_FIRE0503a!$AC205,FIRE0503a!$A$6:$A$18,0),MATCH(AK$4,FIRE0503a!$A$6:$I$6,0))</f>
        <v>20</v>
      </c>
    </row>
    <row r="207" spans="1:37" ht="20.25" customHeight="1" x14ac:dyDescent="0.2">
      <c r="K207" s="66" t="s">
        <v>177</v>
      </c>
      <c r="L207" s="66" t="s">
        <v>82</v>
      </c>
      <c r="M207" s="66" t="s">
        <v>83</v>
      </c>
      <c r="N207" s="66" t="s">
        <v>81</v>
      </c>
      <c r="O207" s="66" t="s">
        <v>1</v>
      </c>
      <c r="P207" s="66" t="s">
        <v>2</v>
      </c>
      <c r="Q207" s="66" t="s">
        <v>9</v>
      </c>
      <c r="R207" s="66" t="s">
        <v>0</v>
      </c>
      <c r="S207" s="15" t="s">
        <v>208</v>
      </c>
      <c r="T207" s="66" t="s">
        <v>178</v>
      </c>
      <c r="U207" s="66" t="s">
        <v>22</v>
      </c>
      <c r="V207" s="66" t="s">
        <v>23</v>
      </c>
      <c r="W207" s="66" t="s">
        <v>21</v>
      </c>
      <c r="X207" s="66" t="s">
        <v>1</v>
      </c>
      <c r="Y207" s="66" t="s">
        <v>2</v>
      </c>
      <c r="Z207" s="66" t="s">
        <v>9</v>
      </c>
      <c r="AA207" s="66" t="s">
        <v>174</v>
      </c>
      <c r="AC207" s="15" t="s">
        <v>208</v>
      </c>
      <c r="AD207" s="66" t="s">
        <v>178</v>
      </c>
      <c r="AE207" s="66" t="s">
        <v>22</v>
      </c>
      <c r="AF207" s="66" t="s">
        <v>23</v>
      </c>
      <c r="AG207" s="66" t="s">
        <v>21</v>
      </c>
      <c r="AH207" s="66" t="s">
        <v>1</v>
      </c>
      <c r="AI207" s="66" t="s">
        <v>2</v>
      </c>
      <c r="AJ207" s="66" t="s">
        <v>9</v>
      </c>
      <c r="AK207" s="66" t="s">
        <v>174</v>
      </c>
    </row>
    <row r="208" spans="1:37" x14ac:dyDescent="0.2">
      <c r="J208" s="15" t="s">
        <v>0</v>
      </c>
      <c r="K208" s="15" t="b">
        <f t="shared" ref="K208:R208" si="39">IF(T208=AD208,TRUE)</f>
        <v>0</v>
      </c>
      <c r="L208" s="15" t="b">
        <f t="shared" si="39"/>
        <v>0</v>
      </c>
      <c r="M208" s="15" t="b">
        <f t="shared" si="39"/>
        <v>0</v>
      </c>
      <c r="N208" s="15" t="b">
        <f t="shared" si="39"/>
        <v>0</v>
      </c>
      <c r="O208" s="15" t="b">
        <f t="shared" si="39"/>
        <v>0</v>
      </c>
      <c r="P208" s="15" t="b">
        <f t="shared" si="39"/>
        <v>0</v>
      </c>
      <c r="Q208" s="15" t="b">
        <f t="shared" si="39"/>
        <v>0</v>
      </c>
      <c r="R208" s="15" t="b">
        <f t="shared" si="39"/>
        <v>0</v>
      </c>
      <c r="T208" s="15">
        <f>SUM(T205,T199,T193,T187,T181,T175,T169,T163,T157,T151,T145)</f>
        <v>6</v>
      </c>
      <c r="U208" s="15">
        <f t="shared" ref="U208:AA208" si="40">SUM(U205,U199,U193,U187,U181,U175,U169,U163,U157,U151,U145)</f>
        <v>0</v>
      </c>
      <c r="V208" s="15">
        <f t="shared" si="40"/>
        <v>0</v>
      </c>
      <c r="W208" s="15">
        <f t="shared" si="40"/>
        <v>6</v>
      </c>
      <c r="X208" s="15">
        <f t="shared" si="40"/>
        <v>0</v>
      </c>
      <c r="Y208" s="15">
        <f t="shared" si="40"/>
        <v>0</v>
      </c>
      <c r="Z208" s="15">
        <f t="shared" si="40"/>
        <v>4</v>
      </c>
      <c r="AA208" s="15">
        <f t="shared" si="40"/>
        <v>10</v>
      </c>
      <c r="AC208" s="15" t="s">
        <v>209</v>
      </c>
      <c r="AD208" s="15">
        <f>SUM(AD205,AD199,AD193,AD187,AD181,AD175,AD169,AD163,AD157,AD151,AD145)</f>
        <v>208</v>
      </c>
      <c r="AE208" s="15">
        <f t="shared" ref="AE208:AK208" si="41">SUM(AE205,AE199,AE193,AE187,AE181,AE175,AE169,AE163,AE157,AE151,AE145)</f>
        <v>4</v>
      </c>
      <c r="AF208" s="15">
        <f t="shared" si="41"/>
        <v>4</v>
      </c>
      <c r="AG208" s="15">
        <f t="shared" si="41"/>
        <v>200</v>
      </c>
      <c r="AH208" s="15">
        <f t="shared" si="41"/>
        <v>12</v>
      </c>
      <c r="AI208" s="15">
        <f t="shared" si="41"/>
        <v>21</v>
      </c>
      <c r="AJ208" s="15">
        <f t="shared" si="41"/>
        <v>30</v>
      </c>
      <c r="AK208" s="15">
        <f t="shared" si="41"/>
        <v>271</v>
      </c>
    </row>
  </sheetData>
  <conditionalFormatting sqref="A1:AL63 AM1:XFD136 A64:S64 AB64:AL64 A65:AL66 I67:I68 K67:AL68 A69:AL74 A75 I75:AL75 A76:AL80 A81 I81:AL81 A82:AL86 A87 I87:AL87 A88:AL92 A93 I93:AL93 A94:AL98 A99 I99:AL99 A100:AL104 A105 I105:AL105 A106:AL110 A111 I111:AL111 A112:AL116 A117 I117:AL117 A118:AL122 A123 I123:AL123 A124:AL128 A129 I129:AL129 A130:AL134 A135:A136 I135:AL136 I137:I138 K137:XFD138 A139:AL144 AM139:XFD206 A145 I145:AL145 A146:AL150 A151 I151:AL151 A152:AL156 A157 I157:AL157 A158:AL162 A163 I163:AL163 A164:AL168 A169 I169:AL169 A170:AL174 A175 I175:AL175 A176:AL180 A181 I181:AL181 A182:AL186 A187 I187:AL187 A188:AL192 A193 I193:AL193 A194:AL198 A199 I199:AL199 A200:AL204 A205 I205:AL205 A206:AL206 I207:I208 K207:XFD208 A209:XFD1048576">
    <cfRule type="containsText" dxfId="3" priority="1" operator="containsText" text="true">
      <formula>NOT(ISERROR(SEARCH("true",A1)))</formula>
    </cfRule>
    <cfRule type="containsText" dxfId="2" priority="2" operator="containsText" text="false">
      <formula>NOT(ISERROR(SEARCH("false",A1)))</formula>
    </cfRule>
  </conditionalFormatting>
  <pageMargins left="0.7" right="0.7" top="0.75" bottom="0.75" header="0.3" footer="0.3"/>
  <pageSetup paperSize="9" orientation="portrait" r:id="rId3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dimension ref="A1:P57"/>
  <sheetViews>
    <sheetView showGridLines="0" zoomScaleNormal="100" workbookViewId="0">
      <pane ySplit="6" topLeftCell="A7" activePane="bottomLeft" state="frozen"/>
      <selection pane="bottomLeft"/>
    </sheetView>
  </sheetViews>
  <sheetFormatPr defaultColWidth="9.140625" defaultRowHeight="15" x14ac:dyDescent="0.2"/>
  <cols>
    <col min="1" max="1" width="13.85546875" style="46" customWidth="1"/>
    <col min="2" max="9" width="14.5703125" style="46" customWidth="1"/>
    <col min="10" max="10" width="8.85546875" style="46" customWidth="1"/>
    <col min="11" max="11" width="15.5703125" style="46" customWidth="1"/>
    <col min="12" max="12" width="18.42578125" style="46" customWidth="1"/>
    <col min="13" max="13" width="9.140625" style="46"/>
    <col min="14" max="14" width="10.5703125" style="46" hidden="1" customWidth="1"/>
    <col min="15" max="15" width="8" style="46" hidden="1" customWidth="1"/>
    <col min="16" max="16384" width="9.140625" style="46"/>
  </cols>
  <sheetData>
    <row r="1" spans="1:16" ht="18.75" customHeight="1" x14ac:dyDescent="0.25">
      <c r="A1" s="72" t="s">
        <v>275</v>
      </c>
      <c r="B1" s="62"/>
      <c r="C1" s="62"/>
      <c r="D1" s="62"/>
      <c r="E1" s="62"/>
      <c r="F1" s="62"/>
      <c r="G1" s="62"/>
      <c r="H1" s="62"/>
      <c r="I1" s="62"/>
      <c r="J1" s="62"/>
      <c r="K1" s="62"/>
      <c r="L1" s="62"/>
      <c r="M1" s="42"/>
      <c r="N1" s="42"/>
      <c r="O1" s="42"/>
      <c r="P1" s="42"/>
    </row>
    <row r="2" spans="1:16" s="73" customFormat="1" ht="30" customHeight="1" x14ac:dyDescent="0.25">
      <c r="A2" s="72" t="s">
        <v>265</v>
      </c>
      <c r="B2" s="62"/>
      <c r="C2" s="62"/>
      <c r="D2" s="62"/>
      <c r="E2" s="62"/>
      <c r="F2" s="62"/>
      <c r="G2" s="62"/>
      <c r="H2" s="62"/>
      <c r="I2" s="62"/>
      <c r="J2" s="62"/>
      <c r="K2" s="62"/>
      <c r="L2" s="62"/>
      <c r="M2" s="62"/>
      <c r="N2" s="62"/>
      <c r="O2" s="62"/>
      <c r="P2" s="62"/>
    </row>
    <row r="3" spans="1:16" ht="15.75" x14ac:dyDescent="0.2">
      <c r="A3" s="74" t="s">
        <v>255</v>
      </c>
      <c r="B3" s="47"/>
      <c r="C3" s="47"/>
      <c r="D3" s="47"/>
      <c r="E3" s="47"/>
      <c r="F3" s="47"/>
      <c r="G3" s="47"/>
      <c r="H3" s="47"/>
      <c r="I3" s="47"/>
      <c r="J3" s="42"/>
      <c r="K3" s="42"/>
      <c r="L3" s="42"/>
      <c r="M3" s="42"/>
      <c r="N3" s="42"/>
      <c r="O3" s="42"/>
      <c r="P3" s="42"/>
    </row>
    <row r="4" spans="1:16" ht="15.75" x14ac:dyDescent="0.2">
      <c r="A4" s="75" t="s">
        <v>168</v>
      </c>
      <c r="B4" s="47"/>
      <c r="C4" s="47"/>
      <c r="D4" s="47"/>
      <c r="E4" s="47"/>
      <c r="F4" s="47"/>
      <c r="G4" s="47"/>
      <c r="H4" s="47"/>
      <c r="I4" s="47"/>
      <c r="J4" s="42"/>
      <c r="K4" s="42"/>
      <c r="L4" s="42"/>
      <c r="M4" s="42"/>
      <c r="N4" s="42"/>
      <c r="O4" s="42"/>
      <c r="P4" s="42"/>
    </row>
    <row r="5" spans="1:16" ht="30" customHeight="1" thickBot="1" x14ac:dyDescent="0.25">
      <c r="A5" s="42"/>
      <c r="B5" s="44" t="s">
        <v>270</v>
      </c>
      <c r="C5" s="44"/>
      <c r="D5" s="44"/>
      <c r="E5" s="44"/>
      <c r="F5" s="44"/>
      <c r="G5" s="44"/>
      <c r="H5" s="44"/>
      <c r="I5" s="44"/>
      <c r="J5" s="42"/>
      <c r="K5" s="42"/>
      <c r="L5" s="53"/>
      <c r="M5" s="42"/>
      <c r="N5" s="42"/>
      <c r="O5" s="42"/>
      <c r="P5" s="42"/>
    </row>
    <row r="6" spans="1:16" ht="56.1" customHeight="1" thickBot="1" x14ac:dyDescent="0.25">
      <c r="A6" s="54" t="s">
        <v>29</v>
      </c>
      <c r="B6" s="55" t="s">
        <v>0</v>
      </c>
      <c r="C6" s="56" t="s">
        <v>20</v>
      </c>
      <c r="D6" s="56" t="s">
        <v>272</v>
      </c>
      <c r="E6" s="56" t="s">
        <v>273</v>
      </c>
      <c r="F6" s="56" t="s">
        <v>274</v>
      </c>
      <c r="G6" s="56" t="s">
        <v>1</v>
      </c>
      <c r="H6" s="56" t="s">
        <v>9</v>
      </c>
      <c r="I6" s="56" t="s">
        <v>2</v>
      </c>
      <c r="J6" s="42"/>
      <c r="K6" s="57" t="s">
        <v>29</v>
      </c>
      <c r="L6" s="58" t="s">
        <v>271</v>
      </c>
      <c r="M6" s="42"/>
      <c r="N6" s="42"/>
      <c r="O6" s="42"/>
      <c r="P6" s="42"/>
    </row>
    <row r="7" spans="1:16" ht="15.75" x14ac:dyDescent="0.25">
      <c r="A7" s="59" t="s">
        <v>0</v>
      </c>
      <c r="B7" s="40">
        <f>FIRE0503a_raw!B10</f>
        <v>271</v>
      </c>
      <c r="C7" s="40">
        <f>FIRE0503a_raw!C10</f>
        <v>208</v>
      </c>
      <c r="D7" s="40">
        <f>FIRE0503a_raw!D10</f>
        <v>200</v>
      </c>
      <c r="E7" s="40">
        <f>FIRE0503a_raw!E10</f>
        <v>4</v>
      </c>
      <c r="F7" s="40">
        <f>FIRE0503a_raw!F10</f>
        <v>4</v>
      </c>
      <c r="G7" s="40">
        <f>FIRE0503a_raw!G10</f>
        <v>12</v>
      </c>
      <c r="H7" s="40">
        <f>FIRE0503a_raw!H10</f>
        <v>30</v>
      </c>
      <c r="I7" s="40">
        <f>FIRE0503a_raw!I10</f>
        <v>21</v>
      </c>
      <c r="J7" s="40"/>
      <c r="K7" s="67" t="str">
        <f>FIRE0503a_raw!K10</f>
        <v>Total</v>
      </c>
      <c r="L7" s="40">
        <f>FIRE0503a_raw!L10</f>
        <v>4.4988185040156852</v>
      </c>
      <c r="M7" s="42"/>
      <c r="N7" s="42"/>
      <c r="O7" s="42"/>
      <c r="P7" s="42"/>
    </row>
    <row r="8" spans="1:16" ht="15.75" x14ac:dyDescent="0.2">
      <c r="A8" s="42" t="s">
        <v>15</v>
      </c>
      <c r="B8" s="40">
        <f>FIRE0503a_raw!B11</f>
        <v>1</v>
      </c>
      <c r="C8" s="41">
        <f>FIRE0503a_raw!C11</f>
        <v>0</v>
      </c>
      <c r="D8" s="41">
        <f>FIRE0503a_raw!D11</f>
        <v>0</v>
      </c>
      <c r="E8" s="41">
        <f>FIRE0503a_raw!E11</f>
        <v>0</v>
      </c>
      <c r="F8" s="41">
        <f>FIRE0503a_raw!F11</f>
        <v>0</v>
      </c>
      <c r="G8" s="41">
        <f>FIRE0503a_raw!G11</f>
        <v>0</v>
      </c>
      <c r="H8" s="41">
        <f>FIRE0503a_raw!H11</f>
        <v>1</v>
      </c>
      <c r="I8" s="41">
        <f>FIRE0503a_raw!I11</f>
        <v>0</v>
      </c>
      <c r="J8" s="40"/>
      <c r="K8" s="68" t="str">
        <f>FIRE0503a_raw!K11</f>
        <v>Under 1</v>
      </c>
      <c r="L8" s="41">
        <f>FIRE0503a_raw!L11</f>
        <v>1.5986315713749033</v>
      </c>
      <c r="M8" s="42"/>
      <c r="N8" s="42"/>
      <c r="O8" s="42"/>
      <c r="P8" s="42"/>
    </row>
    <row r="9" spans="1:16" ht="15.75" x14ac:dyDescent="0.2">
      <c r="A9" s="42" t="s">
        <v>24</v>
      </c>
      <c r="B9" s="40">
        <f>FIRE0503a_raw!B12</f>
        <v>7</v>
      </c>
      <c r="C9" s="41">
        <f>FIRE0503a_raw!C12</f>
        <v>6</v>
      </c>
      <c r="D9" s="41">
        <f>FIRE0503a_raw!D12</f>
        <v>6</v>
      </c>
      <c r="E9" s="41">
        <f>FIRE0503a_raw!E12</f>
        <v>0</v>
      </c>
      <c r="F9" s="41">
        <f>FIRE0503a_raw!F12</f>
        <v>0</v>
      </c>
      <c r="G9" s="41">
        <f>FIRE0503a_raw!G12</f>
        <v>0</v>
      </c>
      <c r="H9" s="41">
        <f>FIRE0503a_raw!H12</f>
        <v>1</v>
      </c>
      <c r="I9" s="41">
        <f>FIRE0503a_raw!I12</f>
        <v>0</v>
      </c>
      <c r="J9" s="40"/>
      <c r="K9" s="68" t="str">
        <f>FIRE0503a_raw!K12</f>
        <v>1 - 5</v>
      </c>
      <c r="L9" s="41">
        <f>FIRE0503a_raw!L12</f>
        <v>2.1347132119535401</v>
      </c>
      <c r="M9" s="42"/>
      <c r="N9" s="42"/>
      <c r="O9" s="42"/>
      <c r="P9" s="42"/>
    </row>
    <row r="10" spans="1:16" ht="15.75" x14ac:dyDescent="0.2">
      <c r="A10" s="42" t="s">
        <v>25</v>
      </c>
      <c r="B10" s="40">
        <f>FIRE0503a_raw!B13</f>
        <v>9</v>
      </c>
      <c r="C10" s="41">
        <f>FIRE0503a_raw!C13</f>
        <v>7</v>
      </c>
      <c r="D10" s="41">
        <f>FIRE0503a_raw!D13</f>
        <v>7</v>
      </c>
      <c r="E10" s="41">
        <f>FIRE0503a_raw!E13</f>
        <v>0</v>
      </c>
      <c r="F10" s="41">
        <f>FIRE0503a_raw!F13</f>
        <v>0</v>
      </c>
      <c r="G10" s="41">
        <f>FIRE0503a_raw!G13</f>
        <v>0</v>
      </c>
      <c r="H10" s="41">
        <f>FIRE0503a_raw!H13</f>
        <v>2</v>
      </c>
      <c r="I10" s="41">
        <f>FIRE0503a_raw!I13</f>
        <v>0</v>
      </c>
      <c r="J10" s="40"/>
      <c r="K10" s="68" t="str">
        <f>FIRE0503a_raw!K13</f>
        <v>6 - 10</v>
      </c>
      <c r="L10" s="41">
        <f>FIRE0503a_raw!L13</f>
        <v>2.519498821294468</v>
      </c>
      <c r="M10" s="42"/>
      <c r="N10" s="42"/>
      <c r="O10" s="42"/>
      <c r="P10" s="42"/>
    </row>
    <row r="11" spans="1:16" ht="15.75" x14ac:dyDescent="0.2">
      <c r="A11" s="42" t="s">
        <v>16</v>
      </c>
      <c r="B11" s="40">
        <f>FIRE0503a_raw!B14</f>
        <v>3</v>
      </c>
      <c r="C11" s="41">
        <f>FIRE0503a_raw!C14</f>
        <v>2</v>
      </c>
      <c r="D11" s="41">
        <f>FIRE0503a_raw!D14</f>
        <v>2</v>
      </c>
      <c r="E11" s="41">
        <f>FIRE0503a_raw!E14</f>
        <v>0</v>
      </c>
      <c r="F11" s="41">
        <f>FIRE0503a_raw!F14</f>
        <v>0</v>
      </c>
      <c r="G11" s="41">
        <f>FIRE0503a_raw!G14</f>
        <v>0</v>
      </c>
      <c r="H11" s="41">
        <f>FIRE0503a_raw!H14</f>
        <v>1</v>
      </c>
      <c r="I11" s="41">
        <f>FIRE0503a_raw!I14</f>
        <v>0</v>
      </c>
      <c r="J11" s="40"/>
      <c r="K11" s="68" t="str">
        <f>FIRE0503a_raw!K14</f>
        <v>11 - 16</v>
      </c>
      <c r="L11" s="41">
        <f>FIRE0503a_raw!L14</f>
        <v>0.69149231648312548</v>
      </c>
      <c r="M11" s="42"/>
      <c r="N11" s="42"/>
      <c r="O11" s="42"/>
      <c r="P11" s="42"/>
    </row>
    <row r="12" spans="1:16" ht="15.75" x14ac:dyDescent="0.2">
      <c r="A12" s="42" t="s">
        <v>17</v>
      </c>
      <c r="B12" s="40">
        <f>FIRE0503a_raw!B15</f>
        <v>13</v>
      </c>
      <c r="C12" s="41">
        <f>FIRE0503a_raw!C15</f>
        <v>7</v>
      </c>
      <c r="D12" s="41">
        <f>FIRE0503a_raw!D15</f>
        <v>7</v>
      </c>
      <c r="E12" s="41">
        <f>FIRE0503a_raw!E15</f>
        <v>0</v>
      </c>
      <c r="F12" s="41">
        <f>FIRE0503a_raw!F15</f>
        <v>0</v>
      </c>
      <c r="G12" s="41">
        <f>FIRE0503a_raw!G15</f>
        <v>0</v>
      </c>
      <c r="H12" s="41">
        <f>FIRE0503a_raw!H15</f>
        <v>5</v>
      </c>
      <c r="I12" s="41">
        <f>FIRE0503a_raw!I15</f>
        <v>1</v>
      </c>
      <c r="J12" s="40"/>
      <c r="K12" s="68" t="str">
        <f>FIRE0503a_raw!K15</f>
        <v>17 - 24</v>
      </c>
      <c r="L12" s="41">
        <f>FIRE0503a_raw!L15</f>
        <v>2.2807773801622542</v>
      </c>
      <c r="M12" s="42"/>
      <c r="N12" s="42"/>
      <c r="O12" s="42"/>
      <c r="P12" s="42"/>
    </row>
    <row r="13" spans="1:16" ht="15.75" x14ac:dyDescent="0.2">
      <c r="A13" s="42" t="s">
        <v>26</v>
      </c>
      <c r="B13" s="40">
        <f>FIRE0503a_raw!B16</f>
        <v>29</v>
      </c>
      <c r="C13" s="41">
        <f>FIRE0503a_raw!C16</f>
        <v>18</v>
      </c>
      <c r="D13" s="41">
        <f>FIRE0503a_raw!D16</f>
        <v>18</v>
      </c>
      <c r="E13" s="41">
        <f>FIRE0503a_raw!E16</f>
        <v>0</v>
      </c>
      <c r="F13" s="41">
        <f>FIRE0503a_raw!F16</f>
        <v>0</v>
      </c>
      <c r="G13" s="41">
        <f>FIRE0503a_raw!G16</f>
        <v>0</v>
      </c>
      <c r="H13" s="41">
        <f>FIRE0503a_raw!H16</f>
        <v>5</v>
      </c>
      <c r="I13" s="41">
        <f>FIRE0503a_raw!I16</f>
        <v>6</v>
      </c>
      <c r="J13" s="40"/>
      <c r="K13" s="68" t="str">
        <f>FIRE0503a_raw!K16</f>
        <v>25 - 39</v>
      </c>
      <c r="L13" s="41">
        <f>FIRE0503a_raw!L16</f>
        <v>2.3867750931953373</v>
      </c>
      <c r="M13" s="42"/>
      <c r="N13" s="42"/>
      <c r="O13" s="42"/>
      <c r="P13" s="42"/>
    </row>
    <row r="14" spans="1:16" ht="15.75" x14ac:dyDescent="0.2">
      <c r="A14" s="42" t="s">
        <v>27</v>
      </c>
      <c r="B14" s="40">
        <f>FIRE0503a_raw!B17</f>
        <v>38</v>
      </c>
      <c r="C14" s="41">
        <f>FIRE0503a_raw!C17</f>
        <v>29</v>
      </c>
      <c r="D14" s="41">
        <f>FIRE0503a_raw!D17</f>
        <v>27</v>
      </c>
      <c r="E14" s="41">
        <f>FIRE0503a_raw!E17</f>
        <v>2</v>
      </c>
      <c r="F14" s="41">
        <f>FIRE0503a_raw!F17</f>
        <v>0</v>
      </c>
      <c r="G14" s="41">
        <f>FIRE0503a_raw!G17</f>
        <v>4</v>
      </c>
      <c r="H14" s="41">
        <f>FIRE0503a_raw!H17</f>
        <v>2</v>
      </c>
      <c r="I14" s="41">
        <f>FIRE0503a_raw!I17</f>
        <v>3</v>
      </c>
      <c r="J14" s="40"/>
      <c r="K14" s="68" t="str">
        <f>FIRE0503a_raw!K17</f>
        <v>40 - 54</v>
      </c>
      <c r="L14" s="41">
        <f>FIRE0503a_raw!L17</f>
        <v>3.2747853421297517</v>
      </c>
      <c r="M14" s="42"/>
      <c r="N14" s="42"/>
      <c r="O14" s="42"/>
      <c r="P14" s="42"/>
    </row>
    <row r="15" spans="1:16" ht="15.75" x14ac:dyDescent="0.2">
      <c r="A15" s="42" t="s">
        <v>28</v>
      </c>
      <c r="B15" s="40">
        <f>FIRE0503a_raw!B18</f>
        <v>44</v>
      </c>
      <c r="C15" s="41">
        <f>FIRE0503a_raw!C18</f>
        <v>35</v>
      </c>
      <c r="D15" s="41">
        <f>FIRE0503a_raw!D18</f>
        <v>32</v>
      </c>
      <c r="E15" s="41">
        <f>FIRE0503a_raw!E18</f>
        <v>1</v>
      </c>
      <c r="F15" s="41">
        <f>FIRE0503a_raw!F18</f>
        <v>2</v>
      </c>
      <c r="G15" s="41">
        <f>FIRE0503a_raw!G18</f>
        <v>2</v>
      </c>
      <c r="H15" s="41">
        <f>FIRE0503a_raw!H18</f>
        <v>4</v>
      </c>
      <c r="I15" s="41">
        <f>FIRE0503a_raw!I18</f>
        <v>3</v>
      </c>
      <c r="J15" s="40"/>
      <c r="K15" s="68" t="str">
        <f>FIRE0503a_raw!K18</f>
        <v>55 - 64</v>
      </c>
      <c r="L15" s="41">
        <f>FIRE0503a_raw!L18</f>
        <v>5.7401731497138915</v>
      </c>
      <c r="M15" s="42"/>
      <c r="N15" s="42"/>
      <c r="O15" s="42"/>
      <c r="P15" s="42"/>
    </row>
    <row r="16" spans="1:16" ht="15.75" x14ac:dyDescent="0.2">
      <c r="A16" s="42" t="s">
        <v>18</v>
      </c>
      <c r="B16" s="40">
        <f>FIRE0503a_raw!B19</f>
        <v>65</v>
      </c>
      <c r="C16" s="41">
        <f>FIRE0503a_raw!C19</f>
        <v>57</v>
      </c>
      <c r="D16" s="41">
        <f>FIRE0503a_raw!D19</f>
        <v>55</v>
      </c>
      <c r="E16" s="41">
        <f>FIRE0503a_raw!E19</f>
        <v>0</v>
      </c>
      <c r="F16" s="41">
        <f>FIRE0503a_raw!F19</f>
        <v>2</v>
      </c>
      <c r="G16" s="41">
        <f>FIRE0503a_raw!G19</f>
        <v>1</v>
      </c>
      <c r="H16" s="41">
        <f>FIRE0503a_raw!H19</f>
        <v>3</v>
      </c>
      <c r="I16" s="41">
        <f>FIRE0503a_raw!I19</f>
        <v>4</v>
      </c>
      <c r="J16" s="40"/>
      <c r="K16" s="68" t="str">
        <f>FIRE0503a_raw!K19</f>
        <v>65 - 79</v>
      </c>
      <c r="L16" s="41">
        <f>FIRE0503a_raw!L19</f>
        <v>7.8644174432778895</v>
      </c>
      <c r="M16" s="42"/>
      <c r="N16" s="42"/>
      <c r="O16" s="42"/>
      <c r="P16" s="42"/>
    </row>
    <row r="17" spans="1:16" ht="13.5" customHeight="1" x14ac:dyDescent="0.2">
      <c r="A17" s="42" t="s">
        <v>48</v>
      </c>
      <c r="B17" s="40">
        <f>FIRE0503a_raw!B20</f>
        <v>42</v>
      </c>
      <c r="C17" s="41">
        <f>FIRE0503a_raw!C20</f>
        <v>36</v>
      </c>
      <c r="D17" s="41">
        <f>FIRE0503a_raw!D20</f>
        <v>36</v>
      </c>
      <c r="E17" s="41">
        <f>FIRE0503a_raw!E20</f>
        <v>0</v>
      </c>
      <c r="F17" s="41">
        <f>FIRE0503a_raw!F20</f>
        <v>0</v>
      </c>
      <c r="G17" s="41">
        <f>FIRE0503a_raw!G20</f>
        <v>4</v>
      </c>
      <c r="H17" s="41">
        <f>FIRE0503a_raw!H20</f>
        <v>0</v>
      </c>
      <c r="I17" s="41">
        <f>FIRE0503a_raw!I20</f>
        <v>2</v>
      </c>
      <c r="J17" s="40"/>
      <c r="K17" s="68" t="str">
        <f>FIRE0503a_raw!K20</f>
        <v>80 and over</v>
      </c>
      <c r="L17" s="41">
        <f>FIRE0503a_raw!L20</f>
        <v>13.822464268929865</v>
      </c>
      <c r="M17" s="61"/>
      <c r="N17" s="42"/>
      <c r="O17" s="42"/>
      <c r="P17" s="42"/>
    </row>
    <row r="18" spans="1:16" ht="15" customHeight="1" thickBot="1" x14ac:dyDescent="0.25">
      <c r="A18" s="43" t="s">
        <v>19</v>
      </c>
      <c r="B18" s="69">
        <f>FIRE0503a_raw!B21</f>
        <v>20</v>
      </c>
      <c r="C18" s="70">
        <f>FIRE0503a_raw!C21</f>
        <v>11</v>
      </c>
      <c r="D18" s="70">
        <f>FIRE0503a_raw!D21</f>
        <v>10</v>
      </c>
      <c r="E18" s="70">
        <f>FIRE0503a_raw!E21</f>
        <v>1</v>
      </c>
      <c r="F18" s="70">
        <f>FIRE0503a_raw!F21</f>
        <v>0</v>
      </c>
      <c r="G18" s="70">
        <f>FIRE0503a_raw!G21</f>
        <v>1</v>
      </c>
      <c r="H18" s="70">
        <f>FIRE0503a_raw!H21</f>
        <v>6</v>
      </c>
      <c r="I18" s="70">
        <f>FIRE0503a_raw!I21</f>
        <v>2</v>
      </c>
      <c r="J18" s="69"/>
      <c r="K18" s="71" t="str">
        <f>FIRE0503a_raw!K21</f>
        <v>Unspecified</v>
      </c>
      <c r="L18" s="70" t="str">
        <f>FIRE0503a_raw!L21</f>
        <v>..</v>
      </c>
      <c r="M18" s="42"/>
      <c r="N18" s="42"/>
      <c r="O18" s="42"/>
      <c r="P18" s="42"/>
    </row>
    <row r="19" spans="1:16" ht="45" customHeight="1" x14ac:dyDescent="0.2">
      <c r="A19" s="99" t="s">
        <v>53</v>
      </c>
      <c r="B19" s="99"/>
      <c r="C19" s="99"/>
      <c r="D19" s="99"/>
      <c r="E19" s="99"/>
      <c r="F19" s="99"/>
      <c r="G19" s="99"/>
      <c r="H19" s="99"/>
      <c r="I19" s="99"/>
      <c r="J19" s="99"/>
      <c r="K19" s="99"/>
      <c r="L19" s="99"/>
      <c r="M19" s="42"/>
      <c r="N19" s="42"/>
      <c r="O19" s="42"/>
      <c r="P19" s="42"/>
    </row>
    <row r="20" spans="1:16" x14ac:dyDescent="0.2">
      <c r="A20" s="62" t="s">
        <v>45</v>
      </c>
      <c r="B20" s="62"/>
      <c r="C20" s="62"/>
      <c r="D20" s="62"/>
      <c r="E20" s="62"/>
      <c r="F20" s="62"/>
      <c r="G20" s="62"/>
      <c r="H20" s="62"/>
      <c r="I20" s="62"/>
      <c r="J20" s="62"/>
      <c r="K20" s="62"/>
      <c r="L20" s="62"/>
      <c r="M20" s="42"/>
      <c r="N20" s="42"/>
      <c r="O20" s="42"/>
      <c r="P20" s="42"/>
    </row>
    <row r="21" spans="1:16" x14ac:dyDescent="0.2">
      <c r="A21" s="62" t="s">
        <v>44</v>
      </c>
      <c r="B21" s="62"/>
      <c r="C21" s="62"/>
      <c r="D21" s="62"/>
      <c r="E21" s="62"/>
      <c r="F21" s="62"/>
      <c r="G21" s="62"/>
      <c r="H21" s="62"/>
      <c r="I21" s="62"/>
      <c r="J21" s="62"/>
      <c r="K21" s="62"/>
      <c r="L21" s="62"/>
      <c r="M21" s="42"/>
      <c r="N21" s="42"/>
      <c r="O21" s="42"/>
      <c r="P21" s="42"/>
    </row>
    <row r="22" spans="1:16" x14ac:dyDescent="0.2">
      <c r="A22" s="62" t="s">
        <v>46</v>
      </c>
      <c r="B22" s="62"/>
      <c r="C22" s="62"/>
      <c r="D22" s="62"/>
      <c r="E22" s="62"/>
      <c r="F22" s="62"/>
      <c r="G22" s="62"/>
      <c r="H22" s="62"/>
      <c r="I22" s="62"/>
      <c r="J22" s="62"/>
      <c r="K22" s="62"/>
      <c r="L22" s="62"/>
      <c r="M22" s="42"/>
      <c r="N22" s="42"/>
      <c r="O22" s="42"/>
      <c r="P22" s="42"/>
    </row>
    <row r="23" spans="1:16" ht="15" customHeight="1" x14ac:dyDescent="0.2">
      <c r="A23" s="76" t="s">
        <v>54</v>
      </c>
      <c r="B23" s="76"/>
      <c r="C23" s="76"/>
      <c r="D23" s="76"/>
      <c r="E23" s="76"/>
      <c r="F23" s="76"/>
      <c r="G23" s="76"/>
      <c r="H23" s="76"/>
      <c r="I23" s="76"/>
      <c r="J23" s="76"/>
      <c r="K23" s="76"/>
      <c r="L23" s="76"/>
      <c r="M23" s="42"/>
      <c r="N23" s="42"/>
      <c r="O23" s="42"/>
      <c r="P23" s="42"/>
    </row>
    <row r="24" spans="1:16" x14ac:dyDescent="0.2">
      <c r="A24" s="77" t="s">
        <v>41</v>
      </c>
      <c r="B24" s="77"/>
      <c r="C24" s="77"/>
      <c r="D24" s="77"/>
      <c r="E24" s="77"/>
      <c r="F24" s="77"/>
      <c r="G24" s="77"/>
      <c r="H24" s="77"/>
      <c r="I24" s="77"/>
      <c r="J24" s="63"/>
      <c r="K24" s="63"/>
      <c r="L24" s="63"/>
      <c r="M24" s="42"/>
      <c r="N24" s="42"/>
      <c r="O24" s="42"/>
      <c r="P24" s="42"/>
    </row>
    <row r="25" spans="1:16" s="59" customFormat="1" ht="35.25" customHeight="1" x14ac:dyDescent="0.25">
      <c r="A25" s="59" t="s">
        <v>267</v>
      </c>
    </row>
    <row r="26" spans="1:16" s="78" customFormat="1" x14ac:dyDescent="0.25">
      <c r="A26" s="78" t="s">
        <v>268</v>
      </c>
    </row>
    <row r="27" spans="1:16" s="78" customFormat="1" x14ac:dyDescent="0.25">
      <c r="A27" s="78" t="s">
        <v>269</v>
      </c>
    </row>
    <row r="28" spans="1:16" ht="24.95" customHeight="1" x14ac:dyDescent="0.25">
      <c r="A28" s="59" t="s">
        <v>30</v>
      </c>
      <c r="B28" s="42"/>
      <c r="C28" s="42"/>
      <c r="D28" s="42"/>
      <c r="E28" s="42"/>
      <c r="F28" s="42"/>
      <c r="G28" s="42"/>
      <c r="H28" s="42"/>
      <c r="I28" s="42"/>
      <c r="J28" s="42"/>
      <c r="K28" s="42"/>
      <c r="L28" s="42"/>
      <c r="M28" s="42"/>
      <c r="N28" s="42"/>
      <c r="O28" s="42"/>
      <c r="P28" s="42"/>
    </row>
    <row r="29" spans="1:16" x14ac:dyDescent="0.2">
      <c r="A29" s="42" t="s">
        <v>93</v>
      </c>
      <c r="B29" s="79"/>
      <c r="C29" s="79"/>
      <c r="D29" s="79"/>
      <c r="E29" s="79"/>
      <c r="F29" s="79"/>
      <c r="G29" s="79"/>
      <c r="H29" s="79"/>
      <c r="I29" s="79"/>
      <c r="J29" s="79"/>
      <c r="K29" s="79"/>
      <c r="L29" s="79"/>
      <c r="M29" s="42"/>
      <c r="N29" s="42"/>
      <c r="O29" s="42"/>
      <c r="P29" s="42"/>
    </row>
    <row r="30" spans="1:16" x14ac:dyDescent="0.2">
      <c r="A30" s="76" t="s">
        <v>94</v>
      </c>
      <c r="B30" s="42"/>
      <c r="C30" s="42"/>
      <c r="D30" s="42"/>
      <c r="E30" s="42"/>
      <c r="F30" s="42"/>
      <c r="G30" s="42"/>
      <c r="H30" s="42"/>
      <c r="I30" s="42"/>
      <c r="J30" s="42"/>
      <c r="K30" s="42"/>
      <c r="L30" s="42"/>
      <c r="M30" s="42"/>
      <c r="N30" s="42"/>
      <c r="O30" s="42"/>
      <c r="P30" s="42"/>
    </row>
    <row r="31" spans="1:16" ht="24.95" customHeight="1" x14ac:dyDescent="0.2">
      <c r="A31" s="80" t="s">
        <v>95</v>
      </c>
      <c r="B31" s="62"/>
      <c r="C31" s="62"/>
      <c r="D31" s="62"/>
      <c r="E31" s="62"/>
      <c r="F31" s="62"/>
      <c r="G31" s="62"/>
      <c r="H31" s="62"/>
      <c r="I31" s="62"/>
      <c r="J31" s="62"/>
      <c r="K31" s="62"/>
      <c r="L31" s="62"/>
      <c r="M31" s="42"/>
      <c r="N31" s="42"/>
      <c r="O31" s="42"/>
      <c r="P31" s="42"/>
    </row>
    <row r="32" spans="1:16" ht="24.95" customHeight="1" x14ac:dyDescent="0.2">
      <c r="A32" s="42" t="str">
        <f>_xlfn.CONCAT("The data in this table are consistent with records that reached the IRS by ",config!B3,".")</f>
        <v>The data in this table are consistent with records that reached the IRS by 1 May 2025.</v>
      </c>
      <c r="B32" s="42"/>
      <c r="C32" s="42"/>
      <c r="D32" s="42"/>
      <c r="E32" s="42"/>
      <c r="F32" s="42"/>
      <c r="G32" s="42"/>
      <c r="H32" s="42"/>
      <c r="I32" s="42"/>
      <c r="J32" s="42"/>
      <c r="K32" s="42"/>
      <c r="L32" s="42"/>
      <c r="M32" s="42"/>
      <c r="N32" s="42"/>
      <c r="O32" s="42"/>
      <c r="P32" s="42"/>
    </row>
    <row r="33" spans="1:16" ht="24.95" customHeight="1" x14ac:dyDescent="0.2">
      <c r="A33" s="42" t="s">
        <v>31</v>
      </c>
      <c r="B33" s="62"/>
      <c r="C33" s="62"/>
      <c r="D33" s="62"/>
      <c r="E33" s="62"/>
      <c r="F33" s="62"/>
      <c r="G33" s="62"/>
      <c r="H33" s="62"/>
      <c r="I33" s="62"/>
      <c r="J33" s="62"/>
      <c r="K33" s="62"/>
      <c r="L33" s="62"/>
      <c r="M33" s="42"/>
      <c r="N33" s="42"/>
      <c r="O33" s="42"/>
      <c r="P33" s="42"/>
    </row>
    <row r="34" spans="1:16" x14ac:dyDescent="0.2">
      <c r="A34" s="81" t="s">
        <v>34</v>
      </c>
      <c r="B34" s="81"/>
      <c r="C34" s="81"/>
      <c r="D34" s="81"/>
      <c r="E34" s="81"/>
      <c r="F34" s="42"/>
      <c r="G34" s="42"/>
      <c r="H34" s="42"/>
      <c r="I34" s="42"/>
      <c r="J34" s="42"/>
      <c r="K34" s="42"/>
      <c r="L34" s="42"/>
      <c r="M34" s="42"/>
      <c r="N34" s="42"/>
      <c r="O34" s="42"/>
      <c r="P34" s="42"/>
    </row>
    <row r="35" spans="1:16" x14ac:dyDescent="0.2">
      <c r="A35" s="81" t="s">
        <v>169</v>
      </c>
      <c r="B35" s="42"/>
      <c r="C35" s="42"/>
      <c r="D35" s="42"/>
      <c r="E35" s="42"/>
      <c r="F35" s="42"/>
      <c r="G35" s="42"/>
      <c r="H35" s="42"/>
      <c r="I35" s="42"/>
      <c r="J35" s="42"/>
      <c r="K35" s="42"/>
      <c r="L35" s="42"/>
      <c r="M35" s="42"/>
      <c r="N35" s="42"/>
      <c r="O35" s="42"/>
      <c r="P35" s="42"/>
    </row>
    <row r="36" spans="1:16" ht="24.95" customHeight="1" x14ac:dyDescent="0.2">
      <c r="A36" s="42" t="s">
        <v>259</v>
      </c>
      <c r="B36" s="62"/>
      <c r="C36" s="62"/>
      <c r="D36" s="62"/>
      <c r="E36" s="62"/>
      <c r="F36" s="62"/>
      <c r="G36" s="62"/>
      <c r="H36" s="62"/>
      <c r="I36" s="62"/>
      <c r="J36" s="62"/>
      <c r="K36" s="62"/>
      <c r="L36" s="62"/>
      <c r="M36" s="42"/>
      <c r="N36" s="42"/>
      <c r="O36" s="42"/>
      <c r="P36" s="42"/>
    </row>
    <row r="37" spans="1:16" x14ac:dyDescent="0.2">
      <c r="A37" s="82" t="s">
        <v>260</v>
      </c>
      <c r="B37" s="42"/>
      <c r="C37" s="42"/>
      <c r="D37" s="42"/>
      <c r="E37" s="42"/>
      <c r="F37" s="42"/>
      <c r="G37" s="42"/>
      <c r="H37" s="42"/>
      <c r="I37" s="42"/>
      <c r="J37" s="42"/>
      <c r="K37" s="42"/>
      <c r="L37" s="42"/>
      <c r="M37" s="42"/>
      <c r="N37" s="42"/>
      <c r="O37" s="42"/>
      <c r="P37" s="42"/>
    </row>
    <row r="38" spans="1:16" x14ac:dyDescent="0.2">
      <c r="A38" s="84" t="s">
        <v>97</v>
      </c>
      <c r="B38" s="62"/>
      <c r="C38" s="62"/>
      <c r="D38" s="62"/>
      <c r="E38" s="42"/>
      <c r="F38" s="42"/>
      <c r="G38" s="42"/>
      <c r="H38" s="42"/>
      <c r="I38" s="42"/>
      <c r="J38" s="60"/>
      <c r="K38" s="81"/>
      <c r="L38" s="83"/>
      <c r="M38" s="42"/>
      <c r="N38" s="42"/>
      <c r="O38" s="42"/>
      <c r="P38" s="42"/>
    </row>
    <row r="39" spans="1:16" x14ac:dyDescent="0.2">
      <c r="A39" s="42"/>
      <c r="B39" s="81"/>
      <c r="C39" s="81"/>
      <c r="D39" s="81"/>
      <c r="E39" s="42"/>
      <c r="F39" s="42"/>
      <c r="G39" s="42"/>
      <c r="H39" s="42"/>
      <c r="I39" s="42"/>
      <c r="J39" s="60"/>
      <c r="K39" s="62"/>
      <c r="L39" s="83"/>
      <c r="M39" s="42"/>
      <c r="N39" s="42"/>
      <c r="O39" s="42"/>
      <c r="P39" s="42"/>
    </row>
    <row r="40" spans="1:16" x14ac:dyDescent="0.2">
      <c r="A40" s="42"/>
      <c r="B40" s="42"/>
      <c r="C40" s="42"/>
      <c r="D40" s="42"/>
      <c r="E40" s="42"/>
      <c r="F40" s="42"/>
      <c r="G40" s="42"/>
      <c r="H40" s="42"/>
      <c r="I40" s="42"/>
      <c r="J40" s="42"/>
      <c r="K40" s="42"/>
      <c r="L40" s="42"/>
      <c r="M40" s="42"/>
      <c r="N40" s="42"/>
      <c r="O40" s="42"/>
      <c r="P40" s="42"/>
    </row>
    <row r="41" spans="1:16" x14ac:dyDescent="0.2">
      <c r="A41" s="42"/>
      <c r="B41" s="42"/>
      <c r="C41" s="42"/>
      <c r="D41" s="42"/>
      <c r="E41" s="42"/>
      <c r="F41" s="42"/>
      <c r="G41" s="42"/>
      <c r="H41" s="42"/>
      <c r="I41" s="42"/>
      <c r="J41" s="42"/>
      <c r="K41" s="42"/>
      <c r="L41" s="42"/>
      <c r="M41" s="42"/>
      <c r="N41" s="42"/>
      <c r="O41" s="42"/>
      <c r="P41" s="42"/>
    </row>
    <row r="42" spans="1:16" x14ac:dyDescent="0.2">
      <c r="A42" s="42"/>
      <c r="B42" s="42"/>
      <c r="C42" s="42"/>
      <c r="D42" s="42"/>
      <c r="E42" s="42"/>
      <c r="F42" s="42"/>
      <c r="G42" s="42"/>
      <c r="H42" s="42"/>
      <c r="I42" s="42"/>
      <c r="J42" s="42"/>
      <c r="K42" s="42"/>
      <c r="L42" s="42"/>
      <c r="M42" s="42"/>
      <c r="N42" s="42"/>
      <c r="O42" s="42" t="s">
        <v>255</v>
      </c>
      <c r="P42" s="42"/>
    </row>
    <row r="43" spans="1:16" x14ac:dyDescent="0.2">
      <c r="A43" s="42"/>
      <c r="B43" s="42"/>
      <c r="C43" s="42"/>
      <c r="D43" s="42"/>
      <c r="E43" s="42"/>
      <c r="F43" s="42"/>
      <c r="G43" s="42"/>
      <c r="H43" s="42"/>
      <c r="I43" s="42"/>
      <c r="J43" s="42"/>
      <c r="K43" s="42"/>
      <c r="L43" s="42"/>
      <c r="M43" s="42"/>
      <c r="N43" s="42"/>
      <c r="O43" s="42" t="s">
        <v>167</v>
      </c>
      <c r="P43" s="42"/>
    </row>
    <row r="44" spans="1:16" x14ac:dyDescent="0.2">
      <c r="A44" s="42"/>
      <c r="B44" s="42"/>
      <c r="C44" s="42"/>
      <c r="D44" s="42"/>
      <c r="E44" s="42"/>
      <c r="F44" s="42"/>
      <c r="G44" s="42"/>
      <c r="H44" s="42"/>
      <c r="I44" s="42"/>
      <c r="J44" s="42"/>
      <c r="K44" s="42"/>
      <c r="L44" s="42"/>
      <c r="M44" s="42"/>
      <c r="N44" s="42"/>
      <c r="O44" s="42" t="s">
        <v>166</v>
      </c>
      <c r="P44" s="42"/>
    </row>
    <row r="45" spans="1:16" x14ac:dyDescent="0.2">
      <c r="A45" s="42"/>
      <c r="B45" s="42"/>
      <c r="C45" s="42"/>
      <c r="D45" s="42"/>
      <c r="E45" s="42"/>
      <c r="F45" s="42"/>
      <c r="G45" s="42"/>
      <c r="H45" s="42"/>
      <c r="I45" s="42"/>
      <c r="J45" s="42"/>
      <c r="K45" s="42"/>
      <c r="L45" s="42"/>
      <c r="M45" s="42"/>
      <c r="N45" s="42"/>
      <c r="O45" s="42" t="s">
        <v>165</v>
      </c>
      <c r="P45" s="42"/>
    </row>
    <row r="46" spans="1:16" x14ac:dyDescent="0.2">
      <c r="A46" s="42"/>
      <c r="B46" s="42"/>
      <c r="C46" s="42"/>
      <c r="D46" s="42"/>
      <c r="E46" s="42"/>
      <c r="F46" s="42"/>
      <c r="G46" s="42"/>
      <c r="H46" s="42"/>
      <c r="I46" s="42"/>
      <c r="J46" s="42"/>
      <c r="K46" s="42"/>
      <c r="L46" s="42"/>
      <c r="M46" s="42"/>
      <c r="N46" s="42"/>
      <c r="O46" s="42" t="s">
        <v>87</v>
      </c>
      <c r="P46" s="42"/>
    </row>
    <row r="47" spans="1:16" x14ac:dyDescent="0.2">
      <c r="A47" s="42"/>
      <c r="B47" s="42"/>
      <c r="C47" s="42"/>
      <c r="D47" s="42"/>
      <c r="E47" s="42"/>
      <c r="F47" s="42"/>
      <c r="G47" s="42"/>
      <c r="H47" s="42"/>
      <c r="I47" s="42"/>
      <c r="J47" s="42"/>
      <c r="K47" s="42"/>
      <c r="L47" s="42"/>
      <c r="M47" s="42"/>
      <c r="N47" s="42" t="s">
        <v>168</v>
      </c>
      <c r="O47" s="42" t="s">
        <v>60</v>
      </c>
      <c r="P47" s="42"/>
    </row>
    <row r="48" spans="1:16" x14ac:dyDescent="0.2">
      <c r="A48" s="42"/>
      <c r="B48" s="42"/>
      <c r="C48" s="42"/>
      <c r="D48" s="42"/>
      <c r="E48" s="42"/>
      <c r="F48" s="42"/>
      <c r="G48" s="42"/>
      <c r="H48" s="42"/>
      <c r="I48" s="42"/>
      <c r="J48" s="42"/>
      <c r="K48" s="42"/>
      <c r="L48" s="42"/>
      <c r="M48" s="42"/>
      <c r="N48" s="42" t="s">
        <v>13</v>
      </c>
      <c r="O48" s="42" t="s">
        <v>56</v>
      </c>
      <c r="P48" s="42"/>
    </row>
    <row r="49" spans="1:16" x14ac:dyDescent="0.2">
      <c r="A49" s="42"/>
      <c r="B49" s="42"/>
      <c r="C49" s="42"/>
      <c r="D49" s="42"/>
      <c r="E49" s="42"/>
      <c r="F49" s="42"/>
      <c r="G49" s="42"/>
      <c r="H49" s="42"/>
      <c r="I49" s="42"/>
      <c r="J49" s="42"/>
      <c r="K49" s="42"/>
      <c r="L49" s="42"/>
      <c r="M49" s="42"/>
      <c r="N49" s="42" t="s">
        <v>12</v>
      </c>
      <c r="O49" s="42" t="s">
        <v>52</v>
      </c>
      <c r="P49" s="42"/>
    </row>
    <row r="50" spans="1:16" x14ac:dyDescent="0.2">
      <c r="A50" s="42"/>
      <c r="B50" s="42"/>
      <c r="C50" s="42"/>
      <c r="D50" s="42"/>
      <c r="E50" s="42"/>
      <c r="F50" s="42"/>
      <c r="G50" s="42"/>
      <c r="H50" s="42"/>
      <c r="I50" s="42"/>
      <c r="J50" s="42"/>
      <c r="K50" s="42"/>
      <c r="L50" s="42"/>
      <c r="M50" s="42"/>
      <c r="N50" s="42" t="s">
        <v>43</v>
      </c>
      <c r="O50" s="42" t="s">
        <v>47</v>
      </c>
      <c r="P50" s="42"/>
    </row>
    <row r="51" spans="1:16" x14ac:dyDescent="0.2">
      <c r="A51" s="42"/>
      <c r="B51" s="42"/>
      <c r="C51" s="42"/>
      <c r="D51" s="42"/>
      <c r="E51" s="42"/>
      <c r="F51" s="42"/>
      <c r="G51" s="42"/>
      <c r="H51" s="42"/>
      <c r="I51" s="42"/>
      <c r="J51" s="42"/>
      <c r="K51" s="42"/>
      <c r="L51" s="42"/>
      <c r="M51" s="42"/>
      <c r="N51" s="42"/>
      <c r="O51" s="42" t="s">
        <v>42</v>
      </c>
      <c r="P51" s="42"/>
    </row>
    <row r="52" spans="1:16" x14ac:dyDescent="0.2">
      <c r="A52" s="42"/>
      <c r="B52" s="42"/>
      <c r="C52" s="42"/>
      <c r="D52" s="42"/>
      <c r="E52" s="42"/>
      <c r="F52" s="42"/>
      <c r="G52" s="42"/>
      <c r="H52" s="42"/>
      <c r="I52" s="42"/>
      <c r="J52" s="42"/>
      <c r="K52" s="42"/>
      <c r="L52" s="42"/>
      <c r="M52" s="42"/>
      <c r="N52" s="42"/>
      <c r="O52" s="42" t="s">
        <v>8</v>
      </c>
      <c r="P52" s="42"/>
    </row>
    <row r="53" spans="1:16" x14ac:dyDescent="0.2">
      <c r="A53" s="42"/>
      <c r="B53" s="42"/>
      <c r="C53" s="42"/>
      <c r="D53" s="42"/>
      <c r="E53" s="42"/>
      <c r="F53" s="42"/>
      <c r="G53" s="42"/>
      <c r="H53" s="42"/>
      <c r="I53" s="42"/>
      <c r="J53" s="42"/>
      <c r="K53" s="42"/>
      <c r="L53" s="42"/>
      <c r="M53" s="42"/>
      <c r="N53" s="42"/>
      <c r="O53" s="42" t="s">
        <v>7</v>
      </c>
      <c r="P53" s="42"/>
    </row>
    <row r="54" spans="1:16" x14ac:dyDescent="0.2">
      <c r="A54" s="42"/>
      <c r="B54" s="42"/>
      <c r="C54" s="42"/>
      <c r="D54" s="42"/>
      <c r="E54" s="42"/>
      <c r="F54" s="42"/>
      <c r="G54" s="42"/>
      <c r="H54" s="42"/>
      <c r="I54" s="42"/>
      <c r="J54" s="42"/>
      <c r="K54" s="42"/>
      <c r="L54" s="42"/>
      <c r="M54" s="42"/>
      <c r="N54" s="42"/>
      <c r="O54" s="42" t="s">
        <v>6</v>
      </c>
      <c r="P54" s="42"/>
    </row>
    <row r="55" spans="1:16" x14ac:dyDescent="0.2">
      <c r="A55" s="42"/>
      <c r="B55" s="42"/>
      <c r="C55" s="42"/>
      <c r="D55" s="42"/>
      <c r="E55" s="42"/>
      <c r="F55" s="42"/>
      <c r="G55" s="42"/>
      <c r="H55" s="42"/>
      <c r="I55" s="42"/>
      <c r="J55" s="42"/>
      <c r="K55" s="42"/>
      <c r="L55" s="42"/>
      <c r="M55" s="42"/>
      <c r="N55" s="42"/>
      <c r="O55" s="42" t="s">
        <v>5</v>
      </c>
      <c r="P55" s="42"/>
    </row>
    <row r="56" spans="1:16" x14ac:dyDescent="0.2">
      <c r="A56" s="42"/>
      <c r="B56" s="42"/>
      <c r="C56" s="42"/>
      <c r="D56" s="42"/>
      <c r="E56" s="42"/>
      <c r="F56" s="42"/>
      <c r="G56" s="42"/>
      <c r="H56" s="42"/>
      <c r="I56" s="42"/>
      <c r="J56" s="42"/>
      <c r="K56" s="42"/>
      <c r="L56" s="42"/>
      <c r="M56" s="42"/>
      <c r="N56" s="42"/>
      <c r="O56" s="42" t="s">
        <v>4</v>
      </c>
      <c r="P56" s="42"/>
    </row>
    <row r="57" spans="1:16" x14ac:dyDescent="0.2">
      <c r="A57" s="42"/>
      <c r="B57" s="42"/>
      <c r="C57" s="42"/>
      <c r="D57" s="42"/>
      <c r="E57" s="42"/>
      <c r="F57" s="42"/>
      <c r="G57" s="42"/>
      <c r="H57" s="42"/>
      <c r="I57" s="42"/>
      <c r="J57" s="42"/>
      <c r="K57" s="42"/>
      <c r="L57" s="42"/>
      <c r="M57" s="42"/>
      <c r="N57" s="42"/>
      <c r="O57" s="42" t="s">
        <v>3</v>
      </c>
      <c r="P57" s="42"/>
    </row>
  </sheetData>
  <mergeCells count="1">
    <mergeCell ref="A19:L19"/>
  </mergeCells>
  <dataValidations count="2">
    <dataValidation type="list" allowBlank="1" showInputMessage="1" showErrorMessage="1" sqref="A4" xr:uid="{00000000-0002-0000-0100-000000000000}">
      <formula1>$N$47:$N$50</formula1>
    </dataValidation>
    <dataValidation type="list" allowBlank="1" showInputMessage="1" showErrorMessage="1" sqref="A3" xr:uid="{3DBDABB9-0F05-4B98-955B-59F4182E4816}">
      <formula1>$O$42:$O$57</formula1>
    </dataValidation>
  </dataValidations>
  <hyperlinks>
    <hyperlink ref="A24" r:id="rId1" xr:uid="{00000000-0004-0000-0100-000002000000}"/>
    <hyperlink ref="A34" r:id="rId2" xr:uid="{A00AA6EC-D410-4F39-8EF0-4CA852C96BE3}"/>
    <hyperlink ref="A35" r:id="rId3" display="The statistics in this table are National Statistics." xr:uid="{B7D8C77B-1613-48A6-8F5D-E878D88B1449}"/>
    <hyperlink ref="A37" r:id="rId4" display="Please email us at firestatistics@communities.gov.uk" xr:uid="{C8274553-FA51-4999-9195-BC3072305E47}"/>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config</vt:lpstr>
      <vt:lpstr>Cover_sheet</vt:lpstr>
      <vt:lpstr>Contents</vt:lpstr>
      <vt:lpstr>PopData</vt:lpstr>
      <vt:lpstr>200910</vt:lpstr>
      <vt:lpstr>Data - fatalities</vt:lpstr>
      <vt:lpstr>FIRE0503a_raw</vt:lpstr>
      <vt:lpstr>QA_FIRE0503a</vt:lpstr>
      <vt:lpstr>FIRE0503a</vt:lpstr>
      <vt:lpstr>Data - casualties</vt:lpstr>
      <vt:lpstr>FIRE0503b_raw</vt:lpstr>
      <vt:lpstr>QA_FIRE0503b</vt:lpstr>
      <vt:lpstr>FIRE0503b</vt:lpstr>
      <vt:lpstr>Contents!Print_Area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keywords/>
  <cp:lastModifiedBy/>
  <dcterms:created xsi:type="dcterms:W3CDTF">2025-08-07T08:06:51Z</dcterms:created>
  <dcterms:modified xsi:type="dcterms:W3CDTF">2025-08-12T09:49:21Z</dcterms:modified>
</cp:coreProperties>
</file>