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02 Detailed analysis fire\2025-26 DF_RT\02 Tables\03 Publication ready\"/>
    </mc:Choice>
  </mc:AlternateContent>
  <xr:revisionPtr revIDLastSave="0" documentId="13_ncr:1_{64401B92-A1EF-45D8-B9DB-FA4FB26A0CBA}" xr6:coauthVersionLast="47" xr6:coauthVersionMax="47" xr10:uidLastSave="{00000000-0000-0000-0000-000000000000}"/>
  <workbookProtection workbookAlgorithmName="SHA-512" workbookHashValue="h3cdCm1nnOLW2TMf1VNaFV/9sSiAfjKMbdgbik6A6u4/DX9vjzNz1PHqaljCSTPoL0ohU/Z5nLwMaRg4NNHBSA==" workbookSaltValue="eDbNHcwXfaYFWuulBuHEZA==" workbookSpinCount="100000" lockStructure="1"/>
  <bookViews>
    <workbookView xWindow="-120" yWindow="-120" windowWidth="29040" windowHeight="14370" tabRatio="666" xr2:uid="{00000000-000D-0000-FFFF-FFFF00000000}"/>
  </bookViews>
  <sheets>
    <sheet name="Cover_sheet" sheetId="25" r:id="rId1"/>
    <sheet name="config" sheetId="27" state="hidden" r:id="rId2"/>
    <sheet name="Contents" sheetId="26" r:id="rId3"/>
    <sheet name="Notes" sheetId="29" r:id="rId4"/>
    <sheet name="Data" sheetId="12" r:id="rId5"/>
    <sheet name="FIRE0702_working" sheetId="4" state="hidden" r:id="rId6"/>
    <sheet name="FIRE0702" sheetId="24" r:id="rId7"/>
    <sheet name="QA" sheetId="28" state="hidden" r:id="rId8"/>
  </sheets>
  <externalReferences>
    <externalReference r:id="rId9"/>
    <externalReference r:id="rId10"/>
  </externalReferences>
  <definedNames>
    <definedName name="_xlnm._FilterDatabase" localSheetId="4" hidden="1">Data!$A$1:$C$261745</definedName>
    <definedName name="bb">'[1]Succ apps, retire &amp; resig 0203'!$A$5:$S$58</definedName>
    <definedName name="_xlnm.Print_Area" localSheetId="2">Contents!$A$1:$E$7</definedName>
    <definedName name="_xlnm.Print_Area" localSheetId="6">FIRE0702!$A$1:$K$38</definedName>
    <definedName name="_xlnm.Print_Titles" localSheetId="6">FIRE0702!$A:$A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pivotCaches>
    <pivotCache cacheId="119" r:id="rId1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4" i="28" l="1" a="1"/>
  <c r="J44" i="28" a="1"/>
  <c r="B44" i="28" a="1"/>
  <c r="D6" i="26"/>
  <c r="D7" i="26"/>
  <c r="A10" i="25"/>
  <c r="A3" i="25"/>
  <c r="A15" i="29"/>
  <c r="R30" i="28" a="1"/>
  <c r="J30" i="28" a="1"/>
  <c r="B30" i="28" l="1" a="1"/>
  <c r="A2" i="26" l="1"/>
  <c r="A9" i="25"/>
  <c r="A8" i="25"/>
  <c r="A5" i="25"/>
  <c r="B4" i="4"/>
  <c r="B17" i="4" l="1"/>
  <c r="B16" i="24" s="1"/>
  <c r="D20" i="4"/>
  <c r="D19" i="24" s="1"/>
  <c r="S63" i="28" s="1"/>
  <c r="S81" i="28" s="1"/>
  <c r="C20" i="4"/>
  <c r="C19" i="24" s="1"/>
  <c r="R63" i="28" s="1"/>
  <c r="R81" i="28" s="1"/>
  <c r="E20" i="4"/>
  <c r="E19" i="24" s="1"/>
  <c r="T63" i="28" s="1"/>
  <c r="T81" i="28" s="1"/>
  <c r="F20" i="4"/>
  <c r="F19" i="24" s="1"/>
  <c r="U63" i="28" s="1"/>
  <c r="U81" i="28" s="1"/>
  <c r="C21" i="4"/>
  <c r="C20" i="24" s="1"/>
  <c r="R64" i="28" s="1"/>
  <c r="R82" i="28" s="1"/>
  <c r="D21" i="4"/>
  <c r="D20" i="24" s="1"/>
  <c r="S64" i="28" s="1"/>
  <c r="S82" i="28" s="1"/>
  <c r="E21" i="4"/>
  <c r="E20" i="24" s="1"/>
  <c r="T64" i="28" s="1"/>
  <c r="T82" i="28" s="1"/>
  <c r="F21" i="4"/>
  <c r="F20" i="24" s="1"/>
  <c r="U64" i="28" s="1"/>
  <c r="U82" i="28" s="1"/>
  <c r="B20" i="4"/>
  <c r="B19" i="24" s="1"/>
  <c r="B21" i="4"/>
  <c r="B20" i="24" s="1"/>
  <c r="C18" i="4"/>
  <c r="C17" i="24" s="1"/>
  <c r="D18" i="4"/>
  <c r="D17" i="24" s="1"/>
  <c r="B18" i="4"/>
  <c r="B17" i="24" s="1"/>
  <c r="D19" i="4"/>
  <c r="D18" i="24" s="1"/>
  <c r="F17" i="4"/>
  <c r="K17" i="4" s="1"/>
  <c r="K16" i="24" s="1"/>
  <c r="F19" i="4"/>
  <c r="F18" i="24" s="1"/>
  <c r="C19" i="4"/>
  <c r="C18" i="24" s="1"/>
  <c r="B62" i="28" s="1"/>
  <c r="E17" i="4"/>
  <c r="E16" i="24" s="1"/>
  <c r="B19" i="4"/>
  <c r="B18" i="24" s="1"/>
  <c r="D17" i="4"/>
  <c r="D16" i="24" s="1"/>
  <c r="F18" i="4"/>
  <c r="F17" i="24" s="1"/>
  <c r="C17" i="4"/>
  <c r="C16" i="24" s="1"/>
  <c r="E19" i="4"/>
  <c r="E18" i="24" s="1"/>
  <c r="E18" i="4"/>
  <c r="B16" i="4"/>
  <c r="B15" i="24" s="1"/>
  <c r="D16" i="4"/>
  <c r="D15" i="24" s="1"/>
  <c r="F16" i="4"/>
  <c r="C16" i="4"/>
  <c r="C15" i="24" s="1"/>
  <c r="E16" i="4"/>
  <c r="C6" i="4"/>
  <c r="C5" i="24" s="1"/>
  <c r="D6" i="4"/>
  <c r="D5" i="24" s="1"/>
  <c r="E7" i="4"/>
  <c r="E6" i="24" s="1"/>
  <c r="F8" i="4"/>
  <c r="F7" i="24" s="1"/>
  <c r="D10" i="4"/>
  <c r="D9" i="24" s="1"/>
  <c r="E11" i="4"/>
  <c r="E10" i="24" s="1"/>
  <c r="F12" i="4"/>
  <c r="F11" i="24" s="1"/>
  <c r="D14" i="4"/>
  <c r="D13" i="24" s="1"/>
  <c r="E15" i="4"/>
  <c r="C9" i="4"/>
  <c r="C8" i="24" s="1"/>
  <c r="C13" i="4"/>
  <c r="C12" i="24" s="1"/>
  <c r="C14" i="4"/>
  <c r="C13" i="24" s="1"/>
  <c r="E8" i="4"/>
  <c r="E7" i="24" s="1"/>
  <c r="E12" i="4"/>
  <c r="E11" i="24" s="1"/>
  <c r="D15" i="4"/>
  <c r="E6" i="4"/>
  <c r="E5" i="24" s="1"/>
  <c r="F7" i="4"/>
  <c r="F6" i="24" s="1"/>
  <c r="D9" i="4"/>
  <c r="D8" i="24" s="1"/>
  <c r="E10" i="4"/>
  <c r="E9" i="24" s="1"/>
  <c r="F11" i="4"/>
  <c r="F10" i="24" s="1"/>
  <c r="D13" i="4"/>
  <c r="D12" i="24" s="1"/>
  <c r="E14" i="4"/>
  <c r="E13" i="24" s="1"/>
  <c r="F15" i="4"/>
  <c r="C10" i="4"/>
  <c r="C9" i="24" s="1"/>
  <c r="D11" i="4"/>
  <c r="D10" i="24" s="1"/>
  <c r="C8" i="4"/>
  <c r="C7" i="24" s="1"/>
  <c r="F6" i="4"/>
  <c r="F5" i="24" s="1"/>
  <c r="D8" i="4"/>
  <c r="D7" i="24" s="1"/>
  <c r="E9" i="4"/>
  <c r="E8" i="24" s="1"/>
  <c r="F10" i="4"/>
  <c r="F9" i="24" s="1"/>
  <c r="D12" i="4"/>
  <c r="D11" i="24" s="1"/>
  <c r="E13" i="4"/>
  <c r="E12" i="24" s="1"/>
  <c r="F14" i="4"/>
  <c r="F13" i="24" s="1"/>
  <c r="C7" i="4"/>
  <c r="C6" i="24" s="1"/>
  <c r="C11" i="4"/>
  <c r="C10" i="24" s="1"/>
  <c r="C15" i="4"/>
  <c r="D7" i="4"/>
  <c r="D6" i="24" s="1"/>
  <c r="F9" i="4"/>
  <c r="F8" i="24" s="1"/>
  <c r="F13" i="4"/>
  <c r="F12" i="24" s="1"/>
  <c r="C12" i="4"/>
  <c r="C11" i="24" s="1"/>
  <c r="B7" i="4"/>
  <c r="B6" i="24" s="1"/>
  <c r="B9" i="4"/>
  <c r="B8" i="24" s="1"/>
  <c r="B11" i="4"/>
  <c r="B10" i="24" s="1"/>
  <c r="B13" i="4"/>
  <c r="B12" i="24" s="1"/>
  <c r="B15" i="4"/>
  <c r="B14" i="24" s="1"/>
  <c r="B8" i="4"/>
  <c r="B7" i="24" s="1"/>
  <c r="B10" i="4"/>
  <c r="B9" i="24" s="1"/>
  <c r="B12" i="4"/>
  <c r="B11" i="24" s="1"/>
  <c r="B14" i="4"/>
  <c r="B13" i="24" s="1"/>
  <c r="B6" i="4"/>
  <c r="B5" i="24" s="1"/>
  <c r="C63" i="28" l="1"/>
  <c r="C81" i="28" s="1"/>
  <c r="K63" i="28"/>
  <c r="K81" i="28" s="1"/>
  <c r="J63" i="28"/>
  <c r="J81" i="28" s="1"/>
  <c r="B63" i="28"/>
  <c r="B81" i="28" s="1"/>
  <c r="L63" i="28"/>
  <c r="L81" i="28" s="1"/>
  <c r="D63" i="28"/>
  <c r="D81" i="28" s="1"/>
  <c r="E63" i="28"/>
  <c r="E81" i="28" s="1"/>
  <c r="M63" i="28"/>
  <c r="M81" i="28" s="1"/>
  <c r="J64" i="28"/>
  <c r="J82" i="28" s="1"/>
  <c r="B64" i="28"/>
  <c r="B82" i="28" s="1"/>
  <c r="C64" i="28"/>
  <c r="C82" i="28" s="1"/>
  <c r="K64" i="28"/>
  <c r="K82" i="28" s="1"/>
  <c r="D64" i="28"/>
  <c r="D82" i="28" s="1"/>
  <c r="L64" i="28"/>
  <c r="L82" i="28" s="1"/>
  <c r="M64" i="28"/>
  <c r="M82" i="28" s="1"/>
  <c r="E64" i="28"/>
  <c r="E82" i="28" s="1"/>
  <c r="I20" i="4"/>
  <c r="I19" i="24" s="1"/>
  <c r="J20" i="4"/>
  <c r="J19" i="24" s="1"/>
  <c r="H21" i="4"/>
  <c r="H20" i="24" s="1"/>
  <c r="J21" i="4"/>
  <c r="J20" i="24" s="1"/>
  <c r="H20" i="4"/>
  <c r="H19" i="24" s="1"/>
  <c r="K20" i="4"/>
  <c r="K19" i="24" s="1"/>
  <c r="I21" i="4"/>
  <c r="I20" i="24" s="1"/>
  <c r="K21" i="4"/>
  <c r="K20" i="24" s="1"/>
  <c r="B56" i="28"/>
  <c r="B74" i="28" s="1"/>
  <c r="R56" i="28"/>
  <c r="R74" i="28" s="1"/>
  <c r="J56" i="28"/>
  <c r="J74" i="28" s="1"/>
  <c r="M62" i="28"/>
  <c r="M80" i="28" s="1"/>
  <c r="E62" i="28"/>
  <c r="E80" i="28" s="1"/>
  <c r="U62" i="28"/>
  <c r="U80" i="28" s="1"/>
  <c r="B50" i="28"/>
  <c r="B68" i="28" s="1"/>
  <c r="J50" i="28"/>
  <c r="J68" i="28" s="1"/>
  <c r="R50" i="28"/>
  <c r="R68" i="28" s="1"/>
  <c r="D57" i="28"/>
  <c r="D75" i="28" s="1"/>
  <c r="T57" i="28"/>
  <c r="T75" i="28" s="1"/>
  <c r="L57" i="28"/>
  <c r="L75" i="28" s="1"/>
  <c r="K56" i="28"/>
  <c r="K74" i="28" s="1"/>
  <c r="C56" i="28"/>
  <c r="C74" i="28" s="1"/>
  <c r="S56" i="28"/>
  <c r="S74" i="28" s="1"/>
  <c r="K62" i="28"/>
  <c r="K80" i="28" s="1"/>
  <c r="C62" i="28"/>
  <c r="C80" i="28" s="1"/>
  <c r="S62" i="28"/>
  <c r="S80" i="28" s="1"/>
  <c r="L56" i="28"/>
  <c r="L74" i="28" s="1"/>
  <c r="T56" i="28"/>
  <c r="T74" i="28" s="1"/>
  <c r="D56" i="28"/>
  <c r="D74" i="28" s="1"/>
  <c r="U54" i="28"/>
  <c r="U72" i="28" s="1"/>
  <c r="M54" i="28"/>
  <c r="M72" i="28" s="1"/>
  <c r="E54" i="28"/>
  <c r="E72" i="28" s="1"/>
  <c r="C57" i="28"/>
  <c r="C75" i="28" s="1"/>
  <c r="S57" i="28"/>
  <c r="S75" i="28" s="1"/>
  <c r="K57" i="28"/>
  <c r="K75" i="28" s="1"/>
  <c r="K55" i="28"/>
  <c r="K73" i="28" s="1"/>
  <c r="S55" i="28"/>
  <c r="S73" i="28" s="1"/>
  <c r="C55" i="28"/>
  <c r="C73" i="28" s="1"/>
  <c r="L53" i="28"/>
  <c r="L71" i="28" s="1"/>
  <c r="D53" i="28"/>
  <c r="D71" i="28" s="1"/>
  <c r="T53" i="28"/>
  <c r="T71" i="28" s="1"/>
  <c r="E55" i="28"/>
  <c r="E73" i="28" s="1"/>
  <c r="U55" i="28"/>
  <c r="U73" i="28" s="1"/>
  <c r="M55" i="28"/>
  <c r="M73" i="28" s="1"/>
  <c r="S61" i="28"/>
  <c r="S79" i="28" s="1"/>
  <c r="K61" i="28"/>
  <c r="K79" i="28" s="1"/>
  <c r="C61" i="28"/>
  <c r="C79" i="28" s="1"/>
  <c r="M53" i="28"/>
  <c r="M71" i="28" s="1"/>
  <c r="U53" i="28"/>
  <c r="U71" i="28" s="1"/>
  <c r="E53" i="28"/>
  <c r="E71" i="28" s="1"/>
  <c r="K52" i="28"/>
  <c r="K70" i="28" s="1"/>
  <c r="S52" i="28"/>
  <c r="S70" i="28" s="1"/>
  <c r="C52" i="28"/>
  <c r="C70" i="28" s="1"/>
  <c r="L54" i="28"/>
  <c r="L72" i="28" s="1"/>
  <c r="T54" i="28"/>
  <c r="T72" i="28" s="1"/>
  <c r="D54" i="28"/>
  <c r="D72" i="28" s="1"/>
  <c r="L62" i="28"/>
  <c r="L80" i="28" s="1"/>
  <c r="D62" i="28"/>
  <c r="D80" i="28" s="1"/>
  <c r="T62" i="28"/>
  <c r="T80" i="28" s="1"/>
  <c r="B61" i="28"/>
  <c r="B79" i="28" s="1"/>
  <c r="J61" i="28"/>
  <c r="J79" i="28" s="1"/>
  <c r="R61" i="28"/>
  <c r="R79" i="28" s="1"/>
  <c r="D52" i="28"/>
  <c r="D70" i="28" s="1"/>
  <c r="L52" i="28"/>
  <c r="L70" i="28" s="1"/>
  <c r="T52" i="28"/>
  <c r="T70" i="28" s="1"/>
  <c r="M50" i="28"/>
  <c r="M68" i="28" s="1"/>
  <c r="E50" i="28"/>
  <c r="E68" i="28" s="1"/>
  <c r="U50" i="28"/>
  <c r="U68" i="28" s="1"/>
  <c r="K53" i="28"/>
  <c r="K71" i="28" s="1"/>
  <c r="C53" i="28"/>
  <c r="C71" i="28" s="1"/>
  <c r="S53" i="28"/>
  <c r="S71" i="28" s="1"/>
  <c r="J60" i="28"/>
  <c r="J78" i="28" s="1"/>
  <c r="R60" i="28"/>
  <c r="R78" i="28" s="1"/>
  <c r="B60" i="28"/>
  <c r="B78" i="28" s="1"/>
  <c r="J55" i="28"/>
  <c r="J73" i="28" s="1"/>
  <c r="B55" i="28"/>
  <c r="B73" i="28" s="1"/>
  <c r="R55" i="28"/>
  <c r="R73" i="28" s="1"/>
  <c r="S51" i="28"/>
  <c r="S69" i="28" s="1"/>
  <c r="C51" i="28"/>
  <c r="C69" i="28" s="1"/>
  <c r="K51" i="28"/>
  <c r="K69" i="28" s="1"/>
  <c r="D49" i="28"/>
  <c r="D67" i="28" s="1"/>
  <c r="T49" i="28"/>
  <c r="T67" i="28" s="1"/>
  <c r="L49" i="28"/>
  <c r="L67" i="28" s="1"/>
  <c r="U51" i="28"/>
  <c r="U69" i="28" s="1"/>
  <c r="E51" i="28"/>
  <c r="E69" i="28" s="1"/>
  <c r="M51" i="28"/>
  <c r="M69" i="28" s="1"/>
  <c r="E61" i="28"/>
  <c r="E79" i="28" s="1"/>
  <c r="M61" i="28"/>
  <c r="M79" i="28" s="1"/>
  <c r="U61" i="28"/>
  <c r="U79" i="28" s="1"/>
  <c r="U57" i="28"/>
  <c r="U75" i="28" s="1"/>
  <c r="M57" i="28"/>
  <c r="M75" i="28" s="1"/>
  <c r="E57" i="28"/>
  <c r="E75" i="28" s="1"/>
  <c r="E49" i="28"/>
  <c r="E67" i="28" s="1"/>
  <c r="U49" i="28"/>
  <c r="U67" i="28" s="1"/>
  <c r="M49" i="28"/>
  <c r="M67" i="28" s="1"/>
  <c r="L50" i="28"/>
  <c r="L68" i="28" s="1"/>
  <c r="D50" i="28"/>
  <c r="D68" i="28" s="1"/>
  <c r="T50" i="28"/>
  <c r="T68" i="28" s="1"/>
  <c r="J51" i="28"/>
  <c r="J69" i="28" s="1"/>
  <c r="B51" i="28"/>
  <c r="B69" i="28" s="1"/>
  <c r="R51" i="28"/>
  <c r="R69" i="28" s="1"/>
  <c r="K49" i="28"/>
  <c r="K67" i="28" s="1"/>
  <c r="S49" i="28"/>
  <c r="S67" i="28" s="1"/>
  <c r="C49" i="28"/>
  <c r="C67" i="28" s="1"/>
  <c r="K50" i="28"/>
  <c r="K68" i="28" s="1"/>
  <c r="C50" i="28"/>
  <c r="C68" i="28" s="1"/>
  <c r="S50" i="28"/>
  <c r="S68" i="28" s="1"/>
  <c r="S54" i="28"/>
  <c r="S72" i="28" s="1"/>
  <c r="C54" i="28"/>
  <c r="C72" i="28" s="1"/>
  <c r="K54" i="28"/>
  <c r="K72" i="28" s="1"/>
  <c r="T51" i="28"/>
  <c r="T69" i="28" s="1"/>
  <c r="L51" i="28"/>
  <c r="L69" i="28" s="1"/>
  <c r="D51" i="28"/>
  <c r="D69" i="28" s="1"/>
  <c r="B49" i="28"/>
  <c r="B67" i="28" s="1"/>
  <c r="J49" i="28"/>
  <c r="J67" i="28" s="1"/>
  <c r="R49" i="28"/>
  <c r="R67" i="28" s="1"/>
  <c r="T60" i="28"/>
  <c r="T78" i="28" s="1"/>
  <c r="D60" i="28"/>
  <c r="D78" i="28" s="1"/>
  <c r="L60" i="28"/>
  <c r="L78" i="28" s="1"/>
  <c r="J54" i="28"/>
  <c r="J72" i="28" s="1"/>
  <c r="R54" i="28"/>
  <c r="R72" i="28" s="1"/>
  <c r="B54" i="28"/>
  <c r="B72" i="28" s="1"/>
  <c r="R59" i="28"/>
  <c r="R77" i="28" s="1"/>
  <c r="B59" i="28"/>
  <c r="B77" i="28" s="1"/>
  <c r="J59" i="28"/>
  <c r="J77" i="28" s="1"/>
  <c r="J52" i="28"/>
  <c r="J70" i="28" s="1"/>
  <c r="B52" i="28"/>
  <c r="B70" i="28" s="1"/>
  <c r="R52" i="28"/>
  <c r="R70" i="28" s="1"/>
  <c r="K59" i="28"/>
  <c r="K77" i="28" s="1"/>
  <c r="C59" i="28"/>
  <c r="C77" i="28" s="1"/>
  <c r="S59" i="28"/>
  <c r="S77" i="28" s="1"/>
  <c r="M56" i="28"/>
  <c r="M74" i="28" s="1"/>
  <c r="E56" i="28"/>
  <c r="E74" i="28" s="1"/>
  <c r="U56" i="28"/>
  <c r="U74" i="28" s="1"/>
  <c r="C60" i="28"/>
  <c r="C78" i="28" s="1"/>
  <c r="S60" i="28"/>
  <c r="S78" i="28" s="1"/>
  <c r="K60" i="28"/>
  <c r="K78" i="28" s="1"/>
  <c r="E52" i="28"/>
  <c r="E70" i="28" s="1"/>
  <c r="U52" i="28"/>
  <c r="U70" i="28" s="1"/>
  <c r="M52" i="28"/>
  <c r="M70" i="28" s="1"/>
  <c r="D55" i="28"/>
  <c r="D73" i="28" s="1"/>
  <c r="L55" i="28"/>
  <c r="L73" i="28" s="1"/>
  <c r="T55" i="28"/>
  <c r="T73" i="28" s="1"/>
  <c r="B53" i="28"/>
  <c r="B71" i="28" s="1"/>
  <c r="R53" i="28"/>
  <c r="R71" i="28" s="1"/>
  <c r="J53" i="28"/>
  <c r="J71" i="28" s="1"/>
  <c r="J57" i="28"/>
  <c r="J75" i="28" s="1"/>
  <c r="B57" i="28"/>
  <c r="B75" i="28" s="1"/>
  <c r="R57" i="28"/>
  <c r="R75" i="28" s="1"/>
  <c r="B80" i="28"/>
  <c r="R62" i="28"/>
  <c r="R80" i="28" s="1"/>
  <c r="J62" i="28"/>
  <c r="J80" i="28" s="1"/>
  <c r="J18" i="4"/>
  <c r="J17" i="24" s="1"/>
  <c r="I18" i="4"/>
  <c r="I17" i="24" s="1"/>
  <c r="F16" i="24"/>
  <c r="H18" i="4"/>
  <c r="H17" i="24" s="1"/>
  <c r="H19" i="4"/>
  <c r="H18" i="24" s="1"/>
  <c r="K19" i="4"/>
  <c r="K18" i="24" s="1"/>
  <c r="E17" i="24"/>
  <c r="H17" i="4"/>
  <c r="H16" i="24" s="1"/>
  <c r="J17" i="4"/>
  <c r="J16" i="24" s="1"/>
  <c r="J19" i="4"/>
  <c r="J18" i="24" s="1"/>
  <c r="I19" i="4"/>
  <c r="I18" i="24" s="1"/>
  <c r="I17" i="4"/>
  <c r="I16" i="24" s="1"/>
  <c r="K18" i="4"/>
  <c r="K17" i="24" s="1"/>
  <c r="J16" i="4"/>
  <c r="J15" i="24" s="1"/>
  <c r="E15" i="24"/>
  <c r="K16" i="4"/>
  <c r="K15" i="24" s="1"/>
  <c r="F15" i="24"/>
  <c r="H16" i="4"/>
  <c r="H15" i="24" s="1"/>
  <c r="I16" i="4"/>
  <c r="I15" i="24" s="1"/>
  <c r="C14" i="24"/>
  <c r="H15" i="4"/>
  <c r="H14" i="24" s="1"/>
  <c r="I15" i="4"/>
  <c r="I14" i="24" s="1"/>
  <c r="D14" i="24"/>
  <c r="E14" i="24"/>
  <c r="J15" i="4"/>
  <c r="J14" i="24" s="1"/>
  <c r="K15" i="4"/>
  <c r="K14" i="24" s="1"/>
  <c r="F14" i="24"/>
  <c r="K14" i="4"/>
  <c r="K13" i="24" s="1"/>
  <c r="H14" i="4"/>
  <c r="H13" i="24" s="1"/>
  <c r="J14" i="4"/>
  <c r="J13" i="24" s="1"/>
  <c r="I14" i="4"/>
  <c r="I13" i="24" s="1"/>
  <c r="B58" i="28" l="1"/>
  <c r="B76" i="28" s="1"/>
  <c r="J58" i="28"/>
  <c r="J76" i="28" s="1"/>
  <c r="R58" i="28"/>
  <c r="R76" i="28" s="1"/>
  <c r="D58" i="28"/>
  <c r="D76" i="28" s="1"/>
  <c r="T58" i="28"/>
  <c r="T76" i="28" s="1"/>
  <c r="L58" i="28"/>
  <c r="L76" i="28" s="1"/>
  <c r="S58" i="28"/>
  <c r="S76" i="28" s="1"/>
  <c r="K58" i="28"/>
  <c r="K76" i="28" s="1"/>
  <c r="C58" i="28"/>
  <c r="C76" i="28" s="1"/>
  <c r="D61" i="28"/>
  <c r="D79" i="28" s="1"/>
  <c r="T61" i="28"/>
  <c r="T79" i="28" s="1"/>
  <c r="L61" i="28"/>
  <c r="L79" i="28" s="1"/>
  <c r="M59" i="28"/>
  <c r="M77" i="28" s="1"/>
  <c r="U59" i="28"/>
  <c r="U77" i="28" s="1"/>
  <c r="E59" i="28"/>
  <c r="E77" i="28" s="1"/>
  <c r="E58" i="28"/>
  <c r="E76" i="28" s="1"/>
  <c r="U58" i="28"/>
  <c r="U76" i="28" s="1"/>
  <c r="M58" i="28"/>
  <c r="M76" i="28" s="1"/>
  <c r="L59" i="28"/>
  <c r="L77" i="28" s="1"/>
  <c r="D59" i="28"/>
  <c r="D77" i="28" s="1"/>
  <c r="T59" i="28"/>
  <c r="T77" i="28" s="1"/>
  <c r="U60" i="28"/>
  <c r="U78" i="28" s="1"/>
  <c r="E60" i="28"/>
  <c r="E78" i="28" s="1"/>
  <c r="M60" i="28"/>
  <c r="M78" i="28" s="1"/>
  <c r="H13" i="4"/>
  <c r="H12" i="24" s="1"/>
  <c r="K13" i="4"/>
  <c r="K12" i="24" s="1"/>
  <c r="J13" i="4"/>
  <c r="J12" i="24" s="1"/>
  <c r="I13" i="4"/>
  <c r="I12" i="24" s="1"/>
  <c r="K7" i="4" l="1"/>
  <c r="K6" i="24" s="1"/>
  <c r="H10" i="4"/>
  <c r="H9" i="24" s="1"/>
  <c r="H11" i="4"/>
  <c r="H10" i="24" s="1"/>
  <c r="J11" i="4"/>
  <c r="J10" i="24" s="1"/>
  <c r="J7" i="4"/>
  <c r="J6" i="24" s="1"/>
  <c r="K9" i="4"/>
  <c r="K8" i="24" s="1"/>
  <c r="K12" i="4"/>
  <c r="K11" i="24" s="1"/>
  <c r="I6" i="4"/>
  <c r="I5" i="24" s="1"/>
  <c r="H7" i="4"/>
  <c r="H6" i="24" s="1"/>
  <c r="K6" i="4"/>
  <c r="K5" i="24" s="1"/>
  <c r="H6" i="4"/>
  <c r="H5" i="24" s="1"/>
  <c r="J12" i="4"/>
  <c r="J11" i="24" s="1"/>
  <c r="J6" i="4"/>
  <c r="J5" i="24" s="1"/>
  <c r="H8" i="4"/>
  <c r="H7" i="24" s="1"/>
  <c r="I7" i="4"/>
  <c r="I6" i="24" s="1"/>
  <c r="H12" i="4"/>
  <c r="H11" i="24" s="1"/>
  <c r="H9" i="4"/>
  <c r="H8" i="24" s="1"/>
  <c r="I9" i="4"/>
  <c r="I8" i="24" s="1"/>
  <c r="I12" i="4"/>
  <c r="I11" i="24" s="1"/>
  <c r="I8" i="4"/>
  <c r="I7" i="24" s="1"/>
  <c r="J8" i="4"/>
  <c r="J7" i="24" s="1"/>
  <c r="K8" i="4"/>
  <c r="K7" i="24" s="1"/>
  <c r="J10" i="4"/>
  <c r="J9" i="24" s="1"/>
  <c r="K10" i="4"/>
  <c r="K9" i="24" s="1"/>
  <c r="I10" i="4"/>
  <c r="I9" i="24" s="1"/>
  <c r="K11" i="4"/>
  <c r="K10" i="24" s="1"/>
  <c r="I11" i="4"/>
  <c r="I10" i="24" s="1"/>
  <c r="J9" i="4"/>
  <c r="J8" i="2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cellMetadata count="1">
    <bk>
      <rc t="1" v="0"/>
    </bk>
  </cellMetadata>
  <valueMetadata count="4">
    <bk>
      <rc t="2" v="0"/>
    </bk>
    <bk>
      <rc t="2" v="1"/>
    </bk>
    <bk>
      <rc t="2" v="2"/>
    </bk>
    <bk>
      <rc t="2" v="3"/>
    </bk>
  </valueMetadata>
</metadata>
</file>

<file path=xl/sharedStrings.xml><?xml version="1.0" encoding="utf-8"?>
<sst xmlns="http://schemas.openxmlformats.org/spreadsheetml/2006/main" count="517" uniqueCount="99">
  <si>
    <t>Fatalities</t>
  </si>
  <si>
    <t>2010/11</t>
  </si>
  <si>
    <t>2012/13</t>
  </si>
  <si>
    <t>2011/12</t>
  </si>
  <si>
    <t>2013/14</t>
  </si>
  <si>
    <t>2014/15</t>
  </si>
  <si>
    <t>Year</t>
  </si>
  <si>
    <t>Total</t>
  </si>
  <si>
    <t>Percentage</t>
  </si>
  <si>
    <t>General note:</t>
  </si>
  <si>
    <t>The full set of fire statistics releases, tables and guidance can be found on our landing page, here-</t>
  </si>
  <si>
    <t>Non-fatal casualties</t>
  </si>
  <si>
    <t>https://www.gov.uk/government/collections/fire-statistics</t>
  </si>
  <si>
    <t>2015/16</t>
  </si>
  <si>
    <t>FINANCIAL_YEAR</t>
  </si>
  <si>
    <t>Primary fires</t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</si>
  <si>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</si>
  <si>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</si>
  <si>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</si>
  <si>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</si>
  <si>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</si>
  <si>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2016/17</t>
  </si>
  <si>
    <t>2017/18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</si>
  <si>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</si>
  <si>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</si>
  <si>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</si>
  <si>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</si>
  <si>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</si>
  <si>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</si>
  <si>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2019/20</t>
  </si>
  <si>
    <t xml:space="preserve">Detailed analysis of fires attended by FRSs 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</si>
  <si>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</si>
  <si>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</si>
  <si>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</si>
  <si>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</si>
  <si>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</si>
  <si>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</si>
  <si>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</si>
  <si>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</si>
  <si>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Data</t>
  </si>
  <si>
    <t>Raw data for the main data table</t>
  </si>
  <si>
    <t>Tables 0702</t>
  </si>
  <si>
    <t>FIRE0702</t>
  </si>
  <si>
    <t xml:space="preserve">2 Includes fatalities marked as "fire-related" but excludes fatalities marked as "not fire-related". Those where the role of fire in the fatality was "not known" are included in "fire-related". </t>
  </si>
  <si>
    <t>Fire-related fatalities are those that would not have otherwise occurred had there not been a fire.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</si>
  <si>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</si>
  <si>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</si>
  <si>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If you find any problems, or have any feedback, relating to accessibility</t>
  </si>
  <si>
    <t>Detail</t>
  </si>
  <si>
    <t>Provides the raw data behind the main data table.</t>
  </si>
  <si>
    <t>Primary fires, fatalities and non-fatal casualties in dwellings by presence/operation of smoke alarm, England</t>
  </si>
  <si>
    <t>Shows the number of primary fires, fire-related fatalities and non-fatal casualties in dwellings by presence or operation of smoke alarm.</t>
  </si>
  <si>
    <t>TOTAL_PRIMARY_FIRES</t>
  </si>
  <si>
    <t>TOTAL_FATALITIES</t>
  </si>
  <si>
    <t>TOTAL_CASUALTIES</t>
  </si>
  <si>
    <t>2021/22</t>
  </si>
  <si>
    <t>2022/23</t>
  </si>
  <si>
    <t>2023/24</t>
  </si>
  <si>
    <t>Accredited Official Statistics?</t>
  </si>
  <si>
    <t>The statistics in this table are Accredited Official Statistics.</t>
  </si>
  <si>
    <t>Pubdate</t>
  </si>
  <si>
    <t>Upcoming date</t>
  </si>
  <si>
    <t>Datacut date</t>
  </si>
  <si>
    <t>Responsible statistician</t>
  </si>
  <si>
    <t>year ending month</t>
  </si>
  <si>
    <t>March</t>
  </si>
  <si>
    <t xml:space="preserve">year    </t>
  </si>
  <si>
    <t>Press enquiries: NewsDesk@communities.gov.uk</t>
  </si>
  <si>
    <t>Row Labels</t>
  </si>
  <si>
    <t>(blank)</t>
  </si>
  <si>
    <t>Grand Total</t>
  </si>
  <si>
    <t>Sum of TOTAL_PRIMARY_FIRES</t>
  </si>
  <si>
    <t>Column Labels</t>
  </si>
  <si>
    <t>Sum of TOTAL_FATALITIES</t>
  </si>
  <si>
    <t>Sum of TOTAL_CASUALTIES</t>
  </si>
  <si>
    <t>UPDATE 702 DROPDOWN</t>
  </si>
  <si>
    <t>FATALITIES</t>
  </si>
  <si>
    <t>CASUALTIES</t>
  </si>
  <si>
    <t>Footnotes</t>
  </si>
  <si>
    <t>Notes on FIRE0702</t>
  </si>
  <si>
    <t xml:space="preserve">Fire data are collected by the Fire and Rescue Data Platform (FaRDaP) which collects information on all incidents attended by fire and rescue services. For a variety of reasons some records take longer than others </t>
  </si>
  <si>
    <t xml:space="preserve"> for fire and rescue services to upload to FaRDaP and therefore totals are constantly being amended (by relatively small numbers).</t>
  </si>
  <si>
    <t>Source: MHCLG Fire and Rescue Data Platform (FaRDaP)</t>
  </si>
  <si>
    <t>Contact: FireStatistics@communities.gov.uk</t>
  </si>
  <si>
    <t>2024/25</t>
  </si>
  <si>
    <t>2025/26</t>
  </si>
  <si>
    <t>financial year</t>
  </si>
  <si>
    <t>copyright year</t>
  </si>
  <si>
    <t>population year</t>
  </si>
  <si>
    <t>Summer 2027</t>
  </si>
  <si>
    <t>Ollie Gee</t>
  </si>
  <si>
    <t>19 August 2026</t>
  </si>
  <si>
    <t>2024</t>
  </si>
  <si>
    <t>Email: FireStatistics@communities.gov.uk</t>
  </si>
  <si>
    <t>12 May 2026</t>
  </si>
  <si>
    <r>
      <t>FIRE STATISTICS TABLE 0702: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and non-fatal casualties in dwellings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 xml:space="preserve"> by presence/operation of smoke alarm</t>
    </r>
    <r>
      <rPr>
        <b/>
        <vertAlign val="superscript"/>
        <sz val="12"/>
        <color rgb="FF000000"/>
        <rFont val="Arial"/>
        <family val="2"/>
      </rPr>
      <t>4</t>
    </r>
    <r>
      <rPr>
        <b/>
        <sz val="12"/>
        <color rgb="FF000000"/>
        <rFont val="Arial"/>
        <family val="2"/>
      </rPr>
      <t>, England</t>
    </r>
  </si>
  <si>
    <r>
      <t>Select primary fires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, fatalities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 xml:space="preserve"> or non-fatal casualties from the drop-down list in the box below:</t>
    </r>
  </si>
  <si>
    <t>Please email us at FireStatistics@communities.gov.uk</t>
  </si>
  <si>
    <t xml:space="preserve">3 Dwelling fires are fires in properties that are a place of residence i.e. places occupied by households such as houses and flats, excluding hotels/hostels and residential institutions.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</si>
</sst>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sz val="8"/>
      <name val="Calibri"/>
      <family val="2"/>
      <scheme val="minor"/>
    </font>
    <font>
      <u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Border="0" applyProtection="0"/>
    <xf numFmtId="0" fontId="5" fillId="0" borderId="0" applyNumberFormat="0" applyBorder="0" applyProtection="0"/>
    <xf numFmtId="0" fontId="2" fillId="0" borderId="0" applyNumberFormat="0" applyFill="0" applyBorder="0" applyAlignment="0" applyProtection="0"/>
    <xf numFmtId="0" fontId="11" fillId="0" borderId="0" applyNumberFormat="0" applyFont="0" applyBorder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 applyNumberFormat="0" applyBorder="0" applyProtection="0"/>
    <xf numFmtId="0" fontId="13" fillId="0" borderId="0" applyNumberFormat="0" applyFill="0" applyBorder="0" applyAlignment="0" applyProtection="0"/>
    <xf numFmtId="0" fontId="11" fillId="0" borderId="0"/>
    <xf numFmtId="0" fontId="11" fillId="0" borderId="0" applyNumberFormat="0" applyFont="0" applyBorder="0" applyProtection="0"/>
  </cellStyleXfs>
  <cellXfs count="84">
    <xf numFmtId="0" fontId="0" fillId="0" borderId="0" xfId="0"/>
    <xf numFmtId="0" fontId="5" fillId="3" borderId="0" xfId="4" applyFont="1" applyFill="1"/>
    <xf numFmtId="0" fontId="6" fillId="3" borderId="0" xfId="5" applyFont="1" applyFill="1" applyAlignment="1">
      <alignment vertical="center"/>
    </xf>
    <xf numFmtId="0" fontId="8" fillId="0" borderId="0" xfId="5" applyFont="1" applyAlignment="1">
      <alignment vertical="center"/>
    </xf>
    <xf numFmtId="0" fontId="9" fillId="0" borderId="0" xfId="4" applyFont="1"/>
    <xf numFmtId="0" fontId="4" fillId="3" borderId="0" xfId="4" applyFill="1"/>
    <xf numFmtId="0" fontId="4" fillId="3" borderId="0" xfId="7" applyFont="1" applyFill="1"/>
    <xf numFmtId="0" fontId="14" fillId="3" borderId="0" xfId="8" applyFont="1" applyFill="1" applyAlignment="1"/>
    <xf numFmtId="0" fontId="7" fillId="4" borderId="0" xfId="4" applyFont="1" applyFill="1"/>
    <xf numFmtId="3" fontId="12" fillId="3" borderId="0" xfId="0" applyNumberFormat="1" applyFont="1" applyFill="1"/>
    <xf numFmtId="0" fontId="6" fillId="4" borderId="0" xfId="5" applyFont="1" applyFill="1" applyAlignment="1">
      <alignment vertical="center"/>
    </xf>
    <xf numFmtId="0" fontId="4" fillId="4" borderId="0" xfId="4" applyFill="1"/>
    <xf numFmtId="0" fontId="10" fillId="0" borderId="0" xfId="2" applyFont="1"/>
    <xf numFmtId="0" fontId="10" fillId="4" borderId="0" xfId="2" applyFont="1" applyFill="1"/>
    <xf numFmtId="3" fontId="12" fillId="0" borderId="0" xfId="0" applyNumberFormat="1" applyFont="1"/>
    <xf numFmtId="3" fontId="4" fillId="0" borderId="0" xfId="0" applyNumberFormat="1" applyFont="1"/>
    <xf numFmtId="3" fontId="12" fillId="3" borderId="0" xfId="5" applyNumberFormat="1" applyFont="1" applyFill="1"/>
    <xf numFmtId="3" fontId="4" fillId="3" borderId="0" xfId="10" applyNumberFormat="1" applyFont="1" applyFill="1"/>
    <xf numFmtId="3" fontId="4" fillId="3" borderId="0" xfId="12" applyNumberFormat="1" applyFont="1" applyFill="1" applyAlignment="1">
      <alignment wrapText="1"/>
    </xf>
    <xf numFmtId="3" fontId="12" fillId="4" borderId="0" xfId="5" applyNumberFormat="1" applyFont="1" applyFill="1"/>
    <xf numFmtId="3" fontId="4" fillId="4" borderId="0" xfId="10" applyNumberFormat="1" applyFont="1" applyFill="1"/>
    <xf numFmtId="3" fontId="4" fillId="3" borderId="0" xfId="5" applyNumberFormat="1" applyFont="1" applyFill="1"/>
    <xf numFmtId="3" fontId="17" fillId="3" borderId="0" xfId="8" applyNumberFormat="1" applyFont="1" applyFill="1" applyAlignment="1"/>
    <xf numFmtId="3" fontId="12" fillId="3" borderId="0" xfId="10" applyNumberFormat="1" applyFont="1" applyFill="1" applyAlignment="1">
      <alignment wrapText="1"/>
    </xf>
    <xf numFmtId="3" fontId="12" fillId="3" borderId="0" xfId="10" applyNumberFormat="1" applyFont="1" applyFill="1" applyAlignment="1">
      <alignment horizontal="left" wrapText="1"/>
    </xf>
    <xf numFmtId="3" fontId="4" fillId="3" borderId="0" xfId="12" applyNumberFormat="1" applyFont="1" applyFill="1"/>
    <xf numFmtId="3" fontId="17" fillId="3" borderId="0" xfId="2" applyNumberFormat="1" applyFont="1" applyFill="1" applyAlignment="1">
      <alignment horizontal="left" vertical="center"/>
    </xf>
    <xf numFmtId="3" fontId="4" fillId="3" borderId="0" xfId="13" applyNumberFormat="1" applyFont="1" applyFill="1" applyAlignment="1">
      <alignment horizontal="left" vertical="center" wrapText="1"/>
    </xf>
    <xf numFmtId="3" fontId="4" fillId="3" borderId="0" xfId="12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3" fontId="4" fillId="3" borderId="0" xfId="13" applyNumberFormat="1" applyFont="1" applyFill="1" applyAlignment="1">
      <alignment horizontal="left" vertical="center"/>
    </xf>
    <xf numFmtId="3" fontId="17" fillId="3" borderId="0" xfId="11" applyNumberFormat="1" applyFont="1" applyFill="1" applyAlignment="1">
      <alignment horizontal="left" vertical="center"/>
    </xf>
    <xf numFmtId="3" fontId="4" fillId="3" borderId="0" xfId="12" applyNumberFormat="1" applyFont="1" applyFill="1" applyAlignment="1">
      <alignment vertical="center"/>
    </xf>
    <xf numFmtId="3" fontId="4" fillId="3" borderId="0" xfId="12" applyNumberFormat="1" applyFont="1" applyFill="1" applyAlignment="1">
      <alignment vertical="center" wrapText="1"/>
    </xf>
    <xf numFmtId="3" fontId="4" fillId="3" borderId="0" xfId="12" applyNumberFormat="1" applyFont="1" applyFill="1" applyAlignment="1">
      <alignment horizontal="left"/>
    </xf>
    <xf numFmtId="3" fontId="4" fillId="5" borderId="0" xfId="0" applyNumberFormat="1" applyFont="1" applyFill="1"/>
    <xf numFmtId="3" fontId="4" fillId="5" borderId="0" xfId="0" applyNumberFormat="1" applyFont="1" applyFill="1" applyAlignment="1">
      <alignment horizontal="left"/>
    </xf>
    <xf numFmtId="3" fontId="12" fillId="5" borderId="0" xfId="0" applyNumberFormat="1" applyFont="1" applyFill="1"/>
    <xf numFmtId="3" fontId="4" fillId="5" borderId="0" xfId="0" applyNumberFormat="1" applyFont="1" applyFill="1" applyAlignment="1">
      <alignment vertical="top"/>
    </xf>
    <xf numFmtId="3" fontId="17" fillId="5" borderId="0" xfId="2" applyNumberFormat="1" applyFont="1" applyFill="1" applyAlignment="1"/>
    <xf numFmtId="3" fontId="12" fillId="5" borderId="2" xfId="0" applyNumberFormat="1" applyFont="1" applyFill="1" applyBorder="1"/>
    <xf numFmtId="3" fontId="4" fillId="5" borderId="2" xfId="0" applyNumberFormat="1" applyFont="1" applyFill="1" applyBorder="1"/>
    <xf numFmtId="3" fontId="4" fillId="3" borderId="0" xfId="0" applyNumberFormat="1" applyFont="1" applyFill="1"/>
    <xf numFmtId="3" fontId="4" fillId="5" borderId="0" xfId="0" applyNumberFormat="1" applyFont="1" applyFill="1" applyAlignment="1">
      <alignment horizontal="right"/>
    </xf>
    <xf numFmtId="3" fontId="12" fillId="5" borderId="0" xfId="0" applyNumberFormat="1" applyFont="1" applyFill="1" applyAlignment="1">
      <alignment vertical="center" wrapText="1"/>
    </xf>
    <xf numFmtId="3" fontId="12" fillId="5" borderId="0" xfId="0" applyNumberFormat="1" applyFont="1" applyFill="1" applyAlignment="1">
      <alignment vertical="center"/>
    </xf>
    <xf numFmtId="3" fontId="4" fillId="2" borderId="0" xfId="0" applyNumberFormat="1" applyFont="1" applyFill="1"/>
    <xf numFmtId="3" fontId="12" fillId="5" borderId="0" xfId="0" applyNumberFormat="1" applyFont="1" applyFill="1" applyAlignment="1">
      <alignment horizontal="left" vertical="center"/>
    </xf>
    <xf numFmtId="3" fontId="4" fillId="5" borderId="1" xfId="0" applyNumberFormat="1" applyFont="1" applyFill="1" applyBorder="1" applyAlignment="1">
      <alignment horizontal="left" wrapText="1"/>
    </xf>
    <xf numFmtId="3" fontId="12" fillId="5" borderId="1" xfId="0" applyNumberFormat="1" applyFont="1" applyFill="1" applyBorder="1" applyAlignment="1">
      <alignment horizontal="right" vertical="center" wrapText="1"/>
    </xf>
    <xf numFmtId="3" fontId="4" fillId="5" borderId="1" xfId="0" applyNumberFormat="1" applyFont="1" applyFill="1" applyBorder="1" applyAlignment="1">
      <alignment horizontal="right" vertical="center" wrapText="1"/>
    </xf>
    <xf numFmtId="3" fontId="4" fillId="5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>
      <alignment horizontal="right" vertical="center" wrapText="1"/>
    </xf>
    <xf numFmtId="3" fontId="4" fillId="5" borderId="2" xfId="1" applyNumberFormat="1" applyFont="1" applyFill="1" applyBorder="1" applyAlignment="1">
      <alignment horizontal="right"/>
    </xf>
    <xf numFmtId="3" fontId="4" fillId="3" borderId="0" xfId="1" applyNumberFormat="1" applyFont="1" applyFill="1" applyBorder="1"/>
    <xf numFmtId="3" fontId="4" fillId="5" borderId="0" xfId="1" applyNumberFormat="1" applyFont="1" applyFill="1" applyBorder="1" applyAlignment="1">
      <alignment horizontal="right"/>
    </xf>
    <xf numFmtId="3" fontId="4" fillId="5" borderId="1" xfId="0" applyNumberFormat="1" applyFont="1" applyFill="1" applyBorder="1"/>
    <xf numFmtId="3" fontId="4" fillId="5" borderId="1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right" vertical="center" wrapText="1"/>
    </xf>
    <xf numFmtId="3" fontId="4" fillId="2" borderId="0" xfId="0" applyNumberFormat="1" applyFont="1" applyFill="1" applyAlignment="1">
      <alignment horizontal="left"/>
    </xf>
    <xf numFmtId="3" fontId="4" fillId="5" borderId="0" xfId="0" applyNumberFormat="1" applyFont="1" applyFill="1" applyAlignment="1">
      <alignment horizontal="left" wrapText="1"/>
    </xf>
    <xf numFmtId="3" fontId="4" fillId="5" borderId="0" xfId="0" applyNumberFormat="1" applyFont="1" applyFill="1" applyAlignment="1">
      <alignment vertical="center"/>
    </xf>
    <xf numFmtId="3" fontId="17" fillId="5" borderId="0" xfId="2" applyNumberFormat="1" applyFont="1" applyFill="1" applyAlignment="1">
      <alignment horizontal="right"/>
    </xf>
    <xf numFmtId="3" fontId="4" fillId="5" borderId="0" xfId="2" applyNumberFormat="1" applyFont="1" applyFill="1" applyAlignment="1"/>
    <xf numFmtId="3" fontId="17" fillId="5" borderId="0" xfId="2" applyNumberFormat="1" applyFont="1" applyFill="1" applyAlignment="1">
      <alignment horizontal="left"/>
    </xf>
    <xf numFmtId="3" fontId="4" fillId="0" borderId="0" xfId="0" pivotButton="1" applyNumberFormat="1" applyFont="1"/>
    <xf numFmtId="3" fontId="4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 vertical="center"/>
    </xf>
    <xf numFmtId="3" fontId="1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3" borderId="0" xfId="10" applyNumberFormat="1" applyFont="1" applyFill="1" applyAlignment="1">
      <alignment horizontal="center"/>
    </xf>
    <xf numFmtId="3" fontId="12" fillId="5" borderId="0" xfId="0" applyNumberFormat="1" applyFont="1" applyFill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9" fontId="4" fillId="5" borderId="2" xfId="1" applyNumberFormat="1" applyFont="1" applyFill="1" applyBorder="1" applyAlignment="1">
      <alignment horizontal="right"/>
    </xf>
    <xf numFmtId="9" fontId="4" fillId="5" borderId="0" xfId="1" applyNumberFormat="1" applyFont="1" applyFill="1" applyBorder="1" applyAlignment="1">
      <alignment horizontal="right"/>
    </xf>
    <xf numFmtId="9" fontId="4" fillId="5" borderId="1" xfId="1" applyNumberFormat="1" applyFont="1" applyFill="1" applyBorder="1" applyAlignment="1">
      <alignment horizontal="right"/>
    </xf>
    <xf numFmtId="3" fontId="12" fillId="5" borderId="2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right"/>
    </xf>
    <xf numFmtId="3" fontId="12" fillId="5" borderId="0" xfId="0" applyNumberFormat="1" applyFont="1" applyFill="1" applyAlignment="1">
      <alignment horizontal="right"/>
    </xf>
    <xf numFmtId="3" fontId="12" fillId="5" borderId="1" xfId="0" applyNumberFormat="1" applyFont="1" applyFill="1" applyBorder="1" applyAlignment="1">
      <alignment horizontal="right"/>
    </xf>
    <xf numFmtId="3" fontId="4" fillId="5" borderId="2" xfId="0" applyNumberFormat="1" applyFont="1" applyFill="1" applyBorder="1" applyAlignment="1">
      <alignment horizontal="left"/>
    </xf>
    <xf numFmtId="3" fontId="4" fillId="5" borderId="3" xfId="0" applyNumberFormat="1" applyFont="1" applyFill="1" applyBorder="1" applyAlignment="1">
      <alignment horizontal="left"/>
    </xf>
  </cellXfs>
  <cellStyles count="14">
    <cellStyle name="Hyperlink" xfId="2" builtinId="8"/>
    <cellStyle name="Hyperlink 2" xfId="6" xr:uid="{D4200862-6C9B-4182-8E91-63F52208C485}"/>
    <cellStyle name="Hyperlink 2 2" xfId="8" xr:uid="{A0DBF856-F3A1-4D69-8CB0-5AA2BEFB1CFF}"/>
    <cellStyle name="Hyperlink 2 2 2" xfId="11" xr:uid="{93D8872E-2705-4C6A-A22A-1CD9B3FD55BF}"/>
    <cellStyle name="Hyperlink 3" xfId="9" xr:uid="{51D8ECBB-00EA-4821-B5AA-2A7B894425A0}"/>
    <cellStyle name="Normal" xfId="0" builtinId="0"/>
    <cellStyle name="Normal 2 2 2" xfId="3" xr:uid="{00000000-0005-0000-0000-000002000000}"/>
    <cellStyle name="Normal 2 2 2 2" xfId="5" xr:uid="{5699CF79-CD7E-467A-A7F3-ED8215D056CD}"/>
    <cellStyle name="Normal 2 3" xfId="10" xr:uid="{EC2BEE73-BC72-46E8-B996-B5FC07092F7D}"/>
    <cellStyle name="Normal 2 4" xfId="13" xr:uid="{32F2BD7E-E7D9-4769-AB35-9BBD0CB6540F}"/>
    <cellStyle name="Normal 5 2" xfId="12" xr:uid="{4C40481C-F087-43EB-894A-599F82BE3037}"/>
    <cellStyle name="Normal 6 2" xfId="4" xr:uid="{D1140841-9333-42E2-806E-E6C5CC481E44}"/>
    <cellStyle name="Normal 7 2" xfId="7" xr:uid="{31D178CA-F53C-4652-B7D1-6CBB042D7033}"/>
    <cellStyle name="Per cent" xfId="1" builtinId="5"/>
  </cellStyles>
  <dxfs count="12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color rgb="FF000000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externalLink" Target="externalLinks/externalLink2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lie Gee" refreshedDate="46205.568509375" createdVersion="8" refreshedVersion="8" minRefreshableVersion="3" recordCount="71862" xr:uid="{7D4F9ADA-958A-4C59-9E68-31F15EDB3573}">
  <cacheSource type="worksheet">
    <worksheetSource ref="A1:E1048576" sheet="Data"/>
  </cacheSource>
  <cacheFields count="5">
    <cacheField name="FINANCIAL_YEAR" numFmtId="0">
      <sharedItems containsBlank="1" count="17">
        <s v="2010/11"/>
        <s v="2011/12"/>
        <s v="2012/13"/>
        <s v="2013/14"/>
        <s v="2014/15"/>
        <s v="2015/16"/>
        <s v="2016/17"/>
        <s v="2017/18"/>
        <s v="2018/19"/>
        <s v="2019/20"/>
        <s v="2020/21"/>
        <s v="2021/22"/>
        <s v="2022/23"/>
        <s v="2023/24"/>
        <s v="2024/25"/>
        <s v="2025/26"/>
        <m/>
      </sharedItems>
    </cacheField>
    <cacheField name="ALARM_SYSTEM" numFmtId="0">
      <sharedItems containsBlank="1" count="5">
        <s v="Alarm Absent"/>
        <s v="Alarm Present and raised the alarm"/>
        <s v="Alarm Present but did not operate"/>
        <s v="Alarm Present but did not raise alarm"/>
        <m/>
      </sharedItems>
    </cacheField>
    <cacheField name="TOTAL_PRIMARY_FIRES" numFmtId="0">
      <sharedItems containsString="0" containsBlank="1" containsNumber="1" containsInteger="1" minValue="2583" maxValue="13211"/>
    </cacheField>
    <cacheField name="TOTAL_FATALITIES" numFmtId="0">
      <sharedItems containsString="0" containsBlank="1" containsNumber="1" containsInteger="1" minValue="27" maxValue="106"/>
    </cacheField>
    <cacheField name="TOTAL_CASUALTIES" numFmtId="0">
      <sharedItems containsString="0" containsBlank="1" containsNumber="1" containsInteger="1" minValue="572" maxValue="31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862">
  <r>
    <x v="0"/>
    <x v="0"/>
    <n v="13211"/>
    <n v="90"/>
    <n v="2098"/>
  </r>
  <r>
    <x v="0"/>
    <x v="1"/>
    <n v="13019"/>
    <n v="62"/>
    <n v="3068"/>
  </r>
  <r>
    <x v="0"/>
    <x v="2"/>
    <n v="6648"/>
    <n v="64"/>
    <n v="1350"/>
  </r>
  <r>
    <x v="0"/>
    <x v="3"/>
    <n v="3741"/>
    <n v="38"/>
    <n v="984"/>
  </r>
  <r>
    <x v="1"/>
    <x v="0"/>
    <n v="12035"/>
    <n v="88"/>
    <n v="1948"/>
  </r>
  <r>
    <x v="1"/>
    <x v="1"/>
    <n v="12821"/>
    <n v="54"/>
    <n v="3147"/>
  </r>
  <r>
    <x v="1"/>
    <x v="2"/>
    <n v="6764"/>
    <n v="51"/>
    <n v="1243"/>
  </r>
  <r>
    <x v="1"/>
    <x v="3"/>
    <n v="3801"/>
    <n v="39"/>
    <n v="968"/>
  </r>
  <r>
    <x v="2"/>
    <x v="0"/>
    <n v="10313"/>
    <n v="72"/>
    <n v="1643"/>
  </r>
  <r>
    <x v="2"/>
    <x v="1"/>
    <n v="12856"/>
    <n v="58"/>
    <n v="3042"/>
  </r>
  <r>
    <x v="2"/>
    <x v="2"/>
    <n v="6557"/>
    <n v="33"/>
    <n v="1204"/>
  </r>
  <r>
    <x v="2"/>
    <x v="3"/>
    <n v="3585"/>
    <n v="49"/>
    <n v="856"/>
  </r>
  <r>
    <x v="3"/>
    <x v="0"/>
    <n v="9790"/>
    <n v="88"/>
    <n v="1441"/>
  </r>
  <r>
    <x v="3"/>
    <x v="1"/>
    <n v="12235"/>
    <n v="53"/>
    <n v="2735"/>
  </r>
  <r>
    <x v="3"/>
    <x v="2"/>
    <n v="6409"/>
    <n v="35"/>
    <n v="1078"/>
  </r>
  <r>
    <x v="3"/>
    <x v="3"/>
    <n v="3485"/>
    <n v="39"/>
    <n v="866"/>
  </r>
  <r>
    <x v="4"/>
    <x v="0"/>
    <n v="9263"/>
    <n v="68"/>
    <n v="1392"/>
  </r>
  <r>
    <x v="4"/>
    <x v="1"/>
    <n v="12570"/>
    <n v="52"/>
    <n v="2725"/>
  </r>
  <r>
    <x v="4"/>
    <x v="2"/>
    <n v="6181"/>
    <n v="28"/>
    <n v="1025"/>
  </r>
  <r>
    <x v="4"/>
    <x v="3"/>
    <n v="3330"/>
    <n v="46"/>
    <n v="788"/>
  </r>
  <r>
    <x v="5"/>
    <x v="0"/>
    <n v="8827"/>
    <n v="75"/>
    <n v="1317"/>
  </r>
  <r>
    <x v="5"/>
    <x v="1"/>
    <n v="12751"/>
    <n v="68"/>
    <n v="2628"/>
  </r>
  <r>
    <x v="5"/>
    <x v="2"/>
    <n v="6193"/>
    <n v="38"/>
    <n v="1014"/>
  </r>
  <r>
    <x v="5"/>
    <x v="3"/>
    <n v="3614"/>
    <n v="47"/>
    <n v="813"/>
  </r>
  <r>
    <x v="6"/>
    <x v="0"/>
    <n v="8129"/>
    <n v="80"/>
    <n v="1124"/>
  </r>
  <r>
    <x v="6"/>
    <x v="1"/>
    <n v="12598"/>
    <n v="48"/>
    <n v="2498"/>
  </r>
  <r>
    <x v="6"/>
    <x v="2"/>
    <n v="6158"/>
    <n v="45"/>
    <n v="944"/>
  </r>
  <r>
    <x v="6"/>
    <x v="3"/>
    <n v="3475"/>
    <n v="44"/>
    <n v="808"/>
  </r>
  <r>
    <x v="7"/>
    <x v="0"/>
    <n v="7839"/>
    <n v="52"/>
    <n v="1140"/>
  </r>
  <r>
    <x v="7"/>
    <x v="1"/>
    <n v="13106"/>
    <n v="59"/>
    <n v="2603"/>
  </r>
  <r>
    <x v="7"/>
    <x v="2"/>
    <n v="6381"/>
    <n v="46"/>
    <n v="857"/>
  </r>
  <r>
    <x v="7"/>
    <x v="3"/>
    <n v="3502"/>
    <n v="106"/>
    <n v="860"/>
  </r>
  <r>
    <x v="8"/>
    <x v="0"/>
    <n v="7458"/>
    <n v="50"/>
    <n v="1050"/>
  </r>
  <r>
    <x v="8"/>
    <x v="1"/>
    <n v="12829"/>
    <n v="70"/>
    <n v="2643"/>
  </r>
  <r>
    <x v="8"/>
    <x v="2"/>
    <n v="5967"/>
    <n v="40"/>
    <n v="794"/>
  </r>
  <r>
    <x v="8"/>
    <x v="3"/>
    <n v="3344"/>
    <n v="38"/>
    <n v="753"/>
  </r>
  <r>
    <x v="9"/>
    <x v="0"/>
    <n v="6951"/>
    <n v="52"/>
    <n v="1047"/>
  </r>
  <r>
    <x v="9"/>
    <x v="1"/>
    <n v="12732"/>
    <n v="66"/>
    <n v="2546"/>
  </r>
  <r>
    <x v="9"/>
    <x v="2"/>
    <n v="5605"/>
    <n v="36"/>
    <n v="810"/>
  </r>
  <r>
    <x v="9"/>
    <x v="3"/>
    <n v="3217"/>
    <n v="43"/>
    <n v="765"/>
  </r>
  <r>
    <x v="10"/>
    <x v="0"/>
    <n v="6801"/>
    <n v="53"/>
    <n v="982"/>
  </r>
  <r>
    <x v="10"/>
    <x v="1"/>
    <n v="11654"/>
    <n v="57"/>
    <n v="2455"/>
  </r>
  <r>
    <x v="10"/>
    <x v="2"/>
    <n v="5592"/>
    <n v="29"/>
    <n v="775"/>
  </r>
  <r>
    <x v="10"/>
    <x v="3"/>
    <n v="2971"/>
    <n v="45"/>
    <n v="682"/>
  </r>
  <r>
    <x v="11"/>
    <x v="0"/>
    <n v="6447"/>
    <n v="74"/>
    <n v="923"/>
  </r>
  <r>
    <x v="11"/>
    <x v="1"/>
    <n v="12337"/>
    <n v="62"/>
    <n v="2441"/>
  </r>
  <r>
    <x v="11"/>
    <x v="2"/>
    <n v="5348"/>
    <n v="38"/>
    <n v="714"/>
  </r>
  <r>
    <x v="11"/>
    <x v="3"/>
    <n v="3040"/>
    <n v="36"/>
    <n v="693"/>
  </r>
  <r>
    <x v="12"/>
    <x v="0"/>
    <n v="6695"/>
    <n v="58"/>
    <n v="951"/>
  </r>
  <r>
    <x v="12"/>
    <x v="1"/>
    <n v="12266"/>
    <n v="80"/>
    <n v="2363"/>
  </r>
  <r>
    <x v="12"/>
    <x v="2"/>
    <n v="5012"/>
    <n v="35"/>
    <n v="592"/>
  </r>
  <r>
    <x v="12"/>
    <x v="3"/>
    <n v="2866"/>
    <n v="39"/>
    <n v="648"/>
  </r>
  <r>
    <x v="13"/>
    <x v="0"/>
    <n v="6080"/>
    <n v="64"/>
    <n v="986"/>
  </r>
  <r>
    <x v="13"/>
    <x v="1"/>
    <n v="11992"/>
    <n v="56"/>
    <n v="2446"/>
  </r>
  <r>
    <x v="13"/>
    <x v="2"/>
    <n v="4712"/>
    <n v="35"/>
    <n v="572"/>
  </r>
  <r>
    <x v="13"/>
    <x v="3"/>
    <n v="2808"/>
    <n v="27"/>
    <n v="676"/>
  </r>
  <r>
    <x v="14"/>
    <x v="0"/>
    <n v="6014"/>
    <n v="65"/>
    <n v="939"/>
  </r>
  <r>
    <x v="14"/>
    <x v="1"/>
    <n v="12152"/>
    <n v="83"/>
    <n v="2521"/>
  </r>
  <r>
    <x v="14"/>
    <x v="2"/>
    <n v="4716"/>
    <n v="30"/>
    <n v="575"/>
  </r>
  <r>
    <x v="14"/>
    <x v="3"/>
    <n v="2583"/>
    <n v="36"/>
    <n v="679"/>
  </r>
  <r>
    <x v="15"/>
    <x v="0"/>
    <n v="6026"/>
    <n v="44"/>
    <n v="992"/>
  </r>
  <r>
    <x v="15"/>
    <x v="1"/>
    <n v="12519"/>
    <n v="69"/>
    <n v="2518"/>
  </r>
  <r>
    <x v="15"/>
    <x v="2"/>
    <n v="4924"/>
    <n v="40"/>
    <n v="660"/>
  </r>
  <r>
    <x v="15"/>
    <x v="3"/>
    <n v="2711"/>
    <n v="31"/>
    <n v="728"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  <r>
    <x v="16"/>
    <x v="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F150E2-4583-4A86-9BA6-2B90D54559AC}" name="PivotTable70" cacheId="1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5:G24" firstHeaderRow="1" firstDataRow="2" firstDataCol="1"/>
  <pivotFields count="5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6">
        <item x="1"/>
        <item x="3"/>
        <item x="2"/>
        <item x="0"/>
        <item x="4"/>
        <item t="default"/>
      </items>
    </pivotField>
    <pivotField dataField="1" showAll="0"/>
    <pivotField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TOTAL_PRIMARY_FIRES" fld="2" baseField="0" baseItem="0" numFmtId="3"/>
  </dataFields>
  <formats count="40">
    <format dxfId="45">
      <pivotArea type="all" dataOnly="0" outline="0" fieldPosition="0"/>
    </format>
    <format dxfId="44">
      <pivotArea outline="0" collapsedLevelsAreSubtotals="1" fieldPosition="0"/>
    </format>
    <format dxfId="43">
      <pivotArea type="origin" dataOnly="0" labelOnly="1" outline="0" fieldPosition="0"/>
    </format>
    <format dxfId="42">
      <pivotArea field="1" type="button" dataOnly="0" labelOnly="1" outline="0" axis="axisCol" fieldPosition="0"/>
    </format>
    <format dxfId="41">
      <pivotArea type="topRight" dataOnly="0" labelOnly="1" outline="0" fieldPosition="0"/>
    </format>
    <format dxfId="40">
      <pivotArea field="0" type="button" dataOnly="0" labelOnly="1" outline="0" axis="axisRow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Row="1" outline="0" fieldPosition="0"/>
    </format>
    <format dxfId="37">
      <pivotArea dataOnly="0" labelOnly="1" fieldPosition="0">
        <references count="1">
          <reference field="1" count="0"/>
        </references>
      </pivotArea>
    </format>
    <format dxfId="36">
      <pivotArea dataOnly="0" labelOnly="1" grandCol="1" outline="0" fieldPosition="0"/>
    </format>
    <format dxfId="35">
      <pivotArea type="all" dataOnly="0" outline="0" fieldPosition="0"/>
    </format>
    <format dxfId="34">
      <pivotArea outline="0" collapsedLevelsAreSubtotals="1" fieldPosition="0"/>
    </format>
    <format dxfId="33">
      <pivotArea type="origin" dataOnly="0" labelOnly="1" outline="0" fieldPosition="0"/>
    </format>
    <format dxfId="32">
      <pivotArea field="1" type="button" dataOnly="0" labelOnly="1" outline="0" axis="axisCol" fieldPosition="0"/>
    </format>
    <format dxfId="31">
      <pivotArea type="topRight" dataOnly="0" labelOnly="1" outline="0" fieldPosition="0"/>
    </format>
    <format dxfId="30">
      <pivotArea field="0" type="button" dataOnly="0" labelOnly="1" outline="0" axis="axisRow" fieldPosition="0"/>
    </format>
    <format dxfId="29">
      <pivotArea dataOnly="0" labelOnly="1" fieldPosition="0">
        <references count="1">
          <reference field="0" count="0"/>
        </references>
      </pivotArea>
    </format>
    <format dxfId="28">
      <pivotArea dataOnly="0" labelOnly="1" grandRow="1" outline="0" fieldPosition="0"/>
    </format>
    <format dxfId="27">
      <pivotArea dataOnly="0" labelOnly="1" fieldPosition="0">
        <references count="1">
          <reference field="1" count="0"/>
        </references>
      </pivotArea>
    </format>
    <format dxfId="26">
      <pivotArea dataOnly="0" labelOnly="1" grandCol="1" outline="0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type="origin" dataOnly="0" labelOnly="1" outline="0" fieldPosition="0"/>
    </format>
    <format dxfId="22">
      <pivotArea field="1" type="button" dataOnly="0" labelOnly="1" outline="0" axis="axisCol" fieldPosition="0"/>
    </format>
    <format dxfId="21">
      <pivotArea type="topRight" dataOnly="0" labelOnly="1" outline="0" fieldPosition="0"/>
    </format>
    <format dxfId="20">
      <pivotArea field="0" type="button" dataOnly="0" labelOnly="1" outline="0" axis="axisRow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Col="1" outline="0" fieldPosition="0"/>
    </format>
    <format dxfId="15">
      <pivotArea type="all" dataOnly="0" outline="0" fieldPosition="0"/>
    </format>
    <format dxfId="14">
      <pivotArea outline="0" collapsedLevelsAreSubtotals="1" fieldPosition="0"/>
    </format>
    <format dxfId="13">
      <pivotArea type="origin" dataOnly="0" labelOnly="1" outline="0" fieldPosition="0"/>
    </format>
    <format dxfId="12">
      <pivotArea field="1" type="button" dataOnly="0" labelOnly="1" outline="0" axis="axisCol" fieldPosition="0"/>
    </format>
    <format dxfId="11">
      <pivotArea type="topRight" dataOnly="0" labelOnly="1" outline="0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0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1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0C8401-FAB7-4297-81F6-8214C35E69F2}" name="PivotTable72" cacheId="1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Q5:W24" firstHeaderRow="1" firstDataRow="2" firstDataCol="1"/>
  <pivotFields count="5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6">
        <item x="1"/>
        <item x="3"/>
        <item x="2"/>
        <item x="0"/>
        <item x="4"/>
        <item t="default"/>
      </items>
    </pivotField>
    <pivotField showAll="0"/>
    <pivotField showAll="0"/>
    <pivotField dataField="1"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TOTAL_CASUALTIES" fld="4" baseField="0" baseItem="0" numFmtId="3"/>
  </dataFields>
  <formats count="40">
    <format dxfId="85">
      <pivotArea type="all" dataOnly="0" outline="0" fieldPosition="0"/>
    </format>
    <format dxfId="84">
      <pivotArea outline="0" collapsedLevelsAreSubtotals="1" fieldPosition="0"/>
    </format>
    <format dxfId="83">
      <pivotArea type="origin" dataOnly="0" labelOnly="1" outline="0" fieldPosition="0"/>
    </format>
    <format dxfId="82">
      <pivotArea field="1" type="button" dataOnly="0" labelOnly="1" outline="0" axis="axisCol" fieldPosition="0"/>
    </format>
    <format dxfId="81">
      <pivotArea type="topRight" dataOnly="0" labelOnly="1" outline="0" fieldPosition="0"/>
    </format>
    <format dxfId="80">
      <pivotArea field="0" type="button" dataOnly="0" labelOnly="1" outline="0" axis="axisRow" fieldPosition="0"/>
    </format>
    <format dxfId="79">
      <pivotArea dataOnly="0" labelOnly="1" fieldPosition="0">
        <references count="1">
          <reference field="0" count="0"/>
        </references>
      </pivotArea>
    </format>
    <format dxfId="78">
      <pivotArea dataOnly="0" labelOnly="1" grandRow="1" outline="0" fieldPosition="0"/>
    </format>
    <format dxfId="77">
      <pivotArea dataOnly="0" labelOnly="1" fieldPosition="0">
        <references count="1">
          <reference field="1" count="0"/>
        </references>
      </pivotArea>
    </format>
    <format dxfId="76">
      <pivotArea dataOnly="0" labelOnly="1" grandCol="1" outline="0" fieldPosition="0"/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type="origin" dataOnly="0" labelOnly="1" outline="0" fieldPosition="0"/>
    </format>
    <format dxfId="72">
      <pivotArea field="1" type="button" dataOnly="0" labelOnly="1" outline="0" axis="axisCol" fieldPosition="0"/>
    </format>
    <format dxfId="71">
      <pivotArea type="topRight" dataOnly="0" labelOnly="1" outline="0" fieldPosition="0"/>
    </format>
    <format dxfId="70">
      <pivotArea field="0" type="button" dataOnly="0" labelOnly="1" outline="0" axis="axisRow" fieldPosition="0"/>
    </format>
    <format dxfId="69">
      <pivotArea dataOnly="0" labelOnly="1" fieldPosition="0">
        <references count="1">
          <reference field="0" count="0"/>
        </references>
      </pivotArea>
    </format>
    <format dxfId="68">
      <pivotArea dataOnly="0" labelOnly="1" grandRow="1" outline="0" fieldPosition="0"/>
    </format>
    <format dxfId="67">
      <pivotArea dataOnly="0" labelOnly="1" fieldPosition="0">
        <references count="1">
          <reference field="1" count="0"/>
        </references>
      </pivotArea>
    </format>
    <format dxfId="66">
      <pivotArea dataOnly="0" labelOnly="1" grandCol="1" outline="0" fieldPosition="0"/>
    </format>
    <format dxfId="65">
      <pivotArea type="all" dataOnly="0" outline="0" fieldPosition="0"/>
    </format>
    <format dxfId="64">
      <pivotArea outline="0" collapsedLevelsAreSubtotals="1" fieldPosition="0"/>
    </format>
    <format dxfId="63">
      <pivotArea type="origin" dataOnly="0" labelOnly="1" outline="0" fieldPosition="0"/>
    </format>
    <format dxfId="62">
      <pivotArea field="1" type="button" dataOnly="0" labelOnly="1" outline="0" axis="axisCol" fieldPosition="0"/>
    </format>
    <format dxfId="61">
      <pivotArea type="topRight" dataOnly="0" labelOnly="1" outline="0" fieldPosition="0"/>
    </format>
    <format dxfId="60">
      <pivotArea field="0" type="button" dataOnly="0" labelOnly="1" outline="0" axis="axisRow" fieldPosition="0"/>
    </format>
    <format dxfId="59">
      <pivotArea dataOnly="0" labelOnly="1" fieldPosition="0">
        <references count="1">
          <reference field="0" count="0"/>
        </references>
      </pivotArea>
    </format>
    <format dxfId="58">
      <pivotArea dataOnly="0" labelOnly="1" grandRow="1" outline="0" fieldPosition="0"/>
    </format>
    <format dxfId="57">
      <pivotArea dataOnly="0" labelOnly="1" fieldPosition="0">
        <references count="1">
          <reference field="1" count="0"/>
        </references>
      </pivotArea>
    </format>
    <format dxfId="56">
      <pivotArea dataOnly="0" labelOnly="1" grandCol="1" outline="0" fieldPosition="0"/>
    </format>
    <format dxfId="55">
      <pivotArea type="all" dataOnly="0" outline="0" fieldPosition="0"/>
    </format>
    <format dxfId="54">
      <pivotArea outline="0" collapsedLevelsAreSubtotals="1" fieldPosition="0"/>
    </format>
    <format dxfId="53">
      <pivotArea type="origin" dataOnly="0" labelOnly="1" outline="0" fieldPosition="0"/>
    </format>
    <format dxfId="52">
      <pivotArea field="1" type="button" dataOnly="0" labelOnly="1" outline="0" axis="axisCol" fieldPosition="0"/>
    </format>
    <format dxfId="51">
      <pivotArea type="topRight" dataOnly="0" labelOnly="1" outline="0" fieldPosition="0"/>
    </format>
    <format dxfId="50">
      <pivotArea field="0" type="button" dataOnly="0" labelOnly="1" outline="0" axis="axisRow" fieldPosition="0"/>
    </format>
    <format dxfId="49">
      <pivotArea dataOnly="0" labelOnly="1" fieldPosition="0">
        <references count="1">
          <reference field="0" count="0"/>
        </references>
      </pivotArea>
    </format>
    <format dxfId="48">
      <pivotArea dataOnly="0" labelOnly="1" grandRow="1" outline="0" fieldPosition="0"/>
    </format>
    <format dxfId="47">
      <pivotArea dataOnly="0" labelOnly="1" fieldPosition="0">
        <references count="1">
          <reference field="1" count="0"/>
        </references>
      </pivotArea>
    </format>
    <format dxfId="4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A0F2A6-9A5D-4061-BA13-D620444D8611}" name="PivotTable71" cacheId="1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I5:O24" firstHeaderRow="1" firstDataRow="2" firstDataCol="1"/>
  <pivotFields count="5">
    <pivotField axis="axisRow" showAl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  <item t="default"/>
      </items>
    </pivotField>
    <pivotField axis="axisCol" showAll="0">
      <items count="6">
        <item x="1"/>
        <item x="3"/>
        <item x="2"/>
        <item x="0"/>
        <item x="4"/>
        <item t="default"/>
      </items>
    </pivotField>
    <pivotField showAll="0"/>
    <pivotField dataField="1" showAll="0"/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TOTAL_FATALITIES" fld="3" baseField="0" baseItem="0" numFmtId="3"/>
  </dataFields>
  <formats count="40">
    <format dxfId="125">
      <pivotArea type="all" dataOnly="0" outline="0" fieldPosition="0"/>
    </format>
    <format dxfId="124">
      <pivotArea outline="0" collapsedLevelsAreSubtotals="1" fieldPosition="0"/>
    </format>
    <format dxfId="123">
      <pivotArea type="origin" dataOnly="0" labelOnly="1" outline="0" fieldPosition="0"/>
    </format>
    <format dxfId="122">
      <pivotArea field="1" type="button" dataOnly="0" labelOnly="1" outline="0" axis="axisCol" fieldPosition="0"/>
    </format>
    <format dxfId="121">
      <pivotArea type="topRight" dataOnly="0" labelOnly="1" outline="0" fieldPosition="0"/>
    </format>
    <format dxfId="120">
      <pivotArea field="0" type="button" dataOnly="0" labelOnly="1" outline="0" axis="axisRow" fieldPosition="0"/>
    </format>
    <format dxfId="119">
      <pivotArea dataOnly="0" labelOnly="1" fieldPosition="0">
        <references count="1">
          <reference field="0" count="0"/>
        </references>
      </pivotArea>
    </format>
    <format dxfId="118">
      <pivotArea dataOnly="0" labelOnly="1" grandRow="1" outline="0" fieldPosition="0"/>
    </format>
    <format dxfId="117">
      <pivotArea dataOnly="0" labelOnly="1" fieldPosition="0">
        <references count="1">
          <reference field="1" count="0"/>
        </references>
      </pivotArea>
    </format>
    <format dxfId="116">
      <pivotArea dataOnly="0" labelOnly="1" grandCol="1" outline="0" fieldPosition="0"/>
    </format>
    <format dxfId="115">
      <pivotArea type="all" dataOnly="0" outline="0" fieldPosition="0"/>
    </format>
    <format dxfId="114">
      <pivotArea outline="0" collapsedLevelsAreSubtotals="1" fieldPosition="0"/>
    </format>
    <format dxfId="113">
      <pivotArea type="origin" dataOnly="0" labelOnly="1" outline="0" fieldPosition="0"/>
    </format>
    <format dxfId="112">
      <pivotArea field="1" type="button" dataOnly="0" labelOnly="1" outline="0" axis="axisCol" fieldPosition="0"/>
    </format>
    <format dxfId="111">
      <pivotArea type="topRight" dataOnly="0" labelOnly="1" outline="0" fieldPosition="0"/>
    </format>
    <format dxfId="110">
      <pivotArea field="0" type="button" dataOnly="0" labelOnly="1" outline="0" axis="axisRow" fieldPosition="0"/>
    </format>
    <format dxfId="109">
      <pivotArea dataOnly="0" labelOnly="1" fieldPosition="0">
        <references count="1">
          <reference field="0" count="0"/>
        </references>
      </pivotArea>
    </format>
    <format dxfId="108">
      <pivotArea dataOnly="0" labelOnly="1" grandRow="1" outline="0" fieldPosition="0"/>
    </format>
    <format dxfId="107">
      <pivotArea dataOnly="0" labelOnly="1" fieldPosition="0">
        <references count="1">
          <reference field="1" count="0"/>
        </references>
      </pivotArea>
    </format>
    <format dxfId="106">
      <pivotArea dataOnly="0" labelOnly="1" grandCol="1" outline="0" fieldPosition="0"/>
    </format>
    <format dxfId="105">
      <pivotArea type="all" dataOnly="0" outline="0" fieldPosition="0"/>
    </format>
    <format dxfId="104">
      <pivotArea outline="0" collapsedLevelsAreSubtotals="1" fieldPosition="0"/>
    </format>
    <format dxfId="103">
      <pivotArea type="origin" dataOnly="0" labelOnly="1" outline="0" fieldPosition="0"/>
    </format>
    <format dxfId="102">
      <pivotArea field="1" type="button" dataOnly="0" labelOnly="1" outline="0" axis="axisCol" fieldPosition="0"/>
    </format>
    <format dxfId="101">
      <pivotArea type="topRight" dataOnly="0" labelOnly="1" outline="0" fieldPosition="0"/>
    </format>
    <format dxfId="100">
      <pivotArea field="0" type="button" dataOnly="0" labelOnly="1" outline="0" axis="axisRow" fieldPosition="0"/>
    </format>
    <format dxfId="99">
      <pivotArea dataOnly="0" labelOnly="1" fieldPosition="0">
        <references count="1">
          <reference field="0" count="0"/>
        </references>
      </pivotArea>
    </format>
    <format dxfId="98">
      <pivotArea dataOnly="0" labelOnly="1" grandRow="1" outline="0" fieldPosition="0"/>
    </format>
    <format dxfId="97">
      <pivotArea dataOnly="0" labelOnly="1" fieldPosition="0">
        <references count="1">
          <reference field="1" count="0"/>
        </references>
      </pivotArea>
    </format>
    <format dxfId="96">
      <pivotArea dataOnly="0" labelOnly="1" grandCol="1" outline="0" fieldPosition="0"/>
    </format>
    <format dxfId="95">
      <pivotArea type="all" dataOnly="0" outline="0" fieldPosition="0"/>
    </format>
    <format dxfId="94">
      <pivotArea outline="0" collapsedLevelsAreSubtotals="1" fieldPosition="0"/>
    </format>
    <format dxfId="93">
      <pivotArea type="origin" dataOnly="0" labelOnly="1" outline="0" fieldPosition="0"/>
    </format>
    <format dxfId="92">
      <pivotArea field="1" type="button" dataOnly="0" labelOnly="1" outline="0" axis="axisCol" fieldPosition="0"/>
    </format>
    <format dxfId="91">
      <pivotArea type="topRight" dataOnly="0" labelOnly="1" outline="0" fieldPosition="0"/>
    </format>
    <format dxfId="90">
      <pivotArea field="0" type="button" dataOnly="0" labelOnly="1" outline="0" axis="axisRow" fieldPosition="0"/>
    </format>
    <format dxfId="89">
      <pivotArea dataOnly="0" labelOnly="1" fieldPosition="0">
        <references count="1">
          <reference field="0" count="0"/>
        </references>
      </pivotArea>
    </format>
    <format dxfId="88">
      <pivotArea dataOnly="0" labelOnly="1" grandRow="1" outline="0" fieldPosition="0"/>
    </format>
    <format dxfId="87">
      <pivotArea dataOnly="0" labelOnly="1" fieldPosition="0">
        <references count="1">
          <reference field="1" count="0"/>
        </references>
      </pivotArea>
    </format>
    <format dxfId="8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  <v>MHCLG Logo</v>
  </rv>
  <rv s="0">
    <v>1</v>
    <v>5</v>
    <v>Accredited Official Statistics</v>
  </rv>
  <rv s="0">
    <v>2</v>
    <v>5</v>
    <v>Accredited Official Statistics</v>
  </rv>
  <rv s="0">
    <v>3</v>
    <v>5</v>
    <v>MHCLG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mailto:firestatistics@communities.gov.uk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https://www.gov.uk/government/collections/fire-statistics-great-brit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2" Type="http://schemas.openxmlformats.org/officeDocument/2006/relationships/hyperlink" Target="https://code.statisticsauthority.gov.uk/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CD293-BF14-48E8-BB70-326B25329DE7}">
  <sheetPr codeName="Sheet1"/>
  <dimension ref="A1:K14"/>
  <sheetViews>
    <sheetView showGridLines="0" tabSelected="1" zoomScaleNormal="100" workbookViewId="0"/>
  </sheetViews>
  <sheetFormatPr defaultRowHeight="12.75" x14ac:dyDescent="0.2"/>
  <cols>
    <col min="1" max="1" width="74" style="1" bestFit="1" customWidth="1"/>
    <col min="2" max="2" width="15.7109375" style="1" customWidth="1"/>
    <col min="3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>
      <c r="A1" s="1" t="e" vm="1">
        <v>#VALUE!</v>
      </c>
      <c r="B1" s="1" t="e" vm="2">
        <v>#VALUE!</v>
      </c>
    </row>
    <row r="2" spans="1:11" ht="23.25" x14ac:dyDescent="0.2">
      <c r="A2" s="2" t="s">
        <v>30</v>
      </c>
    </row>
    <row r="3" spans="1:11" ht="23.25" x14ac:dyDescent="0.2">
      <c r="A3" s="10" t="str">
        <f>_xlfn.CONCAT("England, year ending ",config!B5," ",config!B6,": Data tables")</f>
        <v>England, year ending March 2026: Data tables</v>
      </c>
    </row>
    <row r="4" spans="1:11" ht="45" customHeight="1" x14ac:dyDescent="0.25">
      <c r="A4" s="8" t="s">
        <v>41</v>
      </c>
      <c r="C4" s="3"/>
      <c r="K4" s="4"/>
    </row>
    <row r="5" spans="1:11" ht="31.5" customHeight="1" x14ac:dyDescent="0.2">
      <c r="A5" s="11" t="str">
        <f>_xlfn.CONCAT("Responsible Statistician: ",config!B4)</f>
        <v>Responsible Statistician: Ollie Gee</v>
      </c>
      <c r="B5" s="5"/>
    </row>
    <row r="6" spans="1:11" ht="15.75" customHeight="1" x14ac:dyDescent="0.2">
      <c r="A6" s="12" t="s">
        <v>93</v>
      </c>
      <c r="B6" s="5"/>
    </row>
    <row r="7" spans="1:11" ht="15.75" customHeight="1" x14ac:dyDescent="0.2">
      <c r="A7" s="13" t="s">
        <v>67</v>
      </c>
      <c r="B7" s="7"/>
    </row>
    <row r="8" spans="1:11" ht="31.5" customHeight="1" x14ac:dyDescent="0.2">
      <c r="A8" s="12" t="str">
        <f>_xlfn.CONCAT("Published: ",config!B1)</f>
        <v>Published: 19 August 2026</v>
      </c>
      <c r="B8" s="6"/>
    </row>
    <row r="9" spans="1:11" ht="15.75" customHeight="1" x14ac:dyDescent="0.2">
      <c r="A9" s="12" t="str">
        <f>_xlfn.CONCAT("Next update: ",config!B2)</f>
        <v>Next update: Summer 2027</v>
      </c>
      <c r="B9" s="6"/>
    </row>
    <row r="10" spans="1:11" ht="31.5" customHeight="1" x14ac:dyDescent="0.2">
      <c r="A10" s="11" t="str">
        <f>_xlfn.CONCAT("Crown copyright © ",config!B8)</f>
        <v>Crown copyright © 2026</v>
      </c>
    </row>
    <row r="11" spans="1:11" ht="15.75" customHeight="1" x14ac:dyDescent="0.2">
      <c r="A11" s="12" t="s">
        <v>31</v>
      </c>
    </row>
    <row r="12" spans="1:11" ht="31.5" customHeight="1" x14ac:dyDescent="0.2">
      <c r="A12" s="5" t="s">
        <v>32</v>
      </c>
    </row>
    <row r="13" spans="1:11" ht="15.75" customHeight="1" x14ac:dyDescent="0.2">
      <c r="A13" s="5" t="s">
        <v>47</v>
      </c>
    </row>
    <row r="14" spans="1:11" ht="15.75" customHeight="1" x14ac:dyDescent="0.2">
      <c r="A14" s="12" t="s">
        <v>97</v>
      </c>
    </row>
  </sheetData>
  <hyperlinks>
    <hyperlink ref="A14" r:id="rId1" display="Please email us at firestatistics@communities.gov.uk" xr:uid="{90885079-67CA-4852-845D-4915165B4A6C}"/>
    <hyperlink ref="A7" r:id="rId2" xr:uid="{D87E436B-3B0A-4D32-8FF5-3E1024532ABF}"/>
    <hyperlink ref="A6" r:id="rId3" display="firestatistics@communities.gov.uk" xr:uid="{9ED5577F-CAAD-4E77-813C-9747449686C1}"/>
    <hyperlink ref="A8" r:id="rId4" display="https://www.gov.uk/government/collections/fire-statistics-great-britain" xr:uid="{E5159DB1-4859-444B-8584-D7108731BEEE}"/>
    <hyperlink ref="A9" r:id="rId5" display="https://www.gov.uk/search/research-and-statistics?keywords=fire&amp;content_store_document_type=upcoming_statistics&amp;order=release-date-oldest" xr:uid="{26952D4A-9F22-4235-B25D-52629F7C63D2}"/>
    <hyperlink ref="A11" location="Contents!A1" display="Contents" xr:uid="{9720E696-B997-4696-BD3E-88C5FED89F1A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987F4-3457-4FCB-8351-C71032C2D856}">
  <sheetPr codeName="Sheet2">
    <tabColor rgb="FFFF0000"/>
  </sheetPr>
  <dimension ref="A1:B9"/>
  <sheetViews>
    <sheetView zoomScaleNormal="100" workbookViewId="0">
      <selection activeCell="B3" sqref="B3"/>
    </sheetView>
  </sheetViews>
  <sheetFormatPr defaultRowHeight="15" x14ac:dyDescent="0.2"/>
  <cols>
    <col min="1" max="1" width="25.140625" style="15" bestFit="1" customWidth="1"/>
    <col min="2" max="2" width="14.5703125" style="15" bestFit="1" customWidth="1"/>
    <col min="3" max="16384" width="9.140625" style="15"/>
  </cols>
  <sheetData>
    <row r="1" spans="1:2" ht="15.75" x14ac:dyDescent="0.25">
      <c r="A1" s="14" t="s">
        <v>60</v>
      </c>
      <c r="B1" s="15" t="s">
        <v>91</v>
      </c>
    </row>
    <row r="2" spans="1:2" x14ac:dyDescent="0.2">
      <c r="A2" s="15" t="s">
        <v>61</v>
      </c>
      <c r="B2" s="15" t="s">
        <v>89</v>
      </c>
    </row>
    <row r="3" spans="1:2" x14ac:dyDescent="0.2">
      <c r="A3" s="15" t="s">
        <v>62</v>
      </c>
      <c r="B3" s="15" t="s">
        <v>94</v>
      </c>
    </row>
    <row r="4" spans="1:2" x14ac:dyDescent="0.2">
      <c r="A4" s="15" t="s">
        <v>63</v>
      </c>
      <c r="B4" s="15" t="s">
        <v>90</v>
      </c>
    </row>
    <row r="5" spans="1:2" x14ac:dyDescent="0.2">
      <c r="A5" s="15" t="s">
        <v>64</v>
      </c>
      <c r="B5" s="15" t="s">
        <v>65</v>
      </c>
    </row>
    <row r="6" spans="1:2" x14ac:dyDescent="0.2">
      <c r="A6" s="15" t="s">
        <v>66</v>
      </c>
      <c r="B6" s="15">
        <v>2026</v>
      </c>
    </row>
    <row r="7" spans="1:2" x14ac:dyDescent="0.2">
      <c r="A7" s="15" t="s">
        <v>86</v>
      </c>
      <c r="B7" s="15" t="s">
        <v>85</v>
      </c>
    </row>
    <row r="8" spans="1:2" x14ac:dyDescent="0.2">
      <c r="A8" s="15" t="s">
        <v>87</v>
      </c>
      <c r="B8" s="15">
        <v>2026</v>
      </c>
    </row>
    <row r="9" spans="1:2" x14ac:dyDescent="0.2">
      <c r="A9" s="15" t="s">
        <v>88</v>
      </c>
      <c r="B9" s="15" t="s">
        <v>92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69521-7DCF-4016-A5DF-A46089CDB6F7}">
  <sheetPr codeName="Sheet3"/>
  <dimension ref="A1:F20"/>
  <sheetViews>
    <sheetView zoomScaleNormal="100" workbookViewId="0"/>
  </sheetViews>
  <sheetFormatPr defaultColWidth="9.42578125" defaultRowHeight="15" x14ac:dyDescent="0.2"/>
  <cols>
    <col min="1" max="1" width="20.5703125" style="25" customWidth="1"/>
    <col min="2" max="2" width="88" style="18" customWidth="1"/>
    <col min="3" max="3" width="54.85546875" style="18" customWidth="1"/>
    <col min="4" max="4" width="21.85546875" style="25" customWidth="1"/>
    <col min="5" max="5" width="23.85546875" style="25" customWidth="1"/>
    <col min="6" max="6" width="9.42578125" style="25" customWidth="1"/>
    <col min="7" max="16384" width="9.42578125" style="25"/>
  </cols>
  <sheetData>
    <row r="1" spans="1:6" s="17" customFormat="1" ht="15.6" customHeight="1" x14ac:dyDescent="0.25">
      <c r="A1" s="16" t="s">
        <v>30</v>
      </c>
      <c r="C1" s="18"/>
      <c r="D1" s="72" t="e" vm="3">
        <v>#VALUE!</v>
      </c>
      <c r="E1" s="72" t="e" vm="4">
        <v>#VALUE!</v>
      </c>
    </row>
    <row r="2" spans="1:6" s="17" customFormat="1" ht="21.6" customHeight="1" x14ac:dyDescent="0.25">
      <c r="A2" s="19" t="str">
        <f>_xlfn.CONCAT("Publication Date: ",config!B1)</f>
        <v>Publication Date: 19 August 2026</v>
      </c>
      <c r="B2" s="20"/>
      <c r="C2" s="20"/>
      <c r="D2" s="72"/>
      <c r="E2" s="72"/>
      <c r="F2" s="20"/>
    </row>
    <row r="3" spans="1:6" s="21" customFormat="1" ht="18" customHeight="1" x14ac:dyDescent="0.2">
      <c r="A3" s="21" t="s">
        <v>33</v>
      </c>
      <c r="C3" s="18"/>
      <c r="D3" s="72"/>
      <c r="E3" s="72"/>
    </row>
    <row r="4" spans="1:6" s="21" customFormat="1" ht="18" customHeight="1" x14ac:dyDescent="0.2">
      <c r="A4" s="22" t="s">
        <v>34</v>
      </c>
      <c r="C4" s="18"/>
      <c r="D4" s="72"/>
      <c r="E4" s="72"/>
    </row>
    <row r="5" spans="1:6" ht="31.5" x14ac:dyDescent="0.25">
      <c r="A5" s="23" t="s">
        <v>35</v>
      </c>
      <c r="B5" s="23" t="s">
        <v>36</v>
      </c>
      <c r="C5" s="23" t="s">
        <v>48</v>
      </c>
      <c r="D5" s="23" t="s">
        <v>37</v>
      </c>
      <c r="E5" s="24" t="s">
        <v>58</v>
      </c>
    </row>
    <row r="6" spans="1:6" x14ac:dyDescent="0.2">
      <c r="A6" s="31" t="s">
        <v>39</v>
      </c>
      <c r="B6" s="27" t="s">
        <v>40</v>
      </c>
      <c r="C6" s="28" t="s">
        <v>49</v>
      </c>
      <c r="D6" s="29" t="str">
        <f>_xlfn.CONCAT("2010/11 to ", config!$B$7)</f>
        <v>2010/11 to 2025/26</v>
      </c>
      <c r="E6" s="30" t="s">
        <v>38</v>
      </c>
    </row>
    <row r="7" spans="1:6" ht="45" x14ac:dyDescent="0.2">
      <c r="A7" s="26" t="s">
        <v>42</v>
      </c>
      <c r="B7" s="27" t="s">
        <v>50</v>
      </c>
      <c r="C7" s="28" t="s">
        <v>51</v>
      </c>
      <c r="D7" s="29" t="str">
        <f>_xlfn.CONCAT("2010/11 to ", config!$B$7)</f>
        <v>2010/11 to 2025/26</v>
      </c>
      <c r="E7" s="30" t="s">
        <v>38</v>
      </c>
    </row>
    <row r="9" spans="1:6" x14ac:dyDescent="0.2">
      <c r="A9" s="32"/>
      <c r="B9" s="33"/>
      <c r="C9" s="33"/>
      <c r="D9" s="32"/>
      <c r="E9" s="32"/>
    </row>
    <row r="10" spans="1:6" x14ac:dyDescent="0.2">
      <c r="D10" s="34"/>
    </row>
    <row r="11" spans="1:6" x14ac:dyDescent="0.2">
      <c r="D11" s="34"/>
    </row>
    <row r="12" spans="1:6" x14ac:dyDescent="0.2">
      <c r="D12" s="34"/>
    </row>
    <row r="13" spans="1:6" x14ac:dyDescent="0.2">
      <c r="D13" s="34"/>
    </row>
    <row r="14" spans="1:6" x14ac:dyDescent="0.2">
      <c r="D14" s="34"/>
    </row>
    <row r="15" spans="1:6" x14ac:dyDescent="0.2">
      <c r="D15" s="34"/>
    </row>
    <row r="16" spans="1:6" x14ac:dyDescent="0.2">
      <c r="D16" s="34"/>
    </row>
    <row r="17" spans="4:4" x14ac:dyDescent="0.2">
      <c r="D17" s="34"/>
    </row>
    <row r="18" spans="4:4" x14ac:dyDescent="0.2">
      <c r="D18" s="34"/>
    </row>
    <row r="19" spans="4:4" x14ac:dyDescent="0.2">
      <c r="D19" s="34"/>
    </row>
    <row r="20" spans="4:4" x14ac:dyDescent="0.2">
      <c r="D20" s="34"/>
    </row>
  </sheetData>
  <mergeCells count="2">
    <mergeCell ref="E1:E4"/>
    <mergeCell ref="D1:D4"/>
  </mergeCells>
  <phoneticPr fontId="16" type="noConversion"/>
  <hyperlinks>
    <hyperlink ref="A4" location="Cover_sheet!A1" display="Cover sheet" xr:uid="{5AD8DFF9-CEE0-4493-8C7C-F6DB7054DF6F}"/>
    <hyperlink ref="A7" location="FIRE0702!A1" display="FIRE0702" xr:uid="{12450436-BF4C-4E55-9494-180783C821B4}"/>
    <hyperlink ref="A6" location="Data!A1" display="Data" xr:uid="{75A99D4C-E5CE-4490-B0B8-992CDAE87C7A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4831-43C2-44FD-BE43-88E87349A108}">
  <sheetPr codeName="Sheet8"/>
  <dimension ref="A1:A20"/>
  <sheetViews>
    <sheetView showGridLines="0" zoomScaleNormal="100" workbookViewId="0"/>
  </sheetViews>
  <sheetFormatPr defaultRowHeight="15.75" customHeight="1" x14ac:dyDescent="0.2"/>
  <cols>
    <col min="1" max="16384" width="9.140625" style="15"/>
  </cols>
  <sheetData>
    <row r="1" spans="1:1" ht="15.75" customHeight="1" x14ac:dyDescent="0.25">
      <c r="A1" s="14" t="s">
        <v>78</v>
      </c>
    </row>
    <row r="2" spans="1:1" ht="31.5" customHeight="1" x14ac:dyDescent="0.25">
      <c r="A2" s="14" t="s">
        <v>79</v>
      </c>
    </row>
    <row r="3" spans="1:1" ht="15.75" customHeight="1" x14ac:dyDescent="0.2">
      <c r="A3" s="35" t="s">
        <v>17</v>
      </c>
    </row>
    <row r="4" spans="1:1" ht="15.75" customHeight="1" x14ac:dyDescent="0.2">
      <c r="A4" s="35" t="s">
        <v>18</v>
      </c>
    </row>
    <row r="5" spans="1:1" ht="15.75" customHeight="1" x14ac:dyDescent="0.2">
      <c r="A5" s="35" t="s">
        <v>19</v>
      </c>
    </row>
    <row r="6" spans="1:1" ht="15.75" customHeight="1" x14ac:dyDescent="0.2">
      <c r="A6" s="35" t="s">
        <v>20</v>
      </c>
    </row>
    <row r="7" spans="1:1" ht="15.75" customHeight="1" x14ac:dyDescent="0.2">
      <c r="A7" s="35" t="s">
        <v>43</v>
      </c>
    </row>
    <row r="8" spans="1:1" ht="15.75" customHeight="1" x14ac:dyDescent="0.2">
      <c r="A8" s="35" t="s">
        <v>44</v>
      </c>
    </row>
    <row r="9" spans="1:1" ht="15.75" customHeight="1" x14ac:dyDescent="0.2">
      <c r="A9" s="35" t="s">
        <v>98</v>
      </c>
    </row>
    <row r="10" spans="1:1" ht="15.75" customHeight="1" x14ac:dyDescent="0.2">
      <c r="A10" s="35" t="s">
        <v>45</v>
      </c>
    </row>
    <row r="11" spans="1:1" ht="15.75" customHeight="1" x14ac:dyDescent="0.2">
      <c r="A11" s="36" t="s">
        <v>16</v>
      </c>
    </row>
    <row r="12" spans="1:1" ht="31.5" customHeight="1" x14ac:dyDescent="0.25">
      <c r="A12" s="37" t="s">
        <v>9</v>
      </c>
    </row>
    <row r="13" spans="1:1" ht="15.75" customHeight="1" x14ac:dyDescent="0.2">
      <c r="A13" s="35" t="s">
        <v>80</v>
      </c>
    </row>
    <row r="14" spans="1:1" ht="15.75" customHeight="1" x14ac:dyDescent="0.2">
      <c r="A14" s="38" t="s">
        <v>81</v>
      </c>
    </row>
    <row r="15" spans="1:1" ht="31.5" customHeight="1" x14ac:dyDescent="0.2">
      <c r="A15" s="35" t="str">
        <f>_xlfn.CONCAT("The data in this table are consistent with records that reached FaRDaP by ",config!B3,".")</f>
        <v>The data in this table are consistent with records that reached FaRDaP by 12 May 2026.</v>
      </c>
    </row>
    <row r="16" spans="1:1" ht="31.5" customHeight="1" x14ac:dyDescent="0.2">
      <c r="A16" s="35" t="s">
        <v>10</v>
      </c>
    </row>
    <row r="17" spans="1:1" ht="15.75" customHeight="1" x14ac:dyDescent="0.2">
      <c r="A17" s="39" t="s">
        <v>12</v>
      </c>
    </row>
    <row r="18" spans="1:1" ht="15.75" customHeight="1" x14ac:dyDescent="0.2">
      <c r="A18" s="39" t="s">
        <v>59</v>
      </c>
    </row>
    <row r="19" spans="1:1" ht="31.5" customHeight="1" x14ac:dyDescent="0.2">
      <c r="A19" s="35" t="s">
        <v>82</v>
      </c>
    </row>
    <row r="20" spans="1:1" ht="15.75" customHeight="1" x14ac:dyDescent="0.2">
      <c r="A20" s="39" t="s">
        <v>83</v>
      </c>
    </row>
  </sheetData>
  <hyperlinks>
    <hyperlink ref="A17" r:id="rId1" xr:uid="{C26551A7-1243-43F6-9B02-0FE6886C0A68}"/>
    <hyperlink ref="A18" r:id="rId2" display="The statistics in this table are National Statistics." xr:uid="{D39DF3DD-E506-43D0-AD06-003F6D67316E}"/>
    <hyperlink ref="A20" r:id="rId3" xr:uid="{FE55D45B-3D10-43E7-B4F2-085D910DEB69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65"/>
  <sheetViews>
    <sheetView showGridLines="0" zoomScaleNormal="100" workbookViewId="0"/>
  </sheetViews>
  <sheetFormatPr defaultColWidth="9.140625" defaultRowHeight="15" x14ac:dyDescent="0.25"/>
  <cols>
    <col min="1" max="1" width="21.42578125" style="69" bestFit="1" customWidth="1"/>
    <col min="2" max="2" width="39" style="69" bestFit="1" customWidth="1"/>
    <col min="3" max="3" width="29.28515625" style="71" bestFit="1" customWidth="1"/>
    <col min="4" max="4" width="23.7109375" style="71" bestFit="1" customWidth="1"/>
    <col min="5" max="5" width="25.28515625" style="71" bestFit="1" customWidth="1"/>
    <col min="6" max="16384" width="9.140625" style="29"/>
  </cols>
  <sheetData>
    <row r="1" spans="1:5" s="67" customFormat="1" ht="15.75" x14ac:dyDescent="0.25">
      <c r="A1" s="68" t="s">
        <v>14</v>
      </c>
      <c r="B1" s="68" t="s">
        <v>28</v>
      </c>
      <c r="C1" s="70" t="s">
        <v>52</v>
      </c>
      <c r="D1" s="70" t="s">
        <v>53</v>
      </c>
      <c r="E1" s="70" t="s">
        <v>54</v>
      </c>
    </row>
    <row r="2" spans="1:5" x14ac:dyDescent="0.2">
      <c r="A2" s="35" t="s">
        <v>1</v>
      </c>
      <c r="B2" s="35" t="s">
        <v>23</v>
      </c>
      <c r="C2" s="43">
        <v>13211</v>
      </c>
      <c r="D2" s="43">
        <v>90</v>
      </c>
      <c r="E2" s="43">
        <v>2098</v>
      </c>
    </row>
    <row r="3" spans="1:5" x14ac:dyDescent="0.2">
      <c r="A3" s="35" t="s">
        <v>1</v>
      </c>
      <c r="B3" s="35" t="s">
        <v>25</v>
      </c>
      <c r="C3" s="43">
        <v>13019</v>
      </c>
      <c r="D3" s="43">
        <v>62</v>
      </c>
      <c r="E3" s="43">
        <v>3068</v>
      </c>
    </row>
    <row r="4" spans="1:5" x14ac:dyDescent="0.2">
      <c r="A4" s="35" t="s">
        <v>1</v>
      </c>
      <c r="B4" s="35" t="s">
        <v>26</v>
      </c>
      <c r="C4" s="43">
        <v>6648</v>
      </c>
      <c r="D4" s="43">
        <v>64</v>
      </c>
      <c r="E4" s="43">
        <v>1350</v>
      </c>
    </row>
    <row r="5" spans="1:5" x14ac:dyDescent="0.2">
      <c r="A5" s="35" t="s">
        <v>1</v>
      </c>
      <c r="B5" s="35" t="s">
        <v>27</v>
      </c>
      <c r="C5" s="43">
        <v>3741</v>
      </c>
      <c r="D5" s="43">
        <v>38</v>
      </c>
      <c r="E5" s="43">
        <v>984</v>
      </c>
    </row>
    <row r="6" spans="1:5" x14ac:dyDescent="0.2">
      <c r="A6" s="35" t="s">
        <v>3</v>
      </c>
      <c r="B6" s="35" t="s">
        <v>23</v>
      </c>
      <c r="C6" s="43">
        <v>12035</v>
      </c>
      <c r="D6" s="43">
        <v>88</v>
      </c>
      <c r="E6" s="43">
        <v>1948</v>
      </c>
    </row>
    <row r="7" spans="1:5" x14ac:dyDescent="0.2">
      <c r="A7" s="35" t="s">
        <v>3</v>
      </c>
      <c r="B7" s="35" t="s">
        <v>25</v>
      </c>
      <c r="C7" s="43">
        <v>12821</v>
      </c>
      <c r="D7" s="43">
        <v>54</v>
      </c>
      <c r="E7" s="43">
        <v>3147</v>
      </c>
    </row>
    <row r="8" spans="1:5" x14ac:dyDescent="0.2">
      <c r="A8" s="35" t="s">
        <v>3</v>
      </c>
      <c r="B8" s="35" t="s">
        <v>26</v>
      </c>
      <c r="C8" s="43">
        <v>6764</v>
      </c>
      <c r="D8" s="43">
        <v>51</v>
      </c>
      <c r="E8" s="43">
        <v>1243</v>
      </c>
    </row>
    <row r="9" spans="1:5" x14ac:dyDescent="0.2">
      <c r="A9" s="35" t="s">
        <v>3</v>
      </c>
      <c r="B9" s="35" t="s">
        <v>27</v>
      </c>
      <c r="C9" s="43">
        <v>3801</v>
      </c>
      <c r="D9" s="43">
        <v>39</v>
      </c>
      <c r="E9" s="43">
        <v>968</v>
      </c>
    </row>
    <row r="10" spans="1:5" x14ac:dyDescent="0.2">
      <c r="A10" s="35" t="s">
        <v>2</v>
      </c>
      <c r="B10" s="35" t="s">
        <v>23</v>
      </c>
      <c r="C10" s="43">
        <v>10313</v>
      </c>
      <c r="D10" s="43">
        <v>72</v>
      </c>
      <c r="E10" s="43">
        <v>1643</v>
      </c>
    </row>
    <row r="11" spans="1:5" x14ac:dyDescent="0.2">
      <c r="A11" s="35" t="s">
        <v>2</v>
      </c>
      <c r="B11" s="35" t="s">
        <v>25</v>
      </c>
      <c r="C11" s="43">
        <v>12856</v>
      </c>
      <c r="D11" s="43">
        <v>58</v>
      </c>
      <c r="E11" s="43">
        <v>3042</v>
      </c>
    </row>
    <row r="12" spans="1:5" x14ac:dyDescent="0.2">
      <c r="A12" s="35" t="s">
        <v>2</v>
      </c>
      <c r="B12" s="35" t="s">
        <v>26</v>
      </c>
      <c r="C12" s="43">
        <v>6557</v>
      </c>
      <c r="D12" s="43">
        <v>33</v>
      </c>
      <c r="E12" s="43">
        <v>1204</v>
      </c>
    </row>
    <row r="13" spans="1:5" x14ac:dyDescent="0.2">
      <c r="A13" s="35" t="s">
        <v>2</v>
      </c>
      <c r="B13" s="35" t="s">
        <v>27</v>
      </c>
      <c r="C13" s="43">
        <v>3585</v>
      </c>
      <c r="D13" s="43">
        <v>49</v>
      </c>
      <c r="E13" s="43">
        <v>856</v>
      </c>
    </row>
    <row r="14" spans="1:5" x14ac:dyDescent="0.2">
      <c r="A14" s="35" t="s">
        <v>4</v>
      </c>
      <c r="B14" s="35" t="s">
        <v>23</v>
      </c>
      <c r="C14" s="43">
        <v>9790</v>
      </c>
      <c r="D14" s="43">
        <v>88</v>
      </c>
      <c r="E14" s="43">
        <v>1441</v>
      </c>
    </row>
    <row r="15" spans="1:5" x14ac:dyDescent="0.2">
      <c r="A15" s="35" t="s">
        <v>4</v>
      </c>
      <c r="B15" s="35" t="s">
        <v>25</v>
      </c>
      <c r="C15" s="43">
        <v>12235</v>
      </c>
      <c r="D15" s="43">
        <v>53</v>
      </c>
      <c r="E15" s="43">
        <v>2735</v>
      </c>
    </row>
    <row r="16" spans="1:5" x14ac:dyDescent="0.2">
      <c r="A16" s="35" t="s">
        <v>4</v>
      </c>
      <c r="B16" s="35" t="s">
        <v>26</v>
      </c>
      <c r="C16" s="43">
        <v>6409</v>
      </c>
      <c r="D16" s="43">
        <v>35</v>
      </c>
      <c r="E16" s="43">
        <v>1078</v>
      </c>
    </row>
    <row r="17" spans="1:5" x14ac:dyDescent="0.2">
      <c r="A17" s="35" t="s">
        <v>4</v>
      </c>
      <c r="B17" s="35" t="s">
        <v>27</v>
      </c>
      <c r="C17" s="43">
        <v>3485</v>
      </c>
      <c r="D17" s="43">
        <v>39</v>
      </c>
      <c r="E17" s="43">
        <v>866</v>
      </c>
    </row>
    <row r="18" spans="1:5" x14ac:dyDescent="0.2">
      <c r="A18" s="35" t="s">
        <v>5</v>
      </c>
      <c r="B18" s="35" t="s">
        <v>23</v>
      </c>
      <c r="C18" s="43">
        <v>9263</v>
      </c>
      <c r="D18" s="43">
        <v>68</v>
      </c>
      <c r="E18" s="43">
        <v>1392</v>
      </c>
    </row>
    <row r="19" spans="1:5" x14ac:dyDescent="0.2">
      <c r="A19" s="35" t="s">
        <v>5</v>
      </c>
      <c r="B19" s="35" t="s">
        <v>25</v>
      </c>
      <c r="C19" s="43">
        <v>12570</v>
      </c>
      <c r="D19" s="43">
        <v>52</v>
      </c>
      <c r="E19" s="43">
        <v>2725</v>
      </c>
    </row>
    <row r="20" spans="1:5" x14ac:dyDescent="0.2">
      <c r="A20" s="35" t="s">
        <v>5</v>
      </c>
      <c r="B20" s="35" t="s">
        <v>26</v>
      </c>
      <c r="C20" s="43">
        <v>6181</v>
      </c>
      <c r="D20" s="43">
        <v>28</v>
      </c>
      <c r="E20" s="43">
        <v>1025</v>
      </c>
    </row>
    <row r="21" spans="1:5" x14ac:dyDescent="0.2">
      <c r="A21" s="35" t="s">
        <v>5</v>
      </c>
      <c r="B21" s="35" t="s">
        <v>27</v>
      </c>
      <c r="C21" s="43">
        <v>3330</v>
      </c>
      <c r="D21" s="43">
        <v>46</v>
      </c>
      <c r="E21" s="43">
        <v>788</v>
      </c>
    </row>
    <row r="22" spans="1:5" x14ac:dyDescent="0.2">
      <c r="A22" s="35" t="s">
        <v>13</v>
      </c>
      <c r="B22" s="35" t="s">
        <v>23</v>
      </c>
      <c r="C22" s="43">
        <v>8827</v>
      </c>
      <c r="D22" s="43">
        <v>75</v>
      </c>
      <c r="E22" s="43">
        <v>1317</v>
      </c>
    </row>
    <row r="23" spans="1:5" x14ac:dyDescent="0.2">
      <c r="A23" s="35" t="s">
        <v>13</v>
      </c>
      <c r="B23" s="35" t="s">
        <v>25</v>
      </c>
      <c r="C23" s="43">
        <v>12751</v>
      </c>
      <c r="D23" s="43">
        <v>68</v>
      </c>
      <c r="E23" s="43">
        <v>2628</v>
      </c>
    </row>
    <row r="24" spans="1:5" x14ac:dyDescent="0.2">
      <c r="A24" s="35" t="s">
        <v>13</v>
      </c>
      <c r="B24" s="35" t="s">
        <v>26</v>
      </c>
      <c r="C24" s="43">
        <v>6193</v>
      </c>
      <c r="D24" s="43">
        <v>38</v>
      </c>
      <c r="E24" s="43">
        <v>1014</v>
      </c>
    </row>
    <row r="25" spans="1:5" x14ac:dyDescent="0.2">
      <c r="A25" s="35" t="s">
        <v>13</v>
      </c>
      <c r="B25" s="35" t="s">
        <v>27</v>
      </c>
      <c r="C25" s="43">
        <v>3614</v>
      </c>
      <c r="D25" s="43">
        <v>47</v>
      </c>
      <c r="E25" s="43">
        <v>813</v>
      </c>
    </row>
    <row r="26" spans="1:5" x14ac:dyDescent="0.2">
      <c r="A26" s="35" t="s">
        <v>21</v>
      </c>
      <c r="B26" s="35" t="s">
        <v>23</v>
      </c>
      <c r="C26" s="43">
        <v>8129</v>
      </c>
      <c r="D26" s="43">
        <v>80</v>
      </c>
      <c r="E26" s="43">
        <v>1124</v>
      </c>
    </row>
    <row r="27" spans="1:5" x14ac:dyDescent="0.2">
      <c r="A27" s="35" t="s">
        <v>21</v>
      </c>
      <c r="B27" s="35" t="s">
        <v>25</v>
      </c>
      <c r="C27" s="43">
        <v>12598</v>
      </c>
      <c r="D27" s="43">
        <v>48</v>
      </c>
      <c r="E27" s="43">
        <v>2498</v>
      </c>
    </row>
    <row r="28" spans="1:5" x14ac:dyDescent="0.2">
      <c r="A28" s="35" t="s">
        <v>21</v>
      </c>
      <c r="B28" s="35" t="s">
        <v>26</v>
      </c>
      <c r="C28" s="43">
        <v>6158</v>
      </c>
      <c r="D28" s="43">
        <v>45</v>
      </c>
      <c r="E28" s="43">
        <v>944</v>
      </c>
    </row>
    <row r="29" spans="1:5" x14ac:dyDescent="0.2">
      <c r="A29" s="35" t="s">
        <v>21</v>
      </c>
      <c r="B29" s="35" t="s">
        <v>27</v>
      </c>
      <c r="C29" s="43">
        <v>3475</v>
      </c>
      <c r="D29" s="43">
        <v>44</v>
      </c>
      <c r="E29" s="43">
        <v>808</v>
      </c>
    </row>
    <row r="30" spans="1:5" x14ac:dyDescent="0.2">
      <c r="A30" s="35" t="s">
        <v>22</v>
      </c>
      <c r="B30" s="35" t="s">
        <v>23</v>
      </c>
      <c r="C30" s="43">
        <v>7839</v>
      </c>
      <c r="D30" s="43">
        <v>52</v>
      </c>
      <c r="E30" s="43">
        <v>1140</v>
      </c>
    </row>
    <row r="31" spans="1:5" x14ac:dyDescent="0.2">
      <c r="A31" s="35" t="s">
        <v>22</v>
      </c>
      <c r="B31" s="35" t="s">
        <v>25</v>
      </c>
      <c r="C31" s="43">
        <v>13106</v>
      </c>
      <c r="D31" s="43">
        <v>59</v>
      </c>
      <c r="E31" s="43">
        <v>2603</v>
      </c>
    </row>
    <row r="32" spans="1:5" x14ac:dyDescent="0.2">
      <c r="A32" s="35" t="s">
        <v>22</v>
      </c>
      <c r="B32" s="35" t="s">
        <v>26</v>
      </c>
      <c r="C32" s="43">
        <v>6381</v>
      </c>
      <c r="D32" s="43">
        <v>46</v>
      </c>
      <c r="E32" s="43">
        <v>857</v>
      </c>
    </row>
    <row r="33" spans="1:5" x14ac:dyDescent="0.2">
      <c r="A33" s="35" t="s">
        <v>22</v>
      </c>
      <c r="B33" s="35" t="s">
        <v>27</v>
      </c>
      <c r="C33" s="43">
        <v>3502</v>
      </c>
      <c r="D33" s="43">
        <v>106</v>
      </c>
      <c r="E33" s="43">
        <v>860</v>
      </c>
    </row>
    <row r="34" spans="1:5" x14ac:dyDescent="0.2">
      <c r="A34" s="35" t="s">
        <v>24</v>
      </c>
      <c r="B34" s="35" t="s">
        <v>23</v>
      </c>
      <c r="C34" s="43">
        <v>7458</v>
      </c>
      <c r="D34" s="43">
        <v>50</v>
      </c>
      <c r="E34" s="43">
        <v>1050</v>
      </c>
    </row>
    <row r="35" spans="1:5" x14ac:dyDescent="0.2">
      <c r="A35" s="35" t="s">
        <v>24</v>
      </c>
      <c r="B35" s="35" t="s">
        <v>25</v>
      </c>
      <c r="C35" s="43">
        <v>12829</v>
      </c>
      <c r="D35" s="43">
        <v>70</v>
      </c>
      <c r="E35" s="43">
        <v>2643</v>
      </c>
    </row>
    <row r="36" spans="1:5" x14ac:dyDescent="0.2">
      <c r="A36" s="35" t="s">
        <v>24</v>
      </c>
      <c r="B36" s="35" t="s">
        <v>26</v>
      </c>
      <c r="C36" s="43">
        <v>5967</v>
      </c>
      <c r="D36" s="43">
        <v>40</v>
      </c>
      <c r="E36" s="43">
        <v>794</v>
      </c>
    </row>
    <row r="37" spans="1:5" x14ac:dyDescent="0.2">
      <c r="A37" s="35" t="s">
        <v>24</v>
      </c>
      <c r="B37" s="35" t="s">
        <v>27</v>
      </c>
      <c r="C37" s="43">
        <v>3344</v>
      </c>
      <c r="D37" s="43">
        <v>38</v>
      </c>
      <c r="E37" s="43">
        <v>753</v>
      </c>
    </row>
    <row r="38" spans="1:5" x14ac:dyDescent="0.2">
      <c r="A38" s="35" t="s">
        <v>29</v>
      </c>
      <c r="B38" s="35" t="s">
        <v>23</v>
      </c>
      <c r="C38" s="43">
        <v>6951</v>
      </c>
      <c r="D38" s="43">
        <v>52</v>
      </c>
      <c r="E38" s="43">
        <v>1047</v>
      </c>
    </row>
    <row r="39" spans="1:5" x14ac:dyDescent="0.2">
      <c r="A39" s="35" t="s">
        <v>29</v>
      </c>
      <c r="B39" s="35" t="s">
        <v>25</v>
      </c>
      <c r="C39" s="43">
        <v>12732</v>
      </c>
      <c r="D39" s="43">
        <v>66</v>
      </c>
      <c r="E39" s="43">
        <v>2546</v>
      </c>
    </row>
    <row r="40" spans="1:5" x14ac:dyDescent="0.2">
      <c r="A40" s="35" t="s">
        <v>29</v>
      </c>
      <c r="B40" s="35" t="s">
        <v>26</v>
      </c>
      <c r="C40" s="43">
        <v>5605</v>
      </c>
      <c r="D40" s="43">
        <v>36</v>
      </c>
      <c r="E40" s="43">
        <v>810</v>
      </c>
    </row>
    <row r="41" spans="1:5" x14ac:dyDescent="0.2">
      <c r="A41" s="35" t="s">
        <v>29</v>
      </c>
      <c r="B41" s="35" t="s">
        <v>27</v>
      </c>
      <c r="C41" s="43">
        <v>3217</v>
      </c>
      <c r="D41" s="43">
        <v>43</v>
      </c>
      <c r="E41" s="43">
        <v>765</v>
      </c>
    </row>
    <row r="42" spans="1:5" x14ac:dyDescent="0.2">
      <c r="A42" s="35" t="s">
        <v>46</v>
      </c>
      <c r="B42" s="35" t="s">
        <v>23</v>
      </c>
      <c r="C42" s="43">
        <v>6801</v>
      </c>
      <c r="D42" s="43">
        <v>53</v>
      </c>
      <c r="E42" s="43">
        <v>982</v>
      </c>
    </row>
    <row r="43" spans="1:5" x14ac:dyDescent="0.2">
      <c r="A43" s="35" t="s">
        <v>46</v>
      </c>
      <c r="B43" s="35" t="s">
        <v>25</v>
      </c>
      <c r="C43" s="43">
        <v>11654</v>
      </c>
      <c r="D43" s="43">
        <v>57</v>
      </c>
      <c r="E43" s="43">
        <v>2455</v>
      </c>
    </row>
    <row r="44" spans="1:5" x14ac:dyDescent="0.2">
      <c r="A44" s="35" t="s">
        <v>46</v>
      </c>
      <c r="B44" s="35" t="s">
        <v>26</v>
      </c>
      <c r="C44" s="43">
        <v>5592</v>
      </c>
      <c r="D44" s="43">
        <v>29</v>
      </c>
      <c r="E44" s="43">
        <v>775</v>
      </c>
    </row>
    <row r="45" spans="1:5" x14ac:dyDescent="0.2">
      <c r="A45" s="35" t="s">
        <v>46</v>
      </c>
      <c r="B45" s="35" t="s">
        <v>27</v>
      </c>
      <c r="C45" s="43">
        <v>2971</v>
      </c>
      <c r="D45" s="43">
        <v>45</v>
      </c>
      <c r="E45" s="43">
        <v>682</v>
      </c>
    </row>
    <row r="46" spans="1:5" x14ac:dyDescent="0.2">
      <c r="A46" s="35" t="s">
        <v>55</v>
      </c>
      <c r="B46" s="35" t="s">
        <v>23</v>
      </c>
      <c r="C46" s="43">
        <v>6447</v>
      </c>
      <c r="D46" s="43">
        <v>74</v>
      </c>
      <c r="E46" s="43">
        <v>923</v>
      </c>
    </row>
    <row r="47" spans="1:5" x14ac:dyDescent="0.2">
      <c r="A47" s="35" t="s">
        <v>55</v>
      </c>
      <c r="B47" s="35" t="s">
        <v>25</v>
      </c>
      <c r="C47" s="43">
        <v>12337</v>
      </c>
      <c r="D47" s="43">
        <v>62</v>
      </c>
      <c r="E47" s="43">
        <v>2441</v>
      </c>
    </row>
    <row r="48" spans="1:5" x14ac:dyDescent="0.2">
      <c r="A48" s="35" t="s">
        <v>55</v>
      </c>
      <c r="B48" s="35" t="s">
        <v>26</v>
      </c>
      <c r="C48" s="43">
        <v>5348</v>
      </c>
      <c r="D48" s="43">
        <v>38</v>
      </c>
      <c r="E48" s="43">
        <v>714</v>
      </c>
    </row>
    <row r="49" spans="1:5" x14ac:dyDescent="0.2">
      <c r="A49" s="35" t="s">
        <v>55</v>
      </c>
      <c r="B49" s="35" t="s">
        <v>27</v>
      </c>
      <c r="C49" s="43">
        <v>3040</v>
      </c>
      <c r="D49" s="43">
        <v>36</v>
      </c>
      <c r="E49" s="43">
        <v>693</v>
      </c>
    </row>
    <row r="50" spans="1:5" x14ac:dyDescent="0.2">
      <c r="A50" s="35" t="s">
        <v>56</v>
      </c>
      <c r="B50" s="35" t="s">
        <v>23</v>
      </c>
      <c r="C50" s="43">
        <v>6695</v>
      </c>
      <c r="D50" s="43">
        <v>58</v>
      </c>
      <c r="E50" s="43">
        <v>951</v>
      </c>
    </row>
    <row r="51" spans="1:5" x14ac:dyDescent="0.2">
      <c r="A51" s="35" t="s">
        <v>56</v>
      </c>
      <c r="B51" s="35" t="s">
        <v>25</v>
      </c>
      <c r="C51" s="43">
        <v>12266</v>
      </c>
      <c r="D51" s="43">
        <v>80</v>
      </c>
      <c r="E51" s="43">
        <v>2363</v>
      </c>
    </row>
    <row r="52" spans="1:5" x14ac:dyDescent="0.2">
      <c r="A52" s="35" t="s">
        <v>56</v>
      </c>
      <c r="B52" s="35" t="s">
        <v>26</v>
      </c>
      <c r="C52" s="43">
        <v>5012</v>
      </c>
      <c r="D52" s="43">
        <v>35</v>
      </c>
      <c r="E52" s="43">
        <v>592</v>
      </c>
    </row>
    <row r="53" spans="1:5" x14ac:dyDescent="0.2">
      <c r="A53" s="35" t="s">
        <v>56</v>
      </c>
      <c r="B53" s="35" t="s">
        <v>27</v>
      </c>
      <c r="C53" s="43">
        <v>2866</v>
      </c>
      <c r="D53" s="43">
        <v>39</v>
      </c>
      <c r="E53" s="43">
        <v>648</v>
      </c>
    </row>
    <row r="54" spans="1:5" x14ac:dyDescent="0.2">
      <c r="A54" s="35" t="s">
        <v>57</v>
      </c>
      <c r="B54" s="35" t="s">
        <v>23</v>
      </c>
      <c r="C54" s="43">
        <v>6080</v>
      </c>
      <c r="D54" s="43">
        <v>64</v>
      </c>
      <c r="E54" s="43">
        <v>986</v>
      </c>
    </row>
    <row r="55" spans="1:5" x14ac:dyDescent="0.2">
      <c r="A55" s="35" t="s">
        <v>57</v>
      </c>
      <c r="B55" s="35" t="s">
        <v>25</v>
      </c>
      <c r="C55" s="43">
        <v>11992</v>
      </c>
      <c r="D55" s="43">
        <v>56</v>
      </c>
      <c r="E55" s="43">
        <v>2446</v>
      </c>
    </row>
    <row r="56" spans="1:5" x14ac:dyDescent="0.2">
      <c r="A56" s="35" t="s">
        <v>57</v>
      </c>
      <c r="B56" s="35" t="s">
        <v>26</v>
      </c>
      <c r="C56" s="43">
        <v>4712</v>
      </c>
      <c r="D56" s="43">
        <v>35</v>
      </c>
      <c r="E56" s="43">
        <v>572</v>
      </c>
    </row>
    <row r="57" spans="1:5" x14ac:dyDescent="0.2">
      <c r="A57" s="35" t="s">
        <v>57</v>
      </c>
      <c r="B57" s="35" t="s">
        <v>27</v>
      </c>
      <c r="C57" s="43">
        <v>2808</v>
      </c>
      <c r="D57" s="43">
        <v>27</v>
      </c>
      <c r="E57" s="43">
        <v>676</v>
      </c>
    </row>
    <row r="58" spans="1:5" x14ac:dyDescent="0.2">
      <c r="A58" s="35" t="s">
        <v>84</v>
      </c>
      <c r="B58" s="35" t="s">
        <v>23</v>
      </c>
      <c r="C58" s="43">
        <v>6014</v>
      </c>
      <c r="D58" s="43">
        <v>65</v>
      </c>
      <c r="E58" s="43">
        <v>939</v>
      </c>
    </row>
    <row r="59" spans="1:5" x14ac:dyDescent="0.2">
      <c r="A59" s="35" t="s">
        <v>84</v>
      </c>
      <c r="B59" s="35" t="s">
        <v>25</v>
      </c>
      <c r="C59" s="43">
        <v>12152</v>
      </c>
      <c r="D59" s="43">
        <v>83</v>
      </c>
      <c r="E59" s="43">
        <v>2521</v>
      </c>
    </row>
    <row r="60" spans="1:5" x14ac:dyDescent="0.2">
      <c r="A60" s="35" t="s">
        <v>84</v>
      </c>
      <c r="B60" s="35" t="s">
        <v>26</v>
      </c>
      <c r="C60" s="43">
        <v>4716</v>
      </c>
      <c r="D60" s="43">
        <v>30</v>
      </c>
      <c r="E60" s="43">
        <v>575</v>
      </c>
    </row>
    <row r="61" spans="1:5" x14ac:dyDescent="0.2">
      <c r="A61" s="35" t="s">
        <v>84</v>
      </c>
      <c r="B61" s="35" t="s">
        <v>27</v>
      </c>
      <c r="C61" s="43">
        <v>2583</v>
      </c>
      <c r="D61" s="43">
        <v>36</v>
      </c>
      <c r="E61" s="43">
        <v>679</v>
      </c>
    </row>
    <row r="62" spans="1:5" x14ac:dyDescent="0.2">
      <c r="A62" s="35" t="s">
        <v>85</v>
      </c>
      <c r="B62" s="35" t="s">
        <v>23</v>
      </c>
      <c r="C62" s="43">
        <v>6026</v>
      </c>
      <c r="D62" s="43">
        <v>44</v>
      </c>
      <c r="E62" s="43">
        <v>992</v>
      </c>
    </row>
    <row r="63" spans="1:5" x14ac:dyDescent="0.2">
      <c r="A63" s="35" t="s">
        <v>85</v>
      </c>
      <c r="B63" s="35" t="s">
        <v>25</v>
      </c>
      <c r="C63" s="43">
        <v>12519</v>
      </c>
      <c r="D63" s="43">
        <v>69</v>
      </c>
      <c r="E63" s="43">
        <v>2518</v>
      </c>
    </row>
    <row r="64" spans="1:5" x14ac:dyDescent="0.2">
      <c r="A64" s="35" t="s">
        <v>85</v>
      </c>
      <c r="B64" s="35" t="s">
        <v>26</v>
      </c>
      <c r="C64" s="43">
        <v>4924</v>
      </c>
      <c r="D64" s="43">
        <v>40</v>
      </c>
      <c r="E64" s="43">
        <v>660</v>
      </c>
    </row>
    <row r="65" spans="1:5" x14ac:dyDescent="0.2">
      <c r="A65" s="35" t="s">
        <v>85</v>
      </c>
      <c r="B65" s="35" t="s">
        <v>27</v>
      </c>
      <c r="C65" s="43">
        <v>2711</v>
      </c>
      <c r="D65" s="43">
        <v>31</v>
      </c>
      <c r="E65" s="43">
        <v>728</v>
      </c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rgb="FFFF0000"/>
  </sheetPr>
  <dimension ref="A1:Y22"/>
  <sheetViews>
    <sheetView topLeftCell="A5" zoomScaleNormal="100" workbookViewId="0"/>
  </sheetViews>
  <sheetFormatPr defaultColWidth="9.140625" defaultRowHeight="15" x14ac:dyDescent="0.2"/>
  <cols>
    <col min="1" max="1" width="10.5703125" style="46" customWidth="1"/>
    <col min="2" max="6" width="13.42578125" style="46" customWidth="1"/>
    <col min="7" max="7" width="6.42578125" style="46" customWidth="1"/>
    <col min="8" max="11" width="13.42578125" style="46" customWidth="1"/>
    <col min="12" max="12" width="9.140625" style="46" customWidth="1"/>
    <col min="13" max="13" width="18.85546875" style="46" customWidth="1"/>
    <col min="14" max="16384" width="9.140625" style="46"/>
  </cols>
  <sheetData>
    <row r="1" spans="1:25" ht="33.7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  <c r="M1" s="45"/>
      <c r="N1" s="4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15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5" customHeight="1" x14ac:dyDescent="0.25">
      <c r="A3" s="35"/>
      <c r="B3" s="37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15" customHeight="1" thickBot="1" x14ac:dyDescent="0.3">
      <c r="A4" s="35"/>
      <c r="B4" s="73" t="str">
        <f>FIRE0702!A3</f>
        <v>Primary fires</v>
      </c>
      <c r="C4" s="73"/>
      <c r="D4" s="73"/>
      <c r="E4" s="73"/>
      <c r="F4" s="73"/>
      <c r="G4" s="35"/>
      <c r="H4" s="74" t="s">
        <v>8</v>
      </c>
      <c r="I4" s="74"/>
      <c r="J4" s="74"/>
      <c r="K4" s="74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</row>
    <row r="5" spans="1:25" s="52" customFormat="1" ht="60" customHeight="1" thickBot="1" x14ac:dyDescent="0.25">
      <c r="A5" s="48" t="s">
        <v>6</v>
      </c>
      <c r="B5" s="49" t="s">
        <v>7</v>
      </c>
      <c r="C5" s="50" t="s">
        <v>25</v>
      </c>
      <c r="D5" s="50" t="s">
        <v>27</v>
      </c>
      <c r="E5" s="50" t="s">
        <v>26</v>
      </c>
      <c r="F5" s="50" t="s">
        <v>23</v>
      </c>
      <c r="G5" s="50"/>
      <c r="H5" s="50" t="s">
        <v>25</v>
      </c>
      <c r="I5" s="50" t="s">
        <v>27</v>
      </c>
      <c r="J5" s="50" t="s">
        <v>26</v>
      </c>
      <c r="K5" s="50" t="s">
        <v>23</v>
      </c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15.75" x14ac:dyDescent="0.25">
      <c r="A6" s="41" t="s">
        <v>1</v>
      </c>
      <c r="B6" s="40">
        <f>IF($B$4="Primary fires",SUMPRODUCT((Data!$A$2:$A$98=$A6)*(Data!$C$2:$C$98)),IF($B$4="Fatalities",SUMPRODUCT((Data!$A$2:$A$98=$A6)*(Data!$D$2:$D$98)),SUMPRODUCT((Data!$A$2:$A$98=$A6)*(Data!$E$2:$E$98))))</f>
        <v>36619</v>
      </c>
      <c r="C6" s="41">
        <f>IF($B$4="Primary fires",SUMPRODUCT((Data!$A$2:$A$98=$A6)*(Data!$B$2:$B$98=C$5)*(Data!$C$2:$C$98)),IF($B$4="Fatalities",SUMPRODUCT((Data!$A$2:$A$98=$A6)*(Data!$B$2:$B$98=C$5)*(Data!$D$2:$D$98)),SUMPRODUCT((Data!$A$2:$A$98=$A6)*(Data!$B$2:$B$98=C$5)*(Data!$E$2:$E$98))))</f>
        <v>13019</v>
      </c>
      <c r="D6" s="41">
        <f>IF($B$4="Primary fires",SUMPRODUCT((Data!$A$2:$A$98=$A6)*(Data!$B$2:$B$98=D$5)*(Data!$C$2:$C$98)),IF($B$4="Fatalities",SUMPRODUCT((Data!$A$2:$A$98=$A6)*(Data!$B$2:$B$98=D$5)*(Data!$D$2:$D$98)),SUMPRODUCT((Data!$A$2:$A$98=$A6)*(Data!$B$2:$B$98=D$5)*(Data!$E$2:$E$98))))</f>
        <v>3741</v>
      </c>
      <c r="E6" s="41">
        <f>IF($B$4="Primary fires",SUMPRODUCT((Data!$A$2:$A$98=$A6)*(Data!$B$2:$B$98=E$5)*(Data!$C$2:$C$98)),IF($B$4="Fatalities",SUMPRODUCT((Data!$A$2:$A$98=$A6)*(Data!$B$2:$B$98=E$5)*(Data!$D$2:$D$98)),SUMPRODUCT((Data!$A$2:$A$98=$A6)*(Data!$B$2:$B$98=E$5)*(Data!$E$2:$E$98))))</f>
        <v>6648</v>
      </c>
      <c r="F6" s="41">
        <f>IF($B$4="Primary fires",SUMPRODUCT((Data!$A$2:$A$98=$A6)*(Data!$B$2:$B$98=F$5)*(Data!$C$2:$C$98)),IF($B$4="Fatalities",SUMPRODUCT((Data!$A$2:$A$98=$A6)*(Data!$B$2:$B$98=F$5)*(Data!$D$2:$D$98)),SUMPRODUCT((Data!$A$2:$A$98=$A6)*(Data!$B$2:$B$98=F$5)*(Data!$E$2:$E$98))))</f>
        <v>13211</v>
      </c>
      <c r="G6" s="51"/>
      <c r="H6" s="53">
        <f>ROUND(C6/$B6,2)</f>
        <v>0.36</v>
      </c>
      <c r="I6" s="53">
        <f>ROUND(D6/$B6,2)</f>
        <v>0.1</v>
      </c>
      <c r="J6" s="53">
        <f>ROUND(E6/$B6,2)</f>
        <v>0.18</v>
      </c>
      <c r="K6" s="53">
        <f>ROUND(F6/$B6,2)</f>
        <v>0.36</v>
      </c>
      <c r="L6" s="35"/>
      <c r="M6" s="35"/>
      <c r="N6" s="9"/>
      <c r="O6" s="42"/>
      <c r="P6" s="42"/>
      <c r="Q6" s="42"/>
      <c r="R6" s="42"/>
      <c r="S6" s="42"/>
      <c r="T6" s="54"/>
      <c r="U6" s="54"/>
      <c r="V6" s="54"/>
      <c r="W6" s="54"/>
      <c r="X6" s="35"/>
      <c r="Y6" s="35"/>
    </row>
    <row r="7" spans="1:25" ht="15.75" x14ac:dyDescent="0.25">
      <c r="A7" s="35" t="s">
        <v>3</v>
      </c>
      <c r="B7" s="37">
        <f>IF($B$4="Primary fires",SUMPRODUCT((Data!$A$2:$A$98=$A7)*(Data!$C$2:$C$98)),IF($B$4="Fatalities",SUMPRODUCT((Data!$A$2:$A$98=$A7)*(Data!$D$2:$D$98)),SUMPRODUCT((Data!$A$2:$A$98=$A7)*(Data!$E$2:$E$98))))</f>
        <v>35421</v>
      </c>
      <c r="C7" s="35">
        <f>IF($B$4="Primary fires",SUMPRODUCT((Data!$A$2:$A$98=$A7)*(Data!$B$2:$B$98=C$5)*(Data!$C$2:$C$98)),IF($B$4="Fatalities",SUMPRODUCT((Data!$A$2:$A$98=$A7)*(Data!$B$2:$B$98=C$5)*(Data!$D$2:$D$98)),SUMPRODUCT((Data!$A$2:$A$98=$A7)*(Data!$B$2:$B$98=C$5)*(Data!$E$2:$E$98))))</f>
        <v>12821</v>
      </c>
      <c r="D7" s="35">
        <f>IF($B$4="Primary fires",SUMPRODUCT((Data!$A$2:$A$98=$A7)*(Data!$B$2:$B$98=D$5)*(Data!$C$2:$C$98)),IF($B$4="Fatalities",SUMPRODUCT((Data!$A$2:$A$98=$A7)*(Data!$B$2:$B$98=D$5)*(Data!$D$2:$D$98)),SUMPRODUCT((Data!$A$2:$A$98=$A7)*(Data!$B$2:$B$98=D$5)*(Data!$E$2:$E$98))))</f>
        <v>3801</v>
      </c>
      <c r="E7" s="35">
        <f>IF($B$4="Primary fires",SUMPRODUCT((Data!$A$2:$A$98=$A7)*(Data!$B$2:$B$98=E$5)*(Data!$C$2:$C$98)),IF($B$4="Fatalities",SUMPRODUCT((Data!$A$2:$A$98=$A7)*(Data!$B$2:$B$98=E$5)*(Data!$D$2:$D$98)),SUMPRODUCT((Data!$A$2:$A$98=$A7)*(Data!$B$2:$B$98=E$5)*(Data!$E$2:$E$98))))</f>
        <v>6764</v>
      </c>
      <c r="F7" s="35">
        <f>IF($B$4="Primary fires",SUMPRODUCT((Data!$A$2:$A$98=$A7)*(Data!$B$2:$B$98=F$5)*(Data!$C$2:$C$98)),IF($B$4="Fatalities",SUMPRODUCT((Data!$A$2:$A$98=$A7)*(Data!$B$2:$B$98=F$5)*(Data!$D$2:$D$98)),SUMPRODUCT((Data!$A$2:$A$98=$A7)*(Data!$B$2:$B$98=F$5)*(Data!$E$2:$E$98))))</f>
        <v>12035</v>
      </c>
      <c r="G7" s="51"/>
      <c r="H7" s="55">
        <f>ROUND(C7/$B7,2)</f>
        <v>0.36</v>
      </c>
      <c r="I7" s="55">
        <f>ROUND(D7/$B7,2)</f>
        <v>0.11</v>
      </c>
      <c r="J7" s="55">
        <f t="shared" ref="I7:K10" si="0">ROUND(E7/$B7,2)</f>
        <v>0.19</v>
      </c>
      <c r="K7" s="55">
        <f t="shared" si="0"/>
        <v>0.34</v>
      </c>
      <c r="L7" s="35"/>
      <c r="M7" s="37"/>
      <c r="N7" s="9"/>
      <c r="O7" s="42"/>
      <c r="P7" s="42"/>
      <c r="Q7" s="42"/>
      <c r="R7" s="42"/>
      <c r="S7" s="42"/>
      <c r="T7" s="54"/>
      <c r="U7" s="54"/>
      <c r="V7" s="54"/>
      <c r="W7" s="54"/>
      <c r="X7" s="35"/>
      <c r="Y7" s="35"/>
    </row>
    <row r="8" spans="1:25" ht="15.75" x14ac:dyDescent="0.25">
      <c r="A8" s="35" t="s">
        <v>2</v>
      </c>
      <c r="B8" s="37">
        <f>IF($B$4="Primary fires",SUMPRODUCT((Data!$A$2:$A$98=$A8)*(Data!$C$2:$C$98)),IF($B$4="Fatalities",SUMPRODUCT((Data!$A$2:$A$98=$A8)*(Data!$D$2:$D$98)),SUMPRODUCT((Data!$A$2:$A$98=$A8)*(Data!$E$2:$E$98))))</f>
        <v>33311</v>
      </c>
      <c r="C8" s="35">
        <f>IF($B$4="Primary fires",SUMPRODUCT((Data!$A$2:$A$98=$A8)*(Data!$B$2:$B$98=C$5)*(Data!$C$2:$C$98)),IF($B$4="Fatalities",SUMPRODUCT((Data!$A$2:$A$98=$A8)*(Data!$B$2:$B$98=C$5)*(Data!$D$2:$D$98)),SUMPRODUCT((Data!$A$2:$A$98=$A8)*(Data!$B$2:$B$98=C$5)*(Data!$E$2:$E$98))))</f>
        <v>12856</v>
      </c>
      <c r="D8" s="35">
        <f>IF($B$4="Primary fires",SUMPRODUCT((Data!$A$2:$A$98=$A8)*(Data!$B$2:$B$98=D$5)*(Data!$C$2:$C$98)),IF($B$4="Fatalities",SUMPRODUCT((Data!$A$2:$A$98=$A8)*(Data!$B$2:$B$98=D$5)*(Data!$D$2:$D$98)),SUMPRODUCT((Data!$A$2:$A$98=$A8)*(Data!$B$2:$B$98=D$5)*(Data!$E$2:$E$98))))</f>
        <v>3585</v>
      </c>
      <c r="E8" s="35">
        <f>IF($B$4="Primary fires",SUMPRODUCT((Data!$A$2:$A$98=$A8)*(Data!$B$2:$B$98=E$5)*(Data!$C$2:$C$98)),IF($B$4="Fatalities",SUMPRODUCT((Data!$A$2:$A$98=$A8)*(Data!$B$2:$B$98=E$5)*(Data!$D$2:$D$98)),SUMPRODUCT((Data!$A$2:$A$98=$A8)*(Data!$B$2:$B$98=E$5)*(Data!$E$2:$E$98))))</f>
        <v>6557</v>
      </c>
      <c r="F8" s="35">
        <f>IF($B$4="Primary fires",SUMPRODUCT((Data!$A$2:$A$98=$A8)*(Data!$B$2:$B$98=F$5)*(Data!$C$2:$C$98)),IF($B$4="Fatalities",SUMPRODUCT((Data!$A$2:$A$98=$A8)*(Data!$B$2:$B$98=F$5)*(Data!$D$2:$D$98)),SUMPRODUCT((Data!$A$2:$A$98=$A8)*(Data!$B$2:$B$98=F$5)*(Data!$E$2:$E$98))))</f>
        <v>10313</v>
      </c>
      <c r="G8" s="51"/>
      <c r="H8" s="55">
        <f t="shared" ref="H8:H13" si="1">ROUND(C8/$B8,2)</f>
        <v>0.39</v>
      </c>
      <c r="I8" s="55">
        <f t="shared" si="0"/>
        <v>0.11</v>
      </c>
      <c r="J8" s="55">
        <f t="shared" si="0"/>
        <v>0.2</v>
      </c>
      <c r="K8" s="55">
        <f t="shared" si="0"/>
        <v>0.31</v>
      </c>
      <c r="L8" s="35"/>
      <c r="M8" s="37"/>
      <c r="N8" s="9"/>
      <c r="O8" s="42"/>
      <c r="P8" s="42"/>
      <c r="Q8" s="42"/>
      <c r="R8" s="42"/>
      <c r="S8" s="42"/>
      <c r="T8" s="54"/>
      <c r="U8" s="54"/>
      <c r="V8" s="54"/>
      <c r="W8" s="54"/>
      <c r="X8" s="35"/>
      <c r="Y8" s="35"/>
    </row>
    <row r="9" spans="1:25" ht="15.75" x14ac:dyDescent="0.25">
      <c r="A9" s="35" t="s">
        <v>4</v>
      </c>
      <c r="B9" s="37">
        <f>IF($B$4="Primary fires",SUMPRODUCT((Data!$A$2:$A$98=$A9)*(Data!$C$2:$C$98)),IF($B$4="Fatalities",SUMPRODUCT((Data!$A$2:$A$98=$A9)*(Data!$D$2:$D$98)),SUMPRODUCT((Data!$A$2:$A$98=$A9)*(Data!$E$2:$E$98))))</f>
        <v>31919</v>
      </c>
      <c r="C9" s="35">
        <f>IF($B$4="Primary fires",SUMPRODUCT((Data!$A$2:$A$98=$A9)*(Data!$B$2:$B$98=C$5)*(Data!$C$2:$C$98)),IF($B$4="Fatalities",SUMPRODUCT((Data!$A$2:$A$98=$A9)*(Data!$B$2:$B$98=C$5)*(Data!$D$2:$D$98)),SUMPRODUCT((Data!$A$2:$A$98=$A9)*(Data!$B$2:$B$98=C$5)*(Data!$E$2:$E$98))))</f>
        <v>12235</v>
      </c>
      <c r="D9" s="35">
        <f>IF($B$4="Primary fires",SUMPRODUCT((Data!$A$2:$A$98=$A9)*(Data!$B$2:$B$98=D$5)*(Data!$C$2:$C$98)),IF($B$4="Fatalities",SUMPRODUCT((Data!$A$2:$A$98=$A9)*(Data!$B$2:$B$98=D$5)*(Data!$D$2:$D$98)),SUMPRODUCT((Data!$A$2:$A$98=$A9)*(Data!$B$2:$B$98=D$5)*(Data!$E$2:$E$98))))</f>
        <v>3485</v>
      </c>
      <c r="E9" s="35">
        <f>IF($B$4="Primary fires",SUMPRODUCT((Data!$A$2:$A$98=$A9)*(Data!$B$2:$B$98=E$5)*(Data!$C$2:$C$98)),IF($B$4="Fatalities",SUMPRODUCT((Data!$A$2:$A$98=$A9)*(Data!$B$2:$B$98=E$5)*(Data!$D$2:$D$98)),SUMPRODUCT((Data!$A$2:$A$98=$A9)*(Data!$B$2:$B$98=E$5)*(Data!$E$2:$E$98))))</f>
        <v>6409</v>
      </c>
      <c r="F9" s="35">
        <f>IF($B$4="Primary fires",SUMPRODUCT((Data!$A$2:$A$98=$A9)*(Data!$B$2:$B$98=F$5)*(Data!$C$2:$C$98)),IF($B$4="Fatalities",SUMPRODUCT((Data!$A$2:$A$98=$A9)*(Data!$B$2:$B$98=F$5)*(Data!$D$2:$D$98)),SUMPRODUCT((Data!$A$2:$A$98=$A9)*(Data!$B$2:$B$98=F$5)*(Data!$E$2:$E$98))))</f>
        <v>9790</v>
      </c>
      <c r="G9" s="51"/>
      <c r="H9" s="55">
        <f t="shared" si="1"/>
        <v>0.38</v>
      </c>
      <c r="I9" s="55">
        <f>ROUND(D9/$B9,2)</f>
        <v>0.11</v>
      </c>
      <c r="J9" s="55">
        <f t="shared" si="0"/>
        <v>0.2</v>
      </c>
      <c r="K9" s="55">
        <f t="shared" si="0"/>
        <v>0.31</v>
      </c>
      <c r="L9" s="35"/>
      <c r="M9" s="37"/>
      <c r="N9" s="9"/>
      <c r="O9" s="42"/>
      <c r="P9" s="42"/>
      <c r="Q9" s="42"/>
      <c r="R9" s="42"/>
      <c r="S9" s="42"/>
      <c r="T9" s="54"/>
      <c r="U9" s="54"/>
      <c r="V9" s="54"/>
      <c r="W9" s="54"/>
      <c r="X9" s="35"/>
      <c r="Y9" s="35"/>
    </row>
    <row r="10" spans="1:25" ht="15.75" x14ac:dyDescent="0.25">
      <c r="A10" s="35" t="s">
        <v>5</v>
      </c>
      <c r="B10" s="37">
        <f>IF($B$4="Primary fires",SUMPRODUCT((Data!$A$2:$A$98=$A10)*(Data!$C$2:$C$98)),IF($B$4="Fatalities",SUMPRODUCT((Data!$A$2:$A$98=$A10)*(Data!$D$2:$D$98)),SUMPRODUCT((Data!$A$2:$A$98=$A10)*(Data!$E$2:$E$98))))</f>
        <v>31344</v>
      </c>
      <c r="C10" s="35">
        <f>IF($B$4="Primary fires",SUMPRODUCT((Data!$A$2:$A$98=$A10)*(Data!$B$2:$B$98=C$5)*(Data!$C$2:$C$98)),IF($B$4="Fatalities",SUMPRODUCT((Data!$A$2:$A$98=$A10)*(Data!$B$2:$B$98=C$5)*(Data!$D$2:$D$98)),SUMPRODUCT((Data!$A$2:$A$98=$A10)*(Data!$B$2:$B$98=C$5)*(Data!$E$2:$E$98))))</f>
        <v>12570</v>
      </c>
      <c r="D10" s="35">
        <f>IF($B$4="Primary fires",SUMPRODUCT((Data!$A$2:$A$98=$A10)*(Data!$B$2:$B$98=D$5)*(Data!$C$2:$C$98)),IF($B$4="Fatalities",SUMPRODUCT((Data!$A$2:$A$98=$A10)*(Data!$B$2:$B$98=D$5)*(Data!$D$2:$D$98)),SUMPRODUCT((Data!$A$2:$A$98=$A10)*(Data!$B$2:$B$98=D$5)*(Data!$E$2:$E$98))))</f>
        <v>3330</v>
      </c>
      <c r="E10" s="35">
        <f>IF($B$4="Primary fires",SUMPRODUCT((Data!$A$2:$A$98=$A10)*(Data!$B$2:$B$98=E$5)*(Data!$C$2:$C$98)),IF($B$4="Fatalities",SUMPRODUCT((Data!$A$2:$A$98=$A10)*(Data!$B$2:$B$98=E$5)*(Data!$D$2:$D$98)),SUMPRODUCT((Data!$A$2:$A$98=$A10)*(Data!$B$2:$B$98=E$5)*(Data!$E$2:$E$98))))</f>
        <v>6181</v>
      </c>
      <c r="F10" s="35">
        <f>IF($B$4="Primary fires",SUMPRODUCT((Data!$A$2:$A$98=$A10)*(Data!$B$2:$B$98=F$5)*(Data!$C$2:$C$98)),IF($B$4="Fatalities",SUMPRODUCT((Data!$A$2:$A$98=$A10)*(Data!$B$2:$B$98=F$5)*(Data!$D$2:$D$98)),SUMPRODUCT((Data!$A$2:$A$98=$A10)*(Data!$B$2:$B$98=F$5)*(Data!$E$2:$E$98))))</f>
        <v>9263</v>
      </c>
      <c r="G10" s="51"/>
      <c r="H10" s="55">
        <f t="shared" si="1"/>
        <v>0.4</v>
      </c>
      <c r="I10" s="55">
        <f t="shared" si="0"/>
        <v>0.11</v>
      </c>
      <c r="J10" s="55">
        <f t="shared" si="0"/>
        <v>0.2</v>
      </c>
      <c r="K10" s="55">
        <f t="shared" si="0"/>
        <v>0.3</v>
      </c>
      <c r="L10" s="35"/>
      <c r="M10" s="37"/>
      <c r="N10" s="9"/>
      <c r="O10" s="42"/>
      <c r="P10" s="42"/>
      <c r="Q10" s="42"/>
      <c r="R10" s="42"/>
      <c r="S10" s="42"/>
      <c r="T10" s="54"/>
      <c r="U10" s="54"/>
      <c r="V10" s="54"/>
      <c r="W10" s="54"/>
      <c r="X10" s="35"/>
      <c r="Y10" s="35"/>
    </row>
    <row r="11" spans="1:25" ht="15.75" x14ac:dyDescent="0.25">
      <c r="A11" s="35" t="s">
        <v>13</v>
      </c>
      <c r="B11" s="37">
        <f>IF($B$4="Primary fires",SUMPRODUCT((Data!$A$2:$A$98=$A11)*(Data!$C$2:$C$98)),IF($B$4="Fatalities",SUMPRODUCT((Data!$A$2:$A$98=$A11)*(Data!$D$2:$D$98)),SUMPRODUCT((Data!$A$2:$A$98=$A11)*(Data!$E$2:$E$98))))</f>
        <v>31385</v>
      </c>
      <c r="C11" s="35">
        <f>IF($B$4="Primary fires",SUMPRODUCT((Data!$A$2:$A$98=$A11)*(Data!$B$2:$B$98=C$5)*(Data!$C$2:$C$98)),IF($B$4="Fatalities",SUMPRODUCT((Data!$A$2:$A$98=$A11)*(Data!$B$2:$B$98=C$5)*(Data!$D$2:$D$98)),SUMPRODUCT((Data!$A$2:$A$98=$A11)*(Data!$B$2:$B$98=C$5)*(Data!$E$2:$E$98))))</f>
        <v>12751</v>
      </c>
      <c r="D11" s="35">
        <f>IF($B$4="Primary fires",SUMPRODUCT((Data!$A$2:$A$98=$A11)*(Data!$B$2:$B$98=D$5)*(Data!$C$2:$C$98)),IF($B$4="Fatalities",SUMPRODUCT((Data!$A$2:$A$98=$A11)*(Data!$B$2:$B$98=D$5)*(Data!$D$2:$D$98)),SUMPRODUCT((Data!$A$2:$A$98=$A11)*(Data!$B$2:$B$98=D$5)*(Data!$E$2:$E$98))))</f>
        <v>3614</v>
      </c>
      <c r="E11" s="35">
        <f>IF($B$4="Primary fires",SUMPRODUCT((Data!$A$2:$A$98=$A11)*(Data!$B$2:$B$98=E$5)*(Data!$C$2:$C$98)),IF($B$4="Fatalities",SUMPRODUCT((Data!$A$2:$A$98=$A11)*(Data!$B$2:$B$98=E$5)*(Data!$D$2:$D$98)),SUMPRODUCT((Data!$A$2:$A$98=$A11)*(Data!$B$2:$B$98=E$5)*(Data!$E$2:$E$98))))</f>
        <v>6193</v>
      </c>
      <c r="F11" s="35">
        <f>IF($B$4="Primary fires",SUMPRODUCT((Data!$A$2:$A$98=$A11)*(Data!$B$2:$B$98=F$5)*(Data!$C$2:$C$98)),IF($B$4="Fatalities",SUMPRODUCT((Data!$A$2:$A$98=$A11)*(Data!$B$2:$B$98=F$5)*(Data!$D$2:$D$98)),SUMPRODUCT((Data!$A$2:$A$98=$A11)*(Data!$B$2:$B$98=F$5)*(Data!$E$2:$E$98))))</f>
        <v>8827</v>
      </c>
      <c r="G11" s="43"/>
      <c r="H11" s="55">
        <f t="shared" si="1"/>
        <v>0.41</v>
      </c>
      <c r="I11" s="55">
        <f t="shared" ref="I11" si="2">ROUND(D11/$B11,2)</f>
        <v>0.12</v>
      </c>
      <c r="J11" s="55">
        <f t="shared" ref="J11" si="3">ROUND(E11/$B11,2)</f>
        <v>0.2</v>
      </c>
      <c r="K11" s="55">
        <f t="shared" ref="K11" si="4">ROUND(F11/$B11,2)</f>
        <v>0.28000000000000003</v>
      </c>
      <c r="L11" s="35"/>
      <c r="M11" s="35"/>
      <c r="N11" s="9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5.75" x14ac:dyDescent="0.25">
      <c r="A12" s="35" t="s">
        <v>21</v>
      </c>
      <c r="B12" s="37">
        <f>IF($B$4="Primary fires",SUMPRODUCT((Data!$A$2:$A$98=$A12)*(Data!$C$2:$C$98)),IF($B$4="Fatalities",SUMPRODUCT((Data!$A$2:$A$98=$A12)*(Data!$D$2:$D$98)),SUMPRODUCT((Data!$A$2:$A$98=$A12)*(Data!$E$2:$E$98))))</f>
        <v>30360</v>
      </c>
      <c r="C12" s="35">
        <f>IF($B$4="Primary fires",SUMPRODUCT((Data!$A$2:$A$98=$A12)*(Data!$B$2:$B$98=C$5)*(Data!$C$2:$C$98)),IF($B$4="Fatalities",SUMPRODUCT((Data!$A$2:$A$98=$A12)*(Data!$B$2:$B$98=C$5)*(Data!$D$2:$D$98)),SUMPRODUCT((Data!$A$2:$A$98=$A12)*(Data!$B$2:$B$98=C$5)*(Data!$E$2:$E$98))))</f>
        <v>12598</v>
      </c>
      <c r="D12" s="35">
        <f>IF($B$4="Primary fires",SUMPRODUCT((Data!$A$2:$A$98=$A12)*(Data!$B$2:$B$98=D$5)*(Data!$C$2:$C$98)),IF($B$4="Fatalities",SUMPRODUCT((Data!$A$2:$A$98=$A12)*(Data!$B$2:$B$98=D$5)*(Data!$D$2:$D$98)),SUMPRODUCT((Data!$A$2:$A$98=$A12)*(Data!$B$2:$B$98=D$5)*(Data!$E$2:$E$98))))</f>
        <v>3475</v>
      </c>
      <c r="E12" s="35">
        <f>IF($B$4="Primary fires",SUMPRODUCT((Data!$A$2:$A$98=$A12)*(Data!$B$2:$B$98=E$5)*(Data!$C$2:$C$98)),IF($B$4="Fatalities",SUMPRODUCT((Data!$A$2:$A$98=$A12)*(Data!$B$2:$B$98=E$5)*(Data!$D$2:$D$98)),SUMPRODUCT((Data!$A$2:$A$98=$A12)*(Data!$B$2:$B$98=E$5)*(Data!$E$2:$E$98))))</f>
        <v>6158</v>
      </c>
      <c r="F12" s="35">
        <f>IF($B$4="Primary fires",SUMPRODUCT((Data!$A$2:$A$98=$A12)*(Data!$B$2:$B$98=F$5)*(Data!$C$2:$C$98)),IF($B$4="Fatalities",SUMPRODUCT((Data!$A$2:$A$98=$A12)*(Data!$B$2:$B$98=F$5)*(Data!$D$2:$D$98)),SUMPRODUCT((Data!$A$2:$A$98=$A12)*(Data!$B$2:$B$98=F$5)*(Data!$E$2:$E$98))))</f>
        <v>8129</v>
      </c>
      <c r="G12" s="43"/>
      <c r="H12" s="55">
        <f t="shared" si="1"/>
        <v>0.41</v>
      </c>
      <c r="I12" s="55">
        <f t="shared" ref="I12" si="5">ROUND(D12/$B12,2)</f>
        <v>0.11</v>
      </c>
      <c r="J12" s="55">
        <f t="shared" ref="J12" si="6">ROUND(E12/$B12,2)</f>
        <v>0.2</v>
      </c>
      <c r="K12" s="55">
        <f t="shared" ref="K12" si="7">ROUND(F12/$B12,2)</f>
        <v>0.27</v>
      </c>
      <c r="L12" s="35"/>
      <c r="M12" s="35"/>
      <c r="N12" s="9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5.75" x14ac:dyDescent="0.25">
      <c r="A13" s="35" t="s">
        <v>22</v>
      </c>
      <c r="B13" s="37">
        <f>IF($B$4="Primary fires",SUMPRODUCT((Data!$A$2:$A$98=$A13)*(Data!$C$2:$C$98)),IF($B$4="Fatalities",SUMPRODUCT((Data!$A$2:$A$98=$A13)*(Data!$D$2:$D$98)),SUMPRODUCT((Data!$A$2:$A$98=$A13)*(Data!$E$2:$E$98))))</f>
        <v>30828</v>
      </c>
      <c r="C13" s="35">
        <f>IF($B$4="Primary fires",SUMPRODUCT((Data!$A$2:$A$98=$A13)*(Data!$B$2:$B$98=C$5)*(Data!$C$2:$C$98)),IF($B$4="Fatalities",SUMPRODUCT((Data!$A$2:$A$98=$A13)*(Data!$B$2:$B$98=C$5)*(Data!$D$2:$D$98)),SUMPRODUCT((Data!$A$2:$A$98=$A13)*(Data!$B$2:$B$98=C$5)*(Data!$E$2:$E$98))))</f>
        <v>13106</v>
      </c>
      <c r="D13" s="35">
        <f>IF($B$4="Primary fires",SUMPRODUCT((Data!$A$2:$A$98=$A13)*(Data!$B$2:$B$98=D$5)*(Data!$C$2:$C$98)),IF($B$4="Fatalities",SUMPRODUCT((Data!$A$2:$A$98=$A13)*(Data!$B$2:$B$98=D$5)*(Data!$D$2:$D$98)),SUMPRODUCT((Data!$A$2:$A$98=$A13)*(Data!$B$2:$B$98=D$5)*(Data!$E$2:$E$98))))</f>
        <v>3502</v>
      </c>
      <c r="E13" s="35">
        <f>IF($B$4="Primary fires",SUMPRODUCT((Data!$A$2:$A$98=$A13)*(Data!$B$2:$B$98=E$5)*(Data!$C$2:$C$98)),IF($B$4="Fatalities",SUMPRODUCT((Data!$A$2:$A$98=$A13)*(Data!$B$2:$B$98=E$5)*(Data!$D$2:$D$98)),SUMPRODUCT((Data!$A$2:$A$98=$A13)*(Data!$B$2:$B$98=E$5)*(Data!$E$2:$E$98))))</f>
        <v>6381</v>
      </c>
      <c r="F13" s="35">
        <f>IF($B$4="Primary fires",SUMPRODUCT((Data!$A$2:$A$98=$A13)*(Data!$B$2:$B$98=F$5)*(Data!$C$2:$C$98)),IF($B$4="Fatalities",SUMPRODUCT((Data!$A$2:$A$98=$A13)*(Data!$B$2:$B$98=F$5)*(Data!$D$2:$D$98)),SUMPRODUCT((Data!$A$2:$A$98=$A13)*(Data!$B$2:$B$98=F$5)*(Data!$E$2:$E$98))))</f>
        <v>7839</v>
      </c>
      <c r="G13" s="43"/>
      <c r="H13" s="55">
        <f t="shared" si="1"/>
        <v>0.43</v>
      </c>
      <c r="I13" s="55">
        <f t="shared" ref="I13" si="8">ROUND(D13/$B13,2)</f>
        <v>0.11</v>
      </c>
      <c r="J13" s="55">
        <f t="shared" ref="J13" si="9">ROUND(E13/$B13,2)</f>
        <v>0.21</v>
      </c>
      <c r="K13" s="55">
        <f t="shared" ref="K13" si="10">ROUND(F13/$B13,2)</f>
        <v>0.25</v>
      </c>
      <c r="L13" s="35"/>
      <c r="M13" s="35"/>
      <c r="N13" s="9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ht="15.75" x14ac:dyDescent="0.25">
      <c r="A14" s="35" t="s">
        <v>24</v>
      </c>
      <c r="B14" s="37">
        <f>IF($B$4="Primary fires",SUMPRODUCT((Data!$A$2:$A$98=$A14)*(Data!$C$2:$C$98)),IF($B$4="Fatalities",SUMPRODUCT((Data!$A$2:$A$98=$A14)*(Data!$D$2:$D$98)),SUMPRODUCT((Data!$A$2:$A$98=$A14)*(Data!$E$2:$E$98))))</f>
        <v>29598</v>
      </c>
      <c r="C14" s="35">
        <f>IF($B$4="Primary fires",SUMPRODUCT((Data!$A$2:$A$98=$A14)*(Data!$B$2:$B$98=C$5)*(Data!$C$2:$C$98)),IF($B$4="Fatalities",SUMPRODUCT((Data!$A$2:$A$98=$A14)*(Data!$B$2:$B$98=C$5)*(Data!$D$2:$D$98)),SUMPRODUCT((Data!$A$2:$A$98=$A14)*(Data!$B$2:$B$98=C$5)*(Data!$E$2:$E$98))))</f>
        <v>12829</v>
      </c>
      <c r="D14" s="35">
        <f>IF($B$4="Primary fires",SUMPRODUCT((Data!$A$2:$A$98=$A14)*(Data!$B$2:$B$98=D$5)*(Data!$C$2:$C$98)),IF($B$4="Fatalities",SUMPRODUCT((Data!$A$2:$A$98=$A14)*(Data!$B$2:$B$98=D$5)*(Data!$D$2:$D$98)),SUMPRODUCT((Data!$A$2:$A$98=$A14)*(Data!$B$2:$B$98=D$5)*(Data!$E$2:$E$98))))</f>
        <v>3344</v>
      </c>
      <c r="E14" s="35">
        <f>IF($B$4="Primary fires",SUMPRODUCT((Data!$A$2:$A$98=$A14)*(Data!$B$2:$B$98=E$5)*(Data!$C$2:$C$98)),IF($B$4="Fatalities",SUMPRODUCT((Data!$A$2:$A$98=$A14)*(Data!$B$2:$B$98=E$5)*(Data!$D$2:$D$98)),SUMPRODUCT((Data!$A$2:$A$98=$A14)*(Data!$B$2:$B$98=E$5)*(Data!$E$2:$E$98))))</f>
        <v>5967</v>
      </c>
      <c r="F14" s="35">
        <f>IF($B$4="Primary fires",SUMPRODUCT((Data!$A$2:$A$98=$A14)*(Data!$B$2:$B$98=F$5)*(Data!$C$2:$C$98)),IF($B$4="Fatalities",SUMPRODUCT((Data!$A$2:$A$98=$A14)*(Data!$B$2:$B$98=F$5)*(Data!$D$2:$D$98)),SUMPRODUCT((Data!$A$2:$A$98=$A14)*(Data!$B$2:$B$98=F$5)*(Data!$E$2:$E$98))))</f>
        <v>7458</v>
      </c>
      <c r="G14" s="43"/>
      <c r="H14" s="55">
        <f t="shared" ref="H14" si="11">ROUND(C14/$B14,2)</f>
        <v>0.43</v>
      </c>
      <c r="I14" s="55">
        <f t="shared" ref="I14" si="12">ROUND(D14/$B14,2)</f>
        <v>0.11</v>
      </c>
      <c r="J14" s="55">
        <f t="shared" ref="J14" si="13">ROUND(E14/$B14,2)</f>
        <v>0.2</v>
      </c>
      <c r="K14" s="55">
        <f t="shared" ref="K14" si="14">ROUND(F14/$B14,2)</f>
        <v>0.25</v>
      </c>
      <c r="L14" s="35"/>
      <c r="M14" s="35"/>
      <c r="N14" s="9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5.75" x14ac:dyDescent="0.25">
      <c r="A15" s="35" t="s">
        <v>29</v>
      </c>
      <c r="B15" s="37">
        <f>IF($B$4="Primary fires",SUMPRODUCT((Data!$A$2:$A$98=$A15)*(Data!$C$2:$C$98)),IF($B$4="Fatalities",SUMPRODUCT((Data!$A$2:$A$98=$A15)*(Data!$D$2:$D$98)),SUMPRODUCT((Data!$A$2:$A$98=$A15)*(Data!$E$2:$E$98))))</f>
        <v>28505</v>
      </c>
      <c r="C15" s="35">
        <f>IF($B$4="Primary fires",SUMPRODUCT((Data!$A$2:$A$98=$A15)*(Data!$B$2:$B$98=C$5)*(Data!$C$2:$C$98)),IF($B$4="Fatalities",SUMPRODUCT((Data!$A$2:$A$98=$A15)*(Data!$B$2:$B$98=C$5)*(Data!$D$2:$D$98)),SUMPRODUCT((Data!$A$2:$A$98=$A15)*(Data!$B$2:$B$98=C$5)*(Data!$E$2:$E$98))))</f>
        <v>12732</v>
      </c>
      <c r="D15" s="35">
        <f>IF($B$4="Primary fires",SUMPRODUCT((Data!$A$2:$A$98=$A15)*(Data!$B$2:$B$98=D$5)*(Data!$C$2:$C$98)),IF($B$4="Fatalities",SUMPRODUCT((Data!$A$2:$A$98=$A15)*(Data!$B$2:$B$98=D$5)*(Data!$D$2:$D$98)),SUMPRODUCT((Data!$A$2:$A$98=$A15)*(Data!$B$2:$B$98=D$5)*(Data!$E$2:$E$98))))</f>
        <v>3217</v>
      </c>
      <c r="E15" s="35">
        <f>IF($B$4="Primary fires",SUMPRODUCT((Data!$A$2:$A$98=$A15)*(Data!$B$2:$B$98=E$5)*(Data!$C$2:$C$98)),IF($B$4="Fatalities",SUMPRODUCT((Data!$A$2:$A$98=$A15)*(Data!$B$2:$B$98=E$5)*(Data!$D$2:$D$98)),SUMPRODUCT((Data!$A$2:$A$98=$A15)*(Data!$B$2:$B$98=E$5)*(Data!$E$2:$E$98))))</f>
        <v>5605</v>
      </c>
      <c r="F15" s="35">
        <f>IF($B$4="Primary fires",SUMPRODUCT((Data!$A$2:$A$98=$A15)*(Data!$B$2:$B$98=F$5)*(Data!$C$2:$C$98)),IF($B$4="Fatalities",SUMPRODUCT((Data!$A$2:$A$98=$A15)*(Data!$B$2:$B$98=F$5)*(Data!$D$2:$D$98)),SUMPRODUCT((Data!$A$2:$A$98=$A15)*(Data!$B$2:$B$98=F$5)*(Data!$E$2:$E$98))))</f>
        <v>6951</v>
      </c>
      <c r="G15" s="43"/>
      <c r="H15" s="55">
        <f t="shared" ref="H15" si="15">ROUND(C15/$B15,2)</f>
        <v>0.45</v>
      </c>
      <c r="I15" s="55">
        <f t="shared" ref="I15" si="16">ROUND(D15/$B15,2)</f>
        <v>0.11</v>
      </c>
      <c r="J15" s="55">
        <f t="shared" ref="J15" si="17">ROUND(E15/$B15,2)</f>
        <v>0.2</v>
      </c>
      <c r="K15" s="55">
        <f t="shared" ref="K15" si="18">ROUND(F15/$B15,2)</f>
        <v>0.24</v>
      </c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x14ac:dyDescent="0.25">
      <c r="A16" s="35" t="s">
        <v>46</v>
      </c>
      <c r="B16" s="37">
        <f>IF($B$4="Primary fires",SUMPRODUCT((Data!$A$2:$A$98=$A16)*(Data!$C$2:$C$98)),IF($B$4="Fatalities",SUMPRODUCT((Data!$A$2:$A$98=$A16)*(Data!$D$2:$D$98)),SUMPRODUCT((Data!$A$2:$A$98=$A16)*(Data!$E$2:$E$98))))</f>
        <v>27018</v>
      </c>
      <c r="C16" s="35">
        <f>IF($B$4="Primary fires",SUMPRODUCT((Data!$A$2:$A$98=$A16)*(Data!$B$2:$B$98=C$5)*(Data!$C$2:$C$98)),IF($B$4="Fatalities",SUMPRODUCT((Data!$A$2:$A$98=$A16)*(Data!$B$2:$B$98=C$5)*(Data!$D$2:$D$98)),SUMPRODUCT((Data!$A$2:$A$98=$A16)*(Data!$B$2:$B$98=C$5)*(Data!$E$2:$E$98))))</f>
        <v>11654</v>
      </c>
      <c r="D16" s="35">
        <f>IF($B$4="Primary fires",SUMPRODUCT((Data!$A$2:$A$98=$A16)*(Data!$B$2:$B$98=D$5)*(Data!$C$2:$C$98)),IF($B$4="Fatalities",SUMPRODUCT((Data!$A$2:$A$98=$A16)*(Data!$B$2:$B$98=D$5)*(Data!$D$2:$D$98)),SUMPRODUCT((Data!$A$2:$A$98=$A16)*(Data!$B$2:$B$98=D$5)*(Data!$E$2:$E$98))))</f>
        <v>2971</v>
      </c>
      <c r="E16" s="35">
        <f>IF($B$4="Primary fires",SUMPRODUCT((Data!$A$2:$A$98=$A16)*(Data!$B$2:$B$98=E$5)*(Data!$C$2:$C$98)),IF($B$4="Fatalities",SUMPRODUCT((Data!$A$2:$A$98=$A16)*(Data!$B$2:$B$98=E$5)*(Data!$D$2:$D$98)),SUMPRODUCT((Data!$A$2:$A$98=$A16)*(Data!$B$2:$B$98=E$5)*(Data!$E$2:$E$98))))</f>
        <v>5592</v>
      </c>
      <c r="F16" s="35">
        <f>IF($B$4="Primary fires",SUMPRODUCT((Data!$A$2:$A$98=$A16)*(Data!$B$2:$B$98=F$5)*(Data!$C$2:$C$98)),IF($B$4="Fatalities",SUMPRODUCT((Data!$A$2:$A$98=$A16)*(Data!$B$2:$B$98=F$5)*(Data!$D$2:$D$98)),SUMPRODUCT((Data!$A$2:$A$98=$A16)*(Data!$B$2:$B$98=F$5)*(Data!$E$2:$E$98))))</f>
        <v>6801</v>
      </c>
      <c r="G16" s="43"/>
      <c r="H16" s="55">
        <f t="shared" ref="H16" si="19">ROUND(C16/$B16,2)</f>
        <v>0.43</v>
      </c>
      <c r="I16" s="55">
        <f t="shared" ref="I16" si="20">ROUND(D16/$B16,2)</f>
        <v>0.11</v>
      </c>
      <c r="J16" s="55">
        <f t="shared" ref="J16" si="21">ROUND(E16/$B16,2)</f>
        <v>0.21</v>
      </c>
      <c r="K16" s="55">
        <f t="shared" ref="K16" si="22">ROUND(F16/$B16,2)</f>
        <v>0.25</v>
      </c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5.75" x14ac:dyDescent="0.25">
      <c r="A17" s="35" t="s">
        <v>55</v>
      </c>
      <c r="B17" s="37">
        <f>IF($B$4="Primary fires",SUMPRODUCT((Data!$A$2:$A$98=$A17)*(Data!$C$2:$C$98)),IF($B$4="Fatalities",SUMPRODUCT((Data!$A$2:$A$98=$A17)*(Data!$D$2:$D$98)),SUMPRODUCT((Data!$A$2:$A$98=$A17)*(Data!$E$2:$E$98))))</f>
        <v>27172</v>
      </c>
      <c r="C17" s="35">
        <f>IF($B$4="Primary fires",SUMPRODUCT((Data!$A$2:$A$98=$A17)*(Data!$B$2:$B$98=C$5)*(Data!$C$2:$C$98)),IF($B$4="Fatalities",SUMPRODUCT((Data!$A$2:$A$98=$A17)*(Data!$B$2:$B$98=C$5)*(Data!$D$2:$D$98)),SUMPRODUCT((Data!$A$2:$A$98=$A17)*(Data!$B$2:$B$98=C$5)*(Data!$E$2:$E$98))))</f>
        <v>12337</v>
      </c>
      <c r="D17" s="35">
        <f>IF($B$4="Primary fires",SUMPRODUCT((Data!$A$2:$A$98=$A17)*(Data!$B$2:$B$98=D$5)*(Data!$C$2:$C$98)),IF($B$4="Fatalities",SUMPRODUCT((Data!$A$2:$A$98=$A17)*(Data!$B$2:$B$98=D$5)*(Data!$D$2:$D$98)),SUMPRODUCT((Data!$A$2:$A$98=$A17)*(Data!$B$2:$B$98=D$5)*(Data!$E$2:$E$98))))</f>
        <v>3040</v>
      </c>
      <c r="E17" s="35">
        <f>IF($B$4="Primary fires",SUMPRODUCT((Data!$A$2:$A$98=$A17)*(Data!$B$2:$B$98=E$5)*(Data!$C$2:$C$98)),IF($B$4="Fatalities",SUMPRODUCT((Data!$A$2:$A$98=$A17)*(Data!$B$2:$B$98=E$5)*(Data!$D$2:$D$98)),SUMPRODUCT((Data!$A$2:$A$98=$A17)*(Data!$B$2:$B$98=E$5)*(Data!$E$2:$E$98))))</f>
        <v>5348</v>
      </c>
      <c r="F17" s="35">
        <f>IF($B$4="Primary fires",SUMPRODUCT((Data!$A$2:$A$98=$A17)*(Data!$B$2:$B$98=F$5)*(Data!$C$2:$C$98)),IF($B$4="Fatalities",SUMPRODUCT((Data!$A$2:$A$98=$A17)*(Data!$B$2:$B$98=F$5)*(Data!$D$2:$D$98)),SUMPRODUCT((Data!$A$2:$A$98=$A17)*(Data!$B$2:$B$98=F$5)*(Data!$E$2:$E$98))))</f>
        <v>6447</v>
      </c>
      <c r="G17" s="43"/>
      <c r="H17" s="55">
        <f t="shared" ref="H17:H19" si="23">ROUND(C17/$B17,2)</f>
        <v>0.45</v>
      </c>
      <c r="I17" s="55">
        <f t="shared" ref="I17:I19" si="24">ROUND(D17/$B17,2)</f>
        <v>0.11</v>
      </c>
      <c r="J17" s="55">
        <f t="shared" ref="J17:J19" si="25">ROUND(E17/$B17,2)</f>
        <v>0.2</v>
      </c>
      <c r="K17" s="55">
        <f t="shared" ref="K17:K19" si="26">ROUND(F17/$B17,2)</f>
        <v>0.24</v>
      </c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ht="15.75" x14ac:dyDescent="0.25">
      <c r="A18" s="35" t="s">
        <v>56</v>
      </c>
      <c r="B18" s="37">
        <f>IF($B$4="Primary fires",SUMPRODUCT((Data!$A$2:$A$98=$A18)*(Data!$C$2:$C$98)),IF($B$4="Fatalities",SUMPRODUCT((Data!$A$2:$A$98=$A18)*(Data!$D$2:$D$98)),SUMPRODUCT((Data!$A$2:$A$98=$A18)*(Data!$E$2:$E$98))))</f>
        <v>26839</v>
      </c>
      <c r="C18" s="35">
        <f>IF($B$4="Primary fires",SUMPRODUCT((Data!$A$2:$A$98=$A18)*(Data!$B$2:$B$98=C$5)*(Data!$C$2:$C$98)),IF($B$4="Fatalities",SUMPRODUCT((Data!$A$2:$A$98=$A18)*(Data!$B$2:$B$98=C$5)*(Data!$D$2:$D$98)),SUMPRODUCT((Data!$A$2:$A$98=$A18)*(Data!$B$2:$B$98=C$5)*(Data!$E$2:$E$98))))</f>
        <v>12266</v>
      </c>
      <c r="D18" s="35">
        <f>IF($B$4="Primary fires",SUMPRODUCT((Data!$A$2:$A$98=$A18)*(Data!$B$2:$B$98=D$5)*(Data!$C$2:$C$98)),IF($B$4="Fatalities",SUMPRODUCT((Data!$A$2:$A$98=$A18)*(Data!$B$2:$B$98=D$5)*(Data!$D$2:$D$98)),SUMPRODUCT((Data!$A$2:$A$98=$A18)*(Data!$B$2:$B$98=D$5)*(Data!$E$2:$E$98))))</f>
        <v>2866</v>
      </c>
      <c r="E18" s="35">
        <f>IF($B$4="Primary fires",SUMPRODUCT((Data!$A$2:$A$98=$A18)*(Data!$B$2:$B$98=E$5)*(Data!$C$2:$C$98)),IF($B$4="Fatalities",SUMPRODUCT((Data!$A$2:$A$98=$A18)*(Data!$B$2:$B$98=E$5)*(Data!$D$2:$D$98)),SUMPRODUCT((Data!$A$2:$A$98=$A18)*(Data!$B$2:$B$98=E$5)*(Data!$E$2:$E$98))))</f>
        <v>5012</v>
      </c>
      <c r="F18" s="35">
        <f>IF($B$4="Primary fires",SUMPRODUCT((Data!$A$2:$A$98=$A18)*(Data!$B$2:$B$98=F$5)*(Data!$C$2:$C$98)),IF($B$4="Fatalities",SUMPRODUCT((Data!$A$2:$A$98=$A18)*(Data!$B$2:$B$98=F$5)*(Data!$D$2:$D$98)),SUMPRODUCT((Data!$A$2:$A$98=$A18)*(Data!$B$2:$B$98=F$5)*(Data!$E$2:$E$98))))</f>
        <v>6695</v>
      </c>
      <c r="G18" s="43"/>
      <c r="H18" s="55">
        <f t="shared" si="23"/>
        <v>0.46</v>
      </c>
      <c r="I18" s="55">
        <f t="shared" si="24"/>
        <v>0.11</v>
      </c>
      <c r="J18" s="55">
        <f t="shared" si="25"/>
        <v>0.19</v>
      </c>
      <c r="K18" s="55">
        <f t="shared" si="26"/>
        <v>0.25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ht="15.75" x14ac:dyDescent="0.25">
      <c r="A19" s="35" t="s">
        <v>57</v>
      </c>
      <c r="B19" s="37">
        <f>IF($B$4="Primary fires",SUMPRODUCT((Data!$A$2:$A$98=$A19)*(Data!$C$2:$C$98)),IF($B$4="Fatalities",SUMPRODUCT((Data!$A$2:$A$98=$A19)*(Data!$D$2:$D$98)),SUMPRODUCT((Data!$A$2:$A$98=$A19)*(Data!$E$2:$E$98))))</f>
        <v>25592</v>
      </c>
      <c r="C19" s="35">
        <f>IF($B$4="Primary fires",SUMPRODUCT((Data!$A$2:$A$98=$A19)*(Data!$B$2:$B$98=C$5)*(Data!$C$2:$C$98)),IF($B$4="Fatalities",SUMPRODUCT((Data!$A$2:$A$98=$A19)*(Data!$B$2:$B$98=C$5)*(Data!$D$2:$D$98)),SUMPRODUCT((Data!$A$2:$A$98=$A19)*(Data!$B$2:$B$98=C$5)*(Data!$E$2:$E$98))))</f>
        <v>11992</v>
      </c>
      <c r="D19" s="35">
        <f>IF($B$4="Primary fires",SUMPRODUCT((Data!$A$2:$A$98=$A19)*(Data!$B$2:$B$98=D$5)*(Data!$C$2:$C$98)),IF($B$4="Fatalities",SUMPRODUCT((Data!$A$2:$A$98=$A19)*(Data!$B$2:$B$98=D$5)*(Data!$D$2:$D$98)),SUMPRODUCT((Data!$A$2:$A$98=$A19)*(Data!$B$2:$B$98=D$5)*(Data!$E$2:$E$98))))</f>
        <v>2808</v>
      </c>
      <c r="E19" s="35">
        <f>IF($B$4="Primary fires",SUMPRODUCT((Data!$A$2:$A$98=$A19)*(Data!$B$2:$B$98=E$5)*(Data!$C$2:$C$98)),IF($B$4="Fatalities",SUMPRODUCT((Data!$A$2:$A$98=$A19)*(Data!$B$2:$B$98=E$5)*(Data!$D$2:$D$98)),SUMPRODUCT((Data!$A$2:$A$98=$A19)*(Data!$B$2:$B$98=E$5)*(Data!$E$2:$E$98))))</f>
        <v>4712</v>
      </c>
      <c r="F19" s="35">
        <f>IF($B$4="Primary fires",SUMPRODUCT((Data!$A$2:$A$98=$A19)*(Data!$B$2:$B$98=F$5)*(Data!$C$2:$C$98)),IF($B$4="Fatalities",SUMPRODUCT((Data!$A$2:$A$98=$A19)*(Data!$B$2:$B$98=F$5)*(Data!$D$2:$D$98)),SUMPRODUCT((Data!$A$2:$A$98=$A19)*(Data!$B$2:$B$98=F$5)*(Data!$E$2:$E$98))))</f>
        <v>6080</v>
      </c>
      <c r="G19" s="43"/>
      <c r="H19" s="55">
        <f t="shared" si="23"/>
        <v>0.47</v>
      </c>
      <c r="I19" s="55">
        <f t="shared" si="24"/>
        <v>0.11</v>
      </c>
      <c r="J19" s="55">
        <f t="shared" si="25"/>
        <v>0.18</v>
      </c>
      <c r="K19" s="55">
        <f t="shared" si="26"/>
        <v>0.24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ht="15.75" x14ac:dyDescent="0.25">
      <c r="A20" s="35" t="s">
        <v>84</v>
      </c>
      <c r="B20" s="37">
        <f>IF($B$4="Primary fires",SUMPRODUCT((Data!$A$2:$A$98=$A20)*(Data!$C$2:$C$98)),IF($B$4="Fatalities",SUMPRODUCT((Data!$A$2:$A$98=$A20)*(Data!$D$2:$D$98)),SUMPRODUCT((Data!$A$2:$A$98=$A20)*(Data!$E$2:$E$98))))</f>
        <v>25465</v>
      </c>
      <c r="C20" s="35">
        <f>IF($B$4="Primary fires",SUMPRODUCT((Data!$A$2:$A$98=$A20)*(Data!$B$2:$B$98=C$5)*(Data!$C$2:$C$98)),IF($B$4="Fatalities",SUMPRODUCT((Data!$A$2:$A$98=$A20)*(Data!$B$2:$B$98=C$5)*(Data!$D$2:$D$98)),SUMPRODUCT((Data!$A$2:$A$98=$A20)*(Data!$B$2:$B$98=C$5)*(Data!$E$2:$E$98))))</f>
        <v>12152</v>
      </c>
      <c r="D20" s="35">
        <f>IF($B$4="Primary fires",SUMPRODUCT((Data!$A$2:$A$98=$A20)*(Data!$B$2:$B$98=D$5)*(Data!$C$2:$C$98)),IF($B$4="Fatalities",SUMPRODUCT((Data!$A$2:$A$98=$A20)*(Data!$B$2:$B$98=D$5)*(Data!$D$2:$D$98)),SUMPRODUCT((Data!$A$2:$A$98=$A20)*(Data!$B$2:$B$98=D$5)*(Data!$E$2:$E$98))))</f>
        <v>2583</v>
      </c>
      <c r="E20" s="35">
        <f>IF($B$4="Primary fires",SUMPRODUCT((Data!$A$2:$A$98=$A20)*(Data!$B$2:$B$98=E$5)*(Data!$C$2:$C$98)),IF($B$4="Fatalities",SUMPRODUCT((Data!$A$2:$A$98=$A20)*(Data!$B$2:$B$98=E$5)*(Data!$D$2:$D$98)),SUMPRODUCT((Data!$A$2:$A$98=$A20)*(Data!$B$2:$B$98=E$5)*(Data!$E$2:$E$98))))</f>
        <v>4716</v>
      </c>
      <c r="F20" s="35">
        <f>IF($B$4="Primary fires",SUMPRODUCT((Data!$A$2:$A$98=$A20)*(Data!$B$2:$B$98=F$5)*(Data!$C$2:$C$98)),IF($B$4="Fatalities",SUMPRODUCT((Data!$A$2:$A$98=$A20)*(Data!$B$2:$B$98=F$5)*(Data!$D$2:$D$98)),SUMPRODUCT((Data!$A$2:$A$98=$A20)*(Data!$B$2:$B$98=F$5)*(Data!$E$2:$E$98))))</f>
        <v>6014</v>
      </c>
      <c r="G20" s="35"/>
      <c r="H20" s="55">
        <f t="shared" ref="H20:H21" si="27">ROUND(C20/$B20,2)</f>
        <v>0.48</v>
      </c>
      <c r="I20" s="55">
        <f t="shared" ref="I20:I21" si="28">ROUND(D20/$B20,2)</f>
        <v>0.1</v>
      </c>
      <c r="J20" s="55">
        <f t="shared" ref="J20:J21" si="29">ROUND(E20/$B20,2)</f>
        <v>0.19</v>
      </c>
      <c r="K20" s="55">
        <f t="shared" ref="K20:K21" si="30">ROUND(F20/$B20,2)</f>
        <v>0.24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ht="15.75" x14ac:dyDescent="0.25">
      <c r="A21" s="35" t="s">
        <v>85</v>
      </c>
      <c r="B21" s="37">
        <f>IF($B$4="Primary fires",SUMPRODUCT((Data!$A$2:$A$98=$A21)*(Data!$C$2:$C$98)),IF($B$4="Fatalities",SUMPRODUCT((Data!$A$2:$A$98=$A21)*(Data!$D$2:$D$98)),SUMPRODUCT((Data!$A$2:$A$98=$A21)*(Data!$E$2:$E$98))))</f>
        <v>26180</v>
      </c>
      <c r="C21" s="35">
        <f>IF($B$4="Primary fires",SUMPRODUCT((Data!$A$2:$A$98=$A21)*(Data!$B$2:$B$98=C$5)*(Data!$C$2:$C$98)),IF($B$4="Fatalities",SUMPRODUCT((Data!$A$2:$A$98=$A21)*(Data!$B$2:$B$98=C$5)*(Data!$D$2:$D$98)),SUMPRODUCT((Data!$A$2:$A$98=$A21)*(Data!$B$2:$B$98=C$5)*(Data!$E$2:$E$98))))</f>
        <v>12519</v>
      </c>
      <c r="D21" s="35">
        <f>IF($B$4="Primary fires",SUMPRODUCT((Data!$A$2:$A$98=$A21)*(Data!$B$2:$B$98=D$5)*(Data!$C$2:$C$98)),IF($B$4="Fatalities",SUMPRODUCT((Data!$A$2:$A$98=$A21)*(Data!$B$2:$B$98=D$5)*(Data!$D$2:$D$98)),SUMPRODUCT((Data!$A$2:$A$98=$A21)*(Data!$B$2:$B$98=D$5)*(Data!$E$2:$E$98))))</f>
        <v>2711</v>
      </c>
      <c r="E21" s="35">
        <f>IF($B$4="Primary fires",SUMPRODUCT((Data!$A$2:$A$98=$A21)*(Data!$B$2:$B$98=E$5)*(Data!$C$2:$C$98)),IF($B$4="Fatalities",SUMPRODUCT((Data!$A$2:$A$98=$A21)*(Data!$B$2:$B$98=E$5)*(Data!$D$2:$D$98)),SUMPRODUCT((Data!$A$2:$A$98=$A21)*(Data!$B$2:$B$98=E$5)*(Data!$E$2:$E$98))))</f>
        <v>4924</v>
      </c>
      <c r="F21" s="35">
        <f>IF($B$4="Primary fires",SUMPRODUCT((Data!$A$2:$A$98=$A21)*(Data!$B$2:$B$98=F$5)*(Data!$C$2:$C$98)),IF($B$4="Fatalities",SUMPRODUCT((Data!$A$2:$A$98=$A21)*(Data!$B$2:$B$98=F$5)*(Data!$D$2:$D$98)),SUMPRODUCT((Data!$A$2:$A$98=$A21)*(Data!$B$2:$B$98=F$5)*(Data!$E$2:$E$98))))</f>
        <v>6026</v>
      </c>
      <c r="G21" s="35"/>
      <c r="H21" s="55">
        <f t="shared" si="27"/>
        <v>0.48</v>
      </c>
      <c r="I21" s="55">
        <f t="shared" si="28"/>
        <v>0.1</v>
      </c>
      <c r="J21" s="55">
        <f t="shared" si="29"/>
        <v>0.19</v>
      </c>
      <c r="K21" s="55">
        <f t="shared" si="30"/>
        <v>0.23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</sheetData>
  <mergeCells count="2">
    <mergeCell ref="B4:F4"/>
    <mergeCell ref="H4:K4"/>
  </mergeCells>
  <phoneticPr fontId="16" type="noConversion"/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12E85-C718-42A8-BBC0-52441777F0F0}">
  <sheetPr codeName="Sheet6"/>
  <dimension ref="A1:Y45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x14ac:dyDescent="0.2"/>
  <cols>
    <col min="1" max="1" width="10.5703125" style="46" customWidth="1"/>
    <col min="2" max="2" width="14.140625" style="46" customWidth="1"/>
    <col min="3" max="6" width="13.42578125" style="46" customWidth="1"/>
    <col min="7" max="7" width="6.42578125" style="46" customWidth="1"/>
    <col min="8" max="11" width="13.42578125" style="46" customWidth="1"/>
    <col min="12" max="12" width="9.140625" style="46"/>
    <col min="13" max="13" width="18.85546875" style="46" hidden="1" customWidth="1"/>
    <col min="14" max="16384" width="9.140625" style="46"/>
  </cols>
  <sheetData>
    <row r="1" spans="1:25" ht="18.75" x14ac:dyDescent="0.2">
      <c r="A1" s="45" t="s">
        <v>95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35"/>
      <c r="S1" s="35"/>
      <c r="T1" s="35"/>
      <c r="U1" s="35"/>
      <c r="V1" s="35"/>
      <c r="W1" s="35"/>
      <c r="X1" s="35"/>
      <c r="Y1" s="35"/>
    </row>
    <row r="2" spans="1:25" ht="28.5" customHeight="1" x14ac:dyDescent="0.25">
      <c r="A2" s="37" t="s">
        <v>96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15" customHeight="1" thickBot="1" x14ac:dyDescent="0.3">
      <c r="A3" s="37" t="s">
        <v>15</v>
      </c>
      <c r="C3" s="37"/>
      <c r="D3" s="35"/>
      <c r="E3" s="35"/>
      <c r="F3" s="35"/>
      <c r="G3" s="35"/>
      <c r="H3" s="56"/>
      <c r="I3" s="56"/>
      <c r="J3" s="56" t="s">
        <v>8</v>
      </c>
      <c r="K3" s="56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s="52" customFormat="1" ht="60.75" thickBot="1" x14ac:dyDescent="0.25">
      <c r="A4" s="48" t="s">
        <v>6</v>
      </c>
      <c r="B4" s="49" t="s">
        <v>7</v>
      </c>
      <c r="C4" s="50" t="s">
        <v>25</v>
      </c>
      <c r="D4" s="50" t="s">
        <v>27</v>
      </c>
      <c r="E4" s="50" t="s">
        <v>26</v>
      </c>
      <c r="F4" s="50" t="s">
        <v>23</v>
      </c>
      <c r="G4" s="50"/>
      <c r="H4" s="50" t="s">
        <v>25</v>
      </c>
      <c r="I4" s="50" t="s">
        <v>27</v>
      </c>
      <c r="J4" s="50" t="s">
        <v>26</v>
      </c>
      <c r="K4" s="50" t="s">
        <v>23</v>
      </c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15.75" customHeight="1" x14ac:dyDescent="0.25">
      <c r="A5" s="82" t="s">
        <v>1</v>
      </c>
      <c r="B5" s="78">
        <f>FIRE0702_working!B6</f>
        <v>36619</v>
      </c>
      <c r="C5" s="79">
        <f>FIRE0702_working!C6</f>
        <v>13019</v>
      </c>
      <c r="D5" s="79">
        <f>FIRE0702_working!D6</f>
        <v>3741</v>
      </c>
      <c r="E5" s="79">
        <f>FIRE0702_working!E6</f>
        <v>6648</v>
      </c>
      <c r="F5" s="79">
        <f>FIRE0702_working!F6</f>
        <v>13211</v>
      </c>
      <c r="G5" s="58"/>
      <c r="H5" s="75">
        <f>FIRE0702_working!H6</f>
        <v>0.36</v>
      </c>
      <c r="I5" s="75">
        <f>FIRE0702_working!I6</f>
        <v>0.1</v>
      </c>
      <c r="J5" s="75">
        <f>FIRE0702_working!J6</f>
        <v>0.18</v>
      </c>
      <c r="K5" s="75">
        <f>FIRE0702_working!K6</f>
        <v>0.36</v>
      </c>
      <c r="L5" s="35"/>
      <c r="M5" s="35"/>
      <c r="N5" s="9"/>
      <c r="O5" s="42"/>
      <c r="P5" s="42"/>
      <c r="Q5" s="42"/>
      <c r="R5" s="42"/>
      <c r="S5" s="42"/>
      <c r="T5" s="54"/>
      <c r="U5" s="54"/>
      <c r="V5" s="54"/>
      <c r="W5" s="54"/>
      <c r="X5" s="35"/>
      <c r="Y5" s="35"/>
    </row>
    <row r="6" spans="1:25" ht="15.75" customHeight="1" x14ac:dyDescent="0.25">
      <c r="A6" s="36" t="s">
        <v>3</v>
      </c>
      <c r="B6" s="80">
        <f>FIRE0702_working!B7</f>
        <v>35421</v>
      </c>
      <c r="C6" s="43">
        <f>FIRE0702_working!C7</f>
        <v>12821</v>
      </c>
      <c r="D6" s="43">
        <f>FIRE0702_working!D7</f>
        <v>3801</v>
      </c>
      <c r="E6" s="43">
        <f>FIRE0702_working!E7</f>
        <v>6764</v>
      </c>
      <c r="F6" s="43">
        <f>FIRE0702_working!F7</f>
        <v>12035</v>
      </c>
      <c r="G6" s="51"/>
      <c r="H6" s="76">
        <f>FIRE0702_working!H7</f>
        <v>0.36</v>
      </c>
      <c r="I6" s="76">
        <f>FIRE0702_working!I7</f>
        <v>0.11</v>
      </c>
      <c r="J6" s="76">
        <f>FIRE0702_working!J7</f>
        <v>0.19</v>
      </c>
      <c r="K6" s="76">
        <f>FIRE0702_working!K7</f>
        <v>0.34</v>
      </c>
      <c r="L6" s="35"/>
      <c r="M6" s="37"/>
      <c r="N6" s="9"/>
      <c r="O6" s="42"/>
      <c r="P6" s="42"/>
      <c r="Q6" s="42"/>
      <c r="R6" s="42"/>
      <c r="S6" s="42"/>
      <c r="T6" s="54"/>
      <c r="U6" s="54"/>
      <c r="V6" s="54"/>
      <c r="W6" s="54"/>
      <c r="X6" s="35"/>
      <c r="Y6" s="35"/>
    </row>
    <row r="7" spans="1:25" ht="15.75" customHeight="1" x14ac:dyDescent="0.25">
      <c r="A7" s="36" t="s">
        <v>2</v>
      </c>
      <c r="B7" s="80">
        <f>FIRE0702_working!B8</f>
        <v>33311</v>
      </c>
      <c r="C7" s="43">
        <f>FIRE0702_working!C8</f>
        <v>12856</v>
      </c>
      <c r="D7" s="43">
        <f>FIRE0702_working!D8</f>
        <v>3585</v>
      </c>
      <c r="E7" s="43">
        <f>FIRE0702_working!E8</f>
        <v>6557</v>
      </c>
      <c r="F7" s="43">
        <f>FIRE0702_working!F8</f>
        <v>10313</v>
      </c>
      <c r="G7" s="51"/>
      <c r="H7" s="76">
        <f>FIRE0702_working!H8</f>
        <v>0.39</v>
      </c>
      <c r="I7" s="76">
        <f>FIRE0702_working!I8</f>
        <v>0.11</v>
      </c>
      <c r="J7" s="76">
        <f>FIRE0702_working!J8</f>
        <v>0.2</v>
      </c>
      <c r="K7" s="76">
        <f>FIRE0702_working!K8</f>
        <v>0.31</v>
      </c>
      <c r="L7" s="35"/>
      <c r="M7" s="37"/>
      <c r="N7" s="9"/>
      <c r="O7" s="42"/>
      <c r="P7" s="42"/>
      <c r="Q7" s="42"/>
      <c r="R7" s="42"/>
      <c r="S7" s="42"/>
      <c r="T7" s="54"/>
      <c r="U7" s="54"/>
      <c r="V7" s="54"/>
      <c r="W7" s="54"/>
      <c r="X7" s="35"/>
      <c r="Y7" s="35"/>
    </row>
    <row r="8" spans="1:25" ht="15.75" customHeight="1" x14ac:dyDescent="0.25">
      <c r="A8" s="36" t="s">
        <v>4</v>
      </c>
      <c r="B8" s="80">
        <f>FIRE0702_working!B9</f>
        <v>31919</v>
      </c>
      <c r="C8" s="43">
        <f>FIRE0702_working!C9</f>
        <v>12235</v>
      </c>
      <c r="D8" s="43">
        <f>FIRE0702_working!D9</f>
        <v>3485</v>
      </c>
      <c r="E8" s="43">
        <f>FIRE0702_working!E9</f>
        <v>6409</v>
      </c>
      <c r="F8" s="43">
        <f>FIRE0702_working!F9</f>
        <v>9790</v>
      </c>
      <c r="G8" s="51"/>
      <c r="H8" s="76">
        <f>FIRE0702_working!H9</f>
        <v>0.38</v>
      </c>
      <c r="I8" s="76">
        <f>FIRE0702_working!I9</f>
        <v>0.11</v>
      </c>
      <c r="J8" s="76">
        <f>FIRE0702_working!J9</f>
        <v>0.2</v>
      </c>
      <c r="K8" s="76">
        <f>FIRE0702_working!K9</f>
        <v>0.31</v>
      </c>
      <c r="L8" s="35"/>
      <c r="M8" s="37"/>
      <c r="N8" s="9"/>
      <c r="O8" s="42"/>
      <c r="P8" s="42"/>
      <c r="Q8" s="42"/>
      <c r="R8" s="42"/>
      <c r="S8" s="42"/>
      <c r="T8" s="54"/>
      <c r="U8" s="54"/>
      <c r="V8" s="54"/>
      <c r="W8" s="54"/>
      <c r="X8" s="35"/>
      <c r="Y8" s="35"/>
    </row>
    <row r="9" spans="1:25" ht="15.75" customHeight="1" x14ac:dyDescent="0.25">
      <c r="A9" s="36" t="s">
        <v>5</v>
      </c>
      <c r="B9" s="80">
        <f>FIRE0702_working!B10</f>
        <v>31344</v>
      </c>
      <c r="C9" s="43">
        <f>FIRE0702_working!C10</f>
        <v>12570</v>
      </c>
      <c r="D9" s="43">
        <f>FIRE0702_working!D10</f>
        <v>3330</v>
      </c>
      <c r="E9" s="43">
        <f>FIRE0702_working!E10</f>
        <v>6181</v>
      </c>
      <c r="F9" s="43">
        <f>FIRE0702_working!F10</f>
        <v>9263</v>
      </c>
      <c r="G9" s="51"/>
      <c r="H9" s="76">
        <f>FIRE0702_working!H10</f>
        <v>0.4</v>
      </c>
      <c r="I9" s="76">
        <f>FIRE0702_working!I10</f>
        <v>0.11</v>
      </c>
      <c r="J9" s="76">
        <f>FIRE0702_working!J10</f>
        <v>0.2</v>
      </c>
      <c r="K9" s="76">
        <f>FIRE0702_working!K10</f>
        <v>0.3</v>
      </c>
      <c r="L9" s="35"/>
      <c r="M9" s="37"/>
      <c r="N9" s="9"/>
      <c r="O9" s="42"/>
      <c r="P9" s="42"/>
      <c r="Q9" s="42"/>
      <c r="R9" s="42"/>
      <c r="S9" s="42"/>
      <c r="T9" s="54"/>
      <c r="U9" s="54"/>
      <c r="V9" s="54"/>
      <c r="W9" s="54"/>
      <c r="X9" s="35"/>
      <c r="Y9" s="35"/>
    </row>
    <row r="10" spans="1:25" ht="15.75" customHeight="1" x14ac:dyDescent="0.25">
      <c r="A10" s="36" t="s">
        <v>13</v>
      </c>
      <c r="B10" s="80">
        <f>FIRE0702_working!B11</f>
        <v>31385</v>
      </c>
      <c r="C10" s="43">
        <f>FIRE0702_working!C11</f>
        <v>12751</v>
      </c>
      <c r="D10" s="43">
        <f>FIRE0702_working!D11</f>
        <v>3614</v>
      </c>
      <c r="E10" s="43">
        <f>FIRE0702_working!E11</f>
        <v>6193</v>
      </c>
      <c r="F10" s="43">
        <f>FIRE0702_working!F11</f>
        <v>8827</v>
      </c>
      <c r="G10" s="43"/>
      <c r="H10" s="76">
        <f>FIRE0702_working!H11</f>
        <v>0.41</v>
      </c>
      <c r="I10" s="76">
        <f>FIRE0702_working!I11</f>
        <v>0.12</v>
      </c>
      <c r="J10" s="76">
        <f>FIRE0702_working!J11</f>
        <v>0.2</v>
      </c>
      <c r="K10" s="76">
        <f>FIRE0702_working!K11</f>
        <v>0.28000000000000003</v>
      </c>
      <c r="L10" s="35"/>
      <c r="M10" s="35"/>
      <c r="N10" s="9"/>
      <c r="O10" s="42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5" ht="15.75" customHeight="1" x14ac:dyDescent="0.25">
      <c r="A11" s="36" t="s">
        <v>21</v>
      </c>
      <c r="B11" s="80">
        <f>FIRE0702_working!B12</f>
        <v>30360</v>
      </c>
      <c r="C11" s="43">
        <f>FIRE0702_working!C12</f>
        <v>12598</v>
      </c>
      <c r="D11" s="43">
        <f>FIRE0702_working!D12</f>
        <v>3475</v>
      </c>
      <c r="E11" s="43">
        <f>FIRE0702_working!E12</f>
        <v>6158</v>
      </c>
      <c r="F11" s="43">
        <f>FIRE0702_working!F12</f>
        <v>8129</v>
      </c>
      <c r="G11" s="43"/>
      <c r="H11" s="76">
        <f>FIRE0702_working!H12</f>
        <v>0.41</v>
      </c>
      <c r="I11" s="76">
        <f>FIRE0702_working!I12</f>
        <v>0.11</v>
      </c>
      <c r="J11" s="76">
        <f>FIRE0702_working!J12</f>
        <v>0.2</v>
      </c>
      <c r="K11" s="76">
        <f>FIRE0702_working!K12</f>
        <v>0.27</v>
      </c>
      <c r="L11" s="35"/>
      <c r="M11" s="35"/>
      <c r="N11" s="9"/>
      <c r="O11" s="42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5" ht="15.75" customHeight="1" x14ac:dyDescent="0.25">
      <c r="A12" s="36" t="s">
        <v>22</v>
      </c>
      <c r="B12" s="80">
        <f>FIRE0702_working!B13</f>
        <v>30828</v>
      </c>
      <c r="C12" s="43">
        <f>FIRE0702_working!C13</f>
        <v>13106</v>
      </c>
      <c r="D12" s="43">
        <f>FIRE0702_working!D13</f>
        <v>3502</v>
      </c>
      <c r="E12" s="43">
        <f>FIRE0702_working!E13</f>
        <v>6381</v>
      </c>
      <c r="F12" s="43">
        <f>FIRE0702_working!F13</f>
        <v>7839</v>
      </c>
      <c r="G12" s="43"/>
      <c r="H12" s="76">
        <f>FIRE0702_working!H13</f>
        <v>0.43</v>
      </c>
      <c r="I12" s="76">
        <f>FIRE0702_working!I13</f>
        <v>0.11</v>
      </c>
      <c r="J12" s="76">
        <f>FIRE0702_working!J13</f>
        <v>0.21</v>
      </c>
      <c r="K12" s="76">
        <f>FIRE0702_working!K13</f>
        <v>0.25</v>
      </c>
      <c r="L12" s="35"/>
      <c r="M12" s="35"/>
      <c r="N12" s="9"/>
      <c r="O12" s="42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5" ht="15.75" customHeight="1" x14ac:dyDescent="0.25">
      <c r="A13" s="36" t="s">
        <v>24</v>
      </c>
      <c r="B13" s="80">
        <f>FIRE0702_working!B14</f>
        <v>29598</v>
      </c>
      <c r="C13" s="43">
        <f>FIRE0702_working!C14</f>
        <v>12829</v>
      </c>
      <c r="D13" s="43">
        <f>FIRE0702_working!D14</f>
        <v>3344</v>
      </c>
      <c r="E13" s="43">
        <f>FIRE0702_working!E14</f>
        <v>5967</v>
      </c>
      <c r="F13" s="43">
        <f>FIRE0702_working!F14</f>
        <v>7458</v>
      </c>
      <c r="G13" s="43"/>
      <c r="H13" s="76">
        <f>FIRE0702_working!H14</f>
        <v>0.43</v>
      </c>
      <c r="I13" s="76">
        <f>FIRE0702_working!I14</f>
        <v>0.11</v>
      </c>
      <c r="J13" s="76">
        <f>FIRE0702_working!J14</f>
        <v>0.2</v>
      </c>
      <c r="K13" s="76">
        <f>FIRE0702_working!K14</f>
        <v>0.25</v>
      </c>
      <c r="L13" s="35"/>
      <c r="M13" s="35"/>
      <c r="N13" s="9"/>
      <c r="O13" s="42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5" ht="15.75" customHeight="1" x14ac:dyDescent="0.25">
      <c r="A14" s="36" t="s">
        <v>29</v>
      </c>
      <c r="B14" s="80">
        <f>FIRE0702_working!B15</f>
        <v>28505</v>
      </c>
      <c r="C14" s="43">
        <f>FIRE0702_working!C15</f>
        <v>12732</v>
      </c>
      <c r="D14" s="43">
        <f>FIRE0702_working!D15</f>
        <v>3217</v>
      </c>
      <c r="E14" s="43">
        <f>FIRE0702_working!E15</f>
        <v>5605</v>
      </c>
      <c r="F14" s="43">
        <f>FIRE0702_working!F15</f>
        <v>6951</v>
      </c>
      <c r="G14" s="43"/>
      <c r="H14" s="76">
        <f>FIRE0702_working!H15</f>
        <v>0.45</v>
      </c>
      <c r="I14" s="76">
        <f>FIRE0702_working!I15</f>
        <v>0.11</v>
      </c>
      <c r="J14" s="76">
        <f>FIRE0702_working!J15</f>
        <v>0.2</v>
      </c>
      <c r="K14" s="76">
        <f>FIRE0702_working!K15</f>
        <v>0.24</v>
      </c>
      <c r="L14" s="35"/>
      <c r="M14" s="35"/>
      <c r="N14" s="9"/>
      <c r="O14" s="42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5" ht="15.75" customHeight="1" x14ac:dyDescent="0.25">
      <c r="A15" s="36" t="s">
        <v>46</v>
      </c>
      <c r="B15" s="80">
        <f>FIRE0702_working!B16</f>
        <v>27018</v>
      </c>
      <c r="C15" s="43">
        <f>FIRE0702_working!C16</f>
        <v>11654</v>
      </c>
      <c r="D15" s="43">
        <f>FIRE0702_working!D16</f>
        <v>2971</v>
      </c>
      <c r="E15" s="43">
        <f>FIRE0702_working!E16</f>
        <v>5592</v>
      </c>
      <c r="F15" s="43">
        <f>FIRE0702_working!F16</f>
        <v>6801</v>
      </c>
      <c r="G15" s="43"/>
      <c r="H15" s="76">
        <f>FIRE0702_working!H16</f>
        <v>0.43</v>
      </c>
      <c r="I15" s="76">
        <f>FIRE0702_working!I16</f>
        <v>0.11</v>
      </c>
      <c r="J15" s="76">
        <f>FIRE0702_working!J16</f>
        <v>0.21</v>
      </c>
      <c r="K15" s="76">
        <f>FIRE0702_working!K16</f>
        <v>0.25</v>
      </c>
      <c r="L15" s="35"/>
      <c r="M15" s="35"/>
      <c r="N15" s="9"/>
      <c r="O15" s="42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5" ht="15.75" customHeight="1" x14ac:dyDescent="0.25">
      <c r="A16" s="36" t="s">
        <v>55</v>
      </c>
      <c r="B16" s="80">
        <f>FIRE0702_working!B17</f>
        <v>27172</v>
      </c>
      <c r="C16" s="43">
        <f>FIRE0702_working!C17</f>
        <v>12337</v>
      </c>
      <c r="D16" s="43">
        <f>FIRE0702_working!D17</f>
        <v>3040</v>
      </c>
      <c r="E16" s="43">
        <f>FIRE0702_working!E17</f>
        <v>5348</v>
      </c>
      <c r="F16" s="43">
        <f>FIRE0702_working!F17</f>
        <v>6447</v>
      </c>
      <c r="G16" s="43"/>
      <c r="H16" s="76">
        <f>FIRE0702_working!H17</f>
        <v>0.45</v>
      </c>
      <c r="I16" s="76">
        <f>FIRE0702_working!I17</f>
        <v>0.11</v>
      </c>
      <c r="J16" s="76">
        <f>FIRE0702_working!J17</f>
        <v>0.2</v>
      </c>
      <c r="K16" s="76">
        <f>FIRE0702_working!K17</f>
        <v>0.24</v>
      </c>
      <c r="L16" s="35"/>
      <c r="M16" s="35"/>
      <c r="N16" s="9"/>
      <c r="O16" s="42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5.75" customHeight="1" x14ac:dyDescent="0.25">
      <c r="A17" s="36" t="s">
        <v>56</v>
      </c>
      <c r="B17" s="80">
        <f>FIRE0702_working!B18</f>
        <v>26839</v>
      </c>
      <c r="C17" s="43">
        <f>FIRE0702_working!C18</f>
        <v>12266</v>
      </c>
      <c r="D17" s="43">
        <f>FIRE0702_working!D18</f>
        <v>2866</v>
      </c>
      <c r="E17" s="43">
        <f>FIRE0702_working!E18</f>
        <v>5012</v>
      </c>
      <c r="F17" s="43">
        <f>FIRE0702_working!F18</f>
        <v>6695</v>
      </c>
      <c r="G17" s="43"/>
      <c r="H17" s="76">
        <f>FIRE0702_working!H18</f>
        <v>0.46</v>
      </c>
      <c r="I17" s="76">
        <f>FIRE0702_working!I18</f>
        <v>0.11</v>
      </c>
      <c r="J17" s="76">
        <f>FIRE0702_working!J18</f>
        <v>0.19</v>
      </c>
      <c r="K17" s="76">
        <f>FIRE0702_working!K18</f>
        <v>0.25</v>
      </c>
      <c r="L17" s="35"/>
      <c r="M17" s="35"/>
      <c r="N17" s="9"/>
      <c r="O17" s="42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ht="15.75" customHeight="1" x14ac:dyDescent="0.25">
      <c r="A18" s="36" t="s">
        <v>57</v>
      </c>
      <c r="B18" s="80">
        <f>FIRE0702_working!B19</f>
        <v>25592</v>
      </c>
      <c r="C18" s="43">
        <f>FIRE0702_working!C19</f>
        <v>11992</v>
      </c>
      <c r="D18" s="43">
        <f>FIRE0702_working!D19</f>
        <v>2808</v>
      </c>
      <c r="E18" s="43">
        <f>FIRE0702_working!E19</f>
        <v>4712</v>
      </c>
      <c r="F18" s="43">
        <f>FIRE0702_working!F19</f>
        <v>6080</v>
      </c>
      <c r="G18" s="43"/>
      <c r="H18" s="76">
        <f>FIRE0702_working!H19</f>
        <v>0.47</v>
      </c>
      <c r="I18" s="76">
        <f>FIRE0702_working!I19</f>
        <v>0.11</v>
      </c>
      <c r="J18" s="76">
        <f>FIRE0702_working!J19</f>
        <v>0.18</v>
      </c>
      <c r="K18" s="76">
        <f>FIRE0702_working!K19</f>
        <v>0.24</v>
      </c>
      <c r="L18" s="35"/>
      <c r="M18" s="35"/>
      <c r="N18" s="9"/>
      <c r="O18" s="42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ht="15.75" customHeight="1" x14ac:dyDescent="0.25">
      <c r="A19" s="36" t="s">
        <v>84</v>
      </c>
      <c r="B19" s="80">
        <f>FIRE0702_working!B20</f>
        <v>25465</v>
      </c>
      <c r="C19" s="43">
        <f>FIRE0702_working!C20</f>
        <v>12152</v>
      </c>
      <c r="D19" s="43">
        <f>FIRE0702_working!D20</f>
        <v>2583</v>
      </c>
      <c r="E19" s="43">
        <f>FIRE0702_working!E20</f>
        <v>4716</v>
      </c>
      <c r="F19" s="43">
        <f>FIRE0702_working!F20</f>
        <v>6014</v>
      </c>
      <c r="G19" s="43"/>
      <c r="H19" s="76">
        <f>FIRE0702_working!H20</f>
        <v>0.48</v>
      </c>
      <c r="I19" s="76">
        <f>FIRE0702_working!I20</f>
        <v>0.1</v>
      </c>
      <c r="J19" s="76">
        <f>FIRE0702_working!J20</f>
        <v>0.19</v>
      </c>
      <c r="K19" s="76">
        <f>FIRE0702_working!K20</f>
        <v>0.24</v>
      </c>
      <c r="L19" s="35"/>
      <c r="M19" s="35"/>
      <c r="N19" s="9"/>
      <c r="O19" s="42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ht="15.75" customHeight="1" thickBot="1" x14ac:dyDescent="0.3">
      <c r="A20" s="83" t="s">
        <v>85</v>
      </c>
      <c r="B20" s="81">
        <f>FIRE0702_working!B21</f>
        <v>26180</v>
      </c>
      <c r="C20" s="57">
        <f>FIRE0702_working!C21</f>
        <v>12519</v>
      </c>
      <c r="D20" s="57">
        <f>FIRE0702_working!D21</f>
        <v>2711</v>
      </c>
      <c r="E20" s="57">
        <f>FIRE0702_working!E21</f>
        <v>4924</v>
      </c>
      <c r="F20" s="57">
        <f>FIRE0702_working!F21</f>
        <v>6026</v>
      </c>
      <c r="G20" s="57"/>
      <c r="H20" s="77">
        <f>FIRE0702_working!H21</f>
        <v>0.48</v>
      </c>
      <c r="I20" s="77">
        <f>FIRE0702_working!I21</f>
        <v>0.1</v>
      </c>
      <c r="J20" s="77">
        <f>FIRE0702_working!J21</f>
        <v>0.19</v>
      </c>
      <c r="K20" s="77">
        <f>FIRE0702_working!K21</f>
        <v>0.23</v>
      </c>
      <c r="L20" s="35"/>
      <c r="M20" s="35"/>
      <c r="N20" s="9"/>
      <c r="O20" s="42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ht="30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x14ac:dyDescent="0.2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5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  <row r="25" spans="1:25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</row>
    <row r="26" spans="1:25" s="59" customFormat="1" ht="1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15" customHeight="1" x14ac:dyDescent="0.2">
      <c r="A27" s="35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</row>
    <row r="28" spans="1:25" ht="15" customHeight="1" x14ac:dyDescent="0.2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</row>
    <row r="29" spans="1:25" x14ac:dyDescent="0.2">
      <c r="A29" s="36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25" ht="27" customHeight="1" x14ac:dyDescent="0.25">
      <c r="A30" s="3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</row>
    <row r="31" spans="1:25" x14ac:dyDescent="0.2">
      <c r="A31" s="35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5" x14ac:dyDescent="0.2">
      <c r="A32" s="38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ht="25.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ht="24.95" customHeight="1" x14ac:dyDescent="0.2">
      <c r="A34" s="35"/>
      <c r="B34" s="39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x14ac:dyDescent="0.2">
      <c r="A35" s="39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ht="24.95" customHeight="1" x14ac:dyDescent="0.2">
      <c r="A36" s="39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 t="s">
        <v>15</v>
      </c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24.9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 t="s">
        <v>0</v>
      </c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x14ac:dyDescent="0.2">
      <c r="A38" s="39"/>
      <c r="B38" s="35"/>
      <c r="C38" s="35"/>
      <c r="D38" s="35"/>
      <c r="E38" s="35"/>
      <c r="F38" s="39"/>
      <c r="G38" s="39"/>
      <c r="H38" s="35"/>
      <c r="I38" s="39"/>
      <c r="J38" s="39"/>
      <c r="K38" s="62"/>
      <c r="L38" s="35"/>
      <c r="M38" s="35" t="s">
        <v>11</v>
      </c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x14ac:dyDescent="0.2">
      <c r="A39" s="63"/>
      <c r="B39" s="39"/>
      <c r="C39" s="39"/>
      <c r="D39" s="39"/>
      <c r="E39" s="64"/>
      <c r="F39" s="35"/>
      <c r="G39" s="35"/>
      <c r="H39" s="35"/>
      <c r="I39" s="35"/>
      <c r="J39" s="35"/>
      <c r="K39" s="62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x14ac:dyDescent="0.2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</sheetData>
  <phoneticPr fontId="16" type="noConversion"/>
  <dataValidations count="1">
    <dataValidation type="list" allowBlank="1" showInputMessage="1" showErrorMessage="1" sqref="A3" xr:uid="{E0E9C51E-36FB-4721-B866-DFC6C6A67502}">
      <formula1>$M$36:$M$38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71C73-C559-462C-AC14-D218C68386DB}">
  <sheetPr codeName="Sheet7">
    <tabColor rgb="FFFF0000"/>
  </sheetPr>
  <dimension ref="A1:W82"/>
  <sheetViews>
    <sheetView zoomScaleNormal="100" workbookViewId="0"/>
  </sheetViews>
  <sheetFormatPr defaultRowHeight="15" x14ac:dyDescent="0.2"/>
  <cols>
    <col min="1" max="1" width="28.7109375" style="15" bestFit="1" customWidth="1"/>
    <col min="2" max="2" width="32.7109375" style="15" bestFit="1" customWidth="1"/>
    <col min="3" max="3" width="34.7109375" style="15" bestFit="1" customWidth="1"/>
    <col min="4" max="4" width="31.85546875" style="15" bestFit="1" customWidth="1"/>
    <col min="5" max="5" width="13.140625" style="15" bestFit="1" customWidth="1"/>
    <col min="6" max="6" width="7.28515625" style="15" bestFit="1" customWidth="1"/>
    <col min="7" max="7" width="11.28515625" style="15" bestFit="1" customWidth="1"/>
    <col min="8" max="8" width="15.140625" style="15" customWidth="1"/>
    <col min="9" max="9" width="24.140625" style="15" bestFit="1" customWidth="1"/>
    <col min="10" max="10" width="32.7109375" style="15" bestFit="1" customWidth="1"/>
    <col min="11" max="11" width="34.7109375" style="15" bestFit="1" customWidth="1"/>
    <col min="12" max="12" width="31.85546875" style="15" bestFit="1" customWidth="1"/>
    <col min="13" max="13" width="13.140625" style="15" bestFit="1" customWidth="1"/>
    <col min="14" max="14" width="7.28515625" style="15" bestFit="1" customWidth="1"/>
    <col min="15" max="15" width="11.28515625" style="15" bestFit="1" customWidth="1"/>
    <col min="16" max="16" width="15.28515625" style="15" customWidth="1"/>
    <col min="17" max="17" width="25.140625" style="15" bestFit="1" customWidth="1"/>
    <col min="18" max="18" width="32.7109375" style="15" bestFit="1" customWidth="1"/>
    <col min="19" max="19" width="34.7109375" style="15" bestFit="1" customWidth="1"/>
    <col min="20" max="20" width="31.85546875" style="15" bestFit="1" customWidth="1"/>
    <col min="21" max="21" width="13.140625" style="15" bestFit="1" customWidth="1"/>
    <col min="22" max="22" width="7.28515625" style="15" bestFit="1" customWidth="1"/>
    <col min="23" max="23" width="11.28515625" style="15" bestFit="1" customWidth="1"/>
    <col min="24" max="16384" width="9.140625" style="15"/>
  </cols>
  <sheetData>
    <row r="1" spans="1:23" ht="15.75" x14ac:dyDescent="0.25">
      <c r="A1" s="14"/>
    </row>
    <row r="5" spans="1:23" x14ac:dyDescent="0.2">
      <c r="A5" s="65" t="s">
        <v>71</v>
      </c>
      <c r="B5" s="65" t="s">
        <v>72</v>
      </c>
      <c r="I5" s="65" t="s">
        <v>73</v>
      </c>
      <c r="J5" s="65" t="s">
        <v>72</v>
      </c>
      <c r="Q5" s="65" t="s">
        <v>74</v>
      </c>
      <c r="R5" s="65" t="s">
        <v>72</v>
      </c>
    </row>
    <row r="6" spans="1:23" x14ac:dyDescent="0.2">
      <c r="A6" s="65" t="s">
        <v>68</v>
      </c>
      <c r="B6" s="15" t="s">
        <v>25</v>
      </c>
      <c r="C6" s="15" t="s">
        <v>27</v>
      </c>
      <c r="D6" s="15" t="s">
        <v>26</v>
      </c>
      <c r="E6" s="15" t="s">
        <v>23</v>
      </c>
      <c r="F6" s="15" t="s">
        <v>69</v>
      </c>
      <c r="G6" s="15" t="s">
        <v>70</v>
      </c>
      <c r="I6" s="65" t="s">
        <v>68</v>
      </c>
      <c r="J6" s="15" t="s">
        <v>25</v>
      </c>
      <c r="K6" s="15" t="s">
        <v>27</v>
      </c>
      <c r="L6" s="15" t="s">
        <v>26</v>
      </c>
      <c r="M6" s="15" t="s">
        <v>23</v>
      </c>
      <c r="N6" s="15" t="s">
        <v>69</v>
      </c>
      <c r="O6" s="15" t="s">
        <v>70</v>
      </c>
      <c r="Q6" s="65" t="s">
        <v>68</v>
      </c>
      <c r="R6" s="15" t="s">
        <v>25</v>
      </c>
      <c r="S6" s="15" t="s">
        <v>27</v>
      </c>
      <c r="T6" s="15" t="s">
        <v>26</v>
      </c>
      <c r="U6" s="15" t="s">
        <v>23</v>
      </c>
      <c r="V6" s="15" t="s">
        <v>69</v>
      </c>
      <c r="W6" s="15" t="s">
        <v>70</v>
      </c>
    </row>
    <row r="7" spans="1:23" x14ac:dyDescent="0.2">
      <c r="A7" s="66" t="s">
        <v>1</v>
      </c>
      <c r="B7" s="15">
        <v>13019</v>
      </c>
      <c r="C7" s="15">
        <v>3741</v>
      </c>
      <c r="D7" s="15">
        <v>6648</v>
      </c>
      <c r="E7" s="15">
        <v>13211</v>
      </c>
      <c r="G7" s="15">
        <v>36619</v>
      </c>
      <c r="I7" s="66" t="s">
        <v>1</v>
      </c>
      <c r="J7" s="15">
        <v>62</v>
      </c>
      <c r="K7" s="15">
        <v>38</v>
      </c>
      <c r="L7" s="15">
        <v>64</v>
      </c>
      <c r="M7" s="15">
        <v>90</v>
      </c>
      <c r="O7" s="15">
        <v>254</v>
      </c>
      <c r="Q7" s="66" t="s">
        <v>1</v>
      </c>
      <c r="R7" s="15">
        <v>3068</v>
      </c>
      <c r="S7" s="15">
        <v>984</v>
      </c>
      <c r="T7" s="15">
        <v>1350</v>
      </c>
      <c r="U7" s="15">
        <v>2098</v>
      </c>
      <c r="W7" s="15">
        <v>7500</v>
      </c>
    </row>
    <row r="8" spans="1:23" x14ac:dyDescent="0.2">
      <c r="A8" s="66" t="s">
        <v>3</v>
      </c>
      <c r="B8" s="15">
        <v>12821</v>
      </c>
      <c r="C8" s="15">
        <v>3801</v>
      </c>
      <c r="D8" s="15">
        <v>6764</v>
      </c>
      <c r="E8" s="15">
        <v>12035</v>
      </c>
      <c r="G8" s="15">
        <v>35421</v>
      </c>
      <c r="I8" s="66" t="s">
        <v>3</v>
      </c>
      <c r="J8" s="15">
        <v>54</v>
      </c>
      <c r="K8" s="15">
        <v>39</v>
      </c>
      <c r="L8" s="15">
        <v>51</v>
      </c>
      <c r="M8" s="15">
        <v>88</v>
      </c>
      <c r="O8" s="15">
        <v>232</v>
      </c>
      <c r="Q8" s="66" t="s">
        <v>3</v>
      </c>
      <c r="R8" s="15">
        <v>3147</v>
      </c>
      <c r="S8" s="15">
        <v>968</v>
      </c>
      <c r="T8" s="15">
        <v>1243</v>
      </c>
      <c r="U8" s="15">
        <v>1948</v>
      </c>
      <c r="W8" s="15">
        <v>7306</v>
      </c>
    </row>
    <row r="9" spans="1:23" x14ac:dyDescent="0.2">
      <c r="A9" s="66" t="s">
        <v>2</v>
      </c>
      <c r="B9" s="15">
        <v>12856</v>
      </c>
      <c r="C9" s="15">
        <v>3585</v>
      </c>
      <c r="D9" s="15">
        <v>6557</v>
      </c>
      <c r="E9" s="15">
        <v>10313</v>
      </c>
      <c r="G9" s="15">
        <v>33311</v>
      </c>
      <c r="I9" s="66" t="s">
        <v>2</v>
      </c>
      <c r="J9" s="15">
        <v>58</v>
      </c>
      <c r="K9" s="15">
        <v>49</v>
      </c>
      <c r="L9" s="15">
        <v>33</v>
      </c>
      <c r="M9" s="15">
        <v>72</v>
      </c>
      <c r="O9" s="15">
        <v>212</v>
      </c>
      <c r="Q9" s="66" t="s">
        <v>2</v>
      </c>
      <c r="R9" s="15">
        <v>3042</v>
      </c>
      <c r="S9" s="15">
        <v>856</v>
      </c>
      <c r="T9" s="15">
        <v>1204</v>
      </c>
      <c r="U9" s="15">
        <v>1643</v>
      </c>
      <c r="W9" s="15">
        <v>6745</v>
      </c>
    </row>
    <row r="10" spans="1:23" x14ac:dyDescent="0.2">
      <c r="A10" s="66" t="s">
        <v>4</v>
      </c>
      <c r="B10" s="15">
        <v>12235</v>
      </c>
      <c r="C10" s="15">
        <v>3485</v>
      </c>
      <c r="D10" s="15">
        <v>6409</v>
      </c>
      <c r="E10" s="15">
        <v>9790</v>
      </c>
      <c r="G10" s="15">
        <v>31919</v>
      </c>
      <c r="I10" s="66" t="s">
        <v>4</v>
      </c>
      <c r="J10" s="15">
        <v>53</v>
      </c>
      <c r="K10" s="15">
        <v>39</v>
      </c>
      <c r="L10" s="15">
        <v>35</v>
      </c>
      <c r="M10" s="15">
        <v>88</v>
      </c>
      <c r="O10" s="15">
        <v>215</v>
      </c>
      <c r="Q10" s="66" t="s">
        <v>4</v>
      </c>
      <c r="R10" s="15">
        <v>2735</v>
      </c>
      <c r="S10" s="15">
        <v>866</v>
      </c>
      <c r="T10" s="15">
        <v>1078</v>
      </c>
      <c r="U10" s="15">
        <v>1441</v>
      </c>
      <c r="W10" s="15">
        <v>6120</v>
      </c>
    </row>
    <row r="11" spans="1:23" x14ac:dyDescent="0.2">
      <c r="A11" s="66" t="s">
        <v>5</v>
      </c>
      <c r="B11" s="15">
        <v>12570</v>
      </c>
      <c r="C11" s="15">
        <v>3330</v>
      </c>
      <c r="D11" s="15">
        <v>6181</v>
      </c>
      <c r="E11" s="15">
        <v>9263</v>
      </c>
      <c r="G11" s="15">
        <v>31344</v>
      </c>
      <c r="I11" s="66" t="s">
        <v>5</v>
      </c>
      <c r="J11" s="15">
        <v>52</v>
      </c>
      <c r="K11" s="15">
        <v>46</v>
      </c>
      <c r="L11" s="15">
        <v>28</v>
      </c>
      <c r="M11" s="15">
        <v>68</v>
      </c>
      <c r="O11" s="15">
        <v>194</v>
      </c>
      <c r="Q11" s="66" t="s">
        <v>5</v>
      </c>
      <c r="R11" s="15">
        <v>2725</v>
      </c>
      <c r="S11" s="15">
        <v>788</v>
      </c>
      <c r="T11" s="15">
        <v>1025</v>
      </c>
      <c r="U11" s="15">
        <v>1392</v>
      </c>
      <c r="W11" s="15">
        <v>5930</v>
      </c>
    </row>
    <row r="12" spans="1:23" x14ac:dyDescent="0.2">
      <c r="A12" s="66" t="s">
        <v>13</v>
      </c>
      <c r="B12" s="15">
        <v>12751</v>
      </c>
      <c r="C12" s="15">
        <v>3614</v>
      </c>
      <c r="D12" s="15">
        <v>6193</v>
      </c>
      <c r="E12" s="15">
        <v>8827</v>
      </c>
      <c r="G12" s="15">
        <v>31385</v>
      </c>
      <c r="I12" s="66" t="s">
        <v>13</v>
      </c>
      <c r="J12" s="15">
        <v>68</v>
      </c>
      <c r="K12" s="15">
        <v>47</v>
      </c>
      <c r="L12" s="15">
        <v>38</v>
      </c>
      <c r="M12" s="15">
        <v>75</v>
      </c>
      <c r="O12" s="15">
        <v>228</v>
      </c>
      <c r="Q12" s="66" t="s">
        <v>13</v>
      </c>
      <c r="R12" s="15">
        <v>2628</v>
      </c>
      <c r="S12" s="15">
        <v>813</v>
      </c>
      <c r="T12" s="15">
        <v>1014</v>
      </c>
      <c r="U12" s="15">
        <v>1317</v>
      </c>
      <c r="W12" s="15">
        <v>5772</v>
      </c>
    </row>
    <row r="13" spans="1:23" x14ac:dyDescent="0.2">
      <c r="A13" s="66" t="s">
        <v>21</v>
      </c>
      <c r="B13" s="15">
        <v>12598</v>
      </c>
      <c r="C13" s="15">
        <v>3475</v>
      </c>
      <c r="D13" s="15">
        <v>6158</v>
      </c>
      <c r="E13" s="15">
        <v>8129</v>
      </c>
      <c r="G13" s="15">
        <v>30360</v>
      </c>
      <c r="I13" s="66" t="s">
        <v>21</v>
      </c>
      <c r="J13" s="15">
        <v>48</v>
      </c>
      <c r="K13" s="15">
        <v>44</v>
      </c>
      <c r="L13" s="15">
        <v>45</v>
      </c>
      <c r="M13" s="15">
        <v>80</v>
      </c>
      <c r="O13" s="15">
        <v>217</v>
      </c>
      <c r="Q13" s="66" t="s">
        <v>21</v>
      </c>
      <c r="R13" s="15">
        <v>2498</v>
      </c>
      <c r="S13" s="15">
        <v>808</v>
      </c>
      <c r="T13" s="15">
        <v>944</v>
      </c>
      <c r="U13" s="15">
        <v>1124</v>
      </c>
      <c r="W13" s="15">
        <v>5374</v>
      </c>
    </row>
    <row r="14" spans="1:23" x14ac:dyDescent="0.2">
      <c r="A14" s="66" t="s">
        <v>22</v>
      </c>
      <c r="B14" s="15">
        <v>13106</v>
      </c>
      <c r="C14" s="15">
        <v>3502</v>
      </c>
      <c r="D14" s="15">
        <v>6381</v>
      </c>
      <c r="E14" s="15">
        <v>7839</v>
      </c>
      <c r="G14" s="15">
        <v>30828</v>
      </c>
      <c r="I14" s="66" t="s">
        <v>22</v>
      </c>
      <c r="J14" s="15">
        <v>59</v>
      </c>
      <c r="K14" s="15">
        <v>106</v>
      </c>
      <c r="L14" s="15">
        <v>46</v>
      </c>
      <c r="M14" s="15">
        <v>52</v>
      </c>
      <c r="O14" s="15">
        <v>263</v>
      </c>
      <c r="Q14" s="66" t="s">
        <v>22</v>
      </c>
      <c r="R14" s="15">
        <v>2603</v>
      </c>
      <c r="S14" s="15">
        <v>860</v>
      </c>
      <c r="T14" s="15">
        <v>857</v>
      </c>
      <c r="U14" s="15">
        <v>1140</v>
      </c>
      <c r="W14" s="15">
        <v>5460</v>
      </c>
    </row>
    <row r="15" spans="1:23" x14ac:dyDescent="0.2">
      <c r="A15" s="66" t="s">
        <v>24</v>
      </c>
      <c r="B15" s="15">
        <v>12829</v>
      </c>
      <c r="C15" s="15">
        <v>3344</v>
      </c>
      <c r="D15" s="15">
        <v>5967</v>
      </c>
      <c r="E15" s="15">
        <v>7458</v>
      </c>
      <c r="G15" s="15">
        <v>29598</v>
      </c>
      <c r="I15" s="66" t="s">
        <v>24</v>
      </c>
      <c r="J15" s="15">
        <v>70</v>
      </c>
      <c r="K15" s="15">
        <v>38</v>
      </c>
      <c r="L15" s="15">
        <v>40</v>
      </c>
      <c r="M15" s="15">
        <v>50</v>
      </c>
      <c r="O15" s="15">
        <v>198</v>
      </c>
      <c r="Q15" s="66" t="s">
        <v>24</v>
      </c>
      <c r="R15" s="15">
        <v>2643</v>
      </c>
      <c r="S15" s="15">
        <v>753</v>
      </c>
      <c r="T15" s="15">
        <v>794</v>
      </c>
      <c r="U15" s="15">
        <v>1050</v>
      </c>
      <c r="W15" s="15">
        <v>5240</v>
      </c>
    </row>
    <row r="16" spans="1:23" x14ac:dyDescent="0.2">
      <c r="A16" s="66" t="s">
        <v>29</v>
      </c>
      <c r="B16" s="15">
        <v>12732</v>
      </c>
      <c r="C16" s="15">
        <v>3217</v>
      </c>
      <c r="D16" s="15">
        <v>5605</v>
      </c>
      <c r="E16" s="15">
        <v>6951</v>
      </c>
      <c r="G16" s="15">
        <v>28505</v>
      </c>
      <c r="I16" s="66" t="s">
        <v>29</v>
      </c>
      <c r="J16" s="15">
        <v>66</v>
      </c>
      <c r="K16" s="15">
        <v>43</v>
      </c>
      <c r="L16" s="15">
        <v>36</v>
      </c>
      <c r="M16" s="15">
        <v>52</v>
      </c>
      <c r="O16" s="15">
        <v>197</v>
      </c>
      <c r="Q16" s="66" t="s">
        <v>29</v>
      </c>
      <c r="R16" s="15">
        <v>2546</v>
      </c>
      <c r="S16" s="15">
        <v>765</v>
      </c>
      <c r="T16" s="15">
        <v>810</v>
      </c>
      <c r="U16" s="15">
        <v>1047</v>
      </c>
      <c r="W16" s="15">
        <v>5168</v>
      </c>
    </row>
    <row r="17" spans="1:23" x14ac:dyDescent="0.2">
      <c r="A17" s="66" t="s">
        <v>46</v>
      </c>
      <c r="B17" s="15">
        <v>11654</v>
      </c>
      <c r="C17" s="15">
        <v>2971</v>
      </c>
      <c r="D17" s="15">
        <v>5592</v>
      </c>
      <c r="E17" s="15">
        <v>6801</v>
      </c>
      <c r="G17" s="15">
        <v>27018</v>
      </c>
      <c r="I17" s="66" t="s">
        <v>46</v>
      </c>
      <c r="J17" s="15">
        <v>57</v>
      </c>
      <c r="K17" s="15">
        <v>45</v>
      </c>
      <c r="L17" s="15">
        <v>29</v>
      </c>
      <c r="M17" s="15">
        <v>53</v>
      </c>
      <c r="O17" s="15">
        <v>184</v>
      </c>
      <c r="Q17" s="66" t="s">
        <v>46</v>
      </c>
      <c r="R17" s="15">
        <v>2455</v>
      </c>
      <c r="S17" s="15">
        <v>682</v>
      </c>
      <c r="T17" s="15">
        <v>775</v>
      </c>
      <c r="U17" s="15">
        <v>982</v>
      </c>
      <c r="W17" s="15">
        <v>4894</v>
      </c>
    </row>
    <row r="18" spans="1:23" x14ac:dyDescent="0.2">
      <c r="A18" s="66" t="s">
        <v>55</v>
      </c>
      <c r="B18" s="15">
        <v>12337</v>
      </c>
      <c r="C18" s="15">
        <v>3040</v>
      </c>
      <c r="D18" s="15">
        <v>5348</v>
      </c>
      <c r="E18" s="15">
        <v>6447</v>
      </c>
      <c r="G18" s="15">
        <v>27172</v>
      </c>
      <c r="I18" s="66" t="s">
        <v>55</v>
      </c>
      <c r="J18" s="15">
        <v>62</v>
      </c>
      <c r="K18" s="15">
        <v>36</v>
      </c>
      <c r="L18" s="15">
        <v>38</v>
      </c>
      <c r="M18" s="15">
        <v>74</v>
      </c>
      <c r="O18" s="15">
        <v>210</v>
      </c>
      <c r="Q18" s="66" t="s">
        <v>55</v>
      </c>
      <c r="R18" s="15">
        <v>2441</v>
      </c>
      <c r="S18" s="15">
        <v>693</v>
      </c>
      <c r="T18" s="15">
        <v>714</v>
      </c>
      <c r="U18" s="15">
        <v>923</v>
      </c>
      <c r="W18" s="15">
        <v>4771</v>
      </c>
    </row>
    <row r="19" spans="1:23" x14ac:dyDescent="0.2">
      <c r="A19" s="66" t="s">
        <v>56</v>
      </c>
      <c r="B19" s="15">
        <v>12266</v>
      </c>
      <c r="C19" s="15">
        <v>2866</v>
      </c>
      <c r="D19" s="15">
        <v>5012</v>
      </c>
      <c r="E19" s="15">
        <v>6695</v>
      </c>
      <c r="G19" s="15">
        <v>26839</v>
      </c>
      <c r="I19" s="66" t="s">
        <v>56</v>
      </c>
      <c r="J19" s="15">
        <v>80</v>
      </c>
      <c r="K19" s="15">
        <v>39</v>
      </c>
      <c r="L19" s="15">
        <v>35</v>
      </c>
      <c r="M19" s="15">
        <v>58</v>
      </c>
      <c r="O19" s="15">
        <v>212</v>
      </c>
      <c r="Q19" s="66" t="s">
        <v>56</v>
      </c>
      <c r="R19" s="15">
        <v>2363</v>
      </c>
      <c r="S19" s="15">
        <v>648</v>
      </c>
      <c r="T19" s="15">
        <v>592</v>
      </c>
      <c r="U19" s="15">
        <v>951</v>
      </c>
      <c r="W19" s="15">
        <v>4554</v>
      </c>
    </row>
    <row r="20" spans="1:23" x14ac:dyDescent="0.2">
      <c r="A20" s="66" t="s">
        <v>57</v>
      </c>
      <c r="B20" s="15">
        <v>11992</v>
      </c>
      <c r="C20" s="15">
        <v>2808</v>
      </c>
      <c r="D20" s="15">
        <v>4712</v>
      </c>
      <c r="E20" s="15">
        <v>6080</v>
      </c>
      <c r="G20" s="15">
        <v>25592</v>
      </c>
      <c r="I20" s="66" t="s">
        <v>57</v>
      </c>
      <c r="J20" s="15">
        <v>56</v>
      </c>
      <c r="K20" s="15">
        <v>27</v>
      </c>
      <c r="L20" s="15">
        <v>35</v>
      </c>
      <c r="M20" s="15">
        <v>64</v>
      </c>
      <c r="O20" s="15">
        <v>182</v>
      </c>
      <c r="Q20" s="66" t="s">
        <v>57</v>
      </c>
      <c r="R20" s="15">
        <v>2446</v>
      </c>
      <c r="S20" s="15">
        <v>676</v>
      </c>
      <c r="T20" s="15">
        <v>572</v>
      </c>
      <c r="U20" s="15">
        <v>986</v>
      </c>
      <c r="W20" s="15">
        <v>4680</v>
      </c>
    </row>
    <row r="21" spans="1:23" x14ac:dyDescent="0.2">
      <c r="A21" s="66" t="s">
        <v>69</v>
      </c>
      <c r="I21" s="66" t="s">
        <v>69</v>
      </c>
      <c r="Q21" s="66" t="s">
        <v>69</v>
      </c>
    </row>
    <row r="22" spans="1:23" x14ac:dyDescent="0.2">
      <c r="A22" s="66" t="s">
        <v>84</v>
      </c>
      <c r="B22" s="15">
        <v>12152</v>
      </c>
      <c r="C22" s="15">
        <v>2583</v>
      </c>
      <c r="D22" s="15">
        <v>4716</v>
      </c>
      <c r="E22" s="15">
        <v>6014</v>
      </c>
      <c r="G22" s="15">
        <v>25465</v>
      </c>
      <c r="I22" s="66" t="s">
        <v>84</v>
      </c>
      <c r="J22" s="15">
        <v>83</v>
      </c>
      <c r="K22" s="15">
        <v>36</v>
      </c>
      <c r="L22" s="15">
        <v>30</v>
      </c>
      <c r="M22" s="15">
        <v>65</v>
      </c>
      <c r="O22" s="15">
        <v>214</v>
      </c>
      <c r="Q22" s="66" t="s">
        <v>84</v>
      </c>
      <c r="R22" s="15">
        <v>2521</v>
      </c>
      <c r="S22" s="15">
        <v>679</v>
      </c>
      <c r="T22" s="15">
        <v>575</v>
      </c>
      <c r="U22" s="15">
        <v>939</v>
      </c>
      <c r="W22" s="15">
        <v>4714</v>
      </c>
    </row>
    <row r="23" spans="1:23" x14ac:dyDescent="0.2">
      <c r="A23" s="66" t="s">
        <v>85</v>
      </c>
      <c r="B23" s="15">
        <v>12519</v>
      </c>
      <c r="C23" s="15">
        <v>2711</v>
      </c>
      <c r="D23" s="15">
        <v>4924</v>
      </c>
      <c r="E23" s="15">
        <v>6026</v>
      </c>
      <c r="G23" s="15">
        <v>26180</v>
      </c>
      <c r="I23" s="66" t="s">
        <v>85</v>
      </c>
      <c r="J23" s="15">
        <v>69</v>
      </c>
      <c r="K23" s="15">
        <v>31</v>
      </c>
      <c r="L23" s="15">
        <v>40</v>
      </c>
      <c r="M23" s="15">
        <v>44</v>
      </c>
      <c r="O23" s="15">
        <v>184</v>
      </c>
      <c r="Q23" s="66" t="s">
        <v>85</v>
      </c>
      <c r="R23" s="15">
        <v>2518</v>
      </c>
      <c r="S23" s="15">
        <v>728</v>
      </c>
      <c r="T23" s="15">
        <v>660</v>
      </c>
      <c r="U23" s="15">
        <v>992</v>
      </c>
      <c r="W23" s="15">
        <v>4898</v>
      </c>
    </row>
    <row r="24" spans="1:23" x14ac:dyDescent="0.2">
      <c r="A24" s="66" t="s">
        <v>70</v>
      </c>
      <c r="B24" s="15">
        <v>200437</v>
      </c>
      <c r="C24" s="15">
        <v>52073</v>
      </c>
      <c r="D24" s="15">
        <v>93167</v>
      </c>
      <c r="E24" s="15">
        <v>131879</v>
      </c>
      <c r="G24" s="15">
        <v>477556</v>
      </c>
      <c r="I24" s="66" t="s">
        <v>70</v>
      </c>
      <c r="J24" s="15">
        <v>997</v>
      </c>
      <c r="K24" s="15">
        <v>703</v>
      </c>
      <c r="L24" s="15">
        <v>623</v>
      </c>
      <c r="M24" s="15">
        <v>1073</v>
      </c>
      <c r="O24" s="15">
        <v>3396</v>
      </c>
      <c r="Q24" s="66" t="s">
        <v>70</v>
      </c>
      <c r="R24" s="15">
        <v>42379</v>
      </c>
      <c r="S24" s="15">
        <v>12567</v>
      </c>
      <c r="T24" s="15">
        <v>14207</v>
      </c>
      <c r="U24" s="15">
        <v>19973</v>
      </c>
      <c r="W24" s="15">
        <v>89126</v>
      </c>
    </row>
    <row r="29" spans="1:23" x14ac:dyDescent="0.2">
      <c r="B29" s="15" t="s">
        <v>25</v>
      </c>
      <c r="C29" s="15" t="s">
        <v>27</v>
      </c>
      <c r="D29" s="15" t="s">
        <v>26</v>
      </c>
      <c r="E29" s="15" t="s">
        <v>23</v>
      </c>
      <c r="J29" s="15" t="s">
        <v>25</v>
      </c>
      <c r="K29" s="15" t="s">
        <v>27</v>
      </c>
      <c r="L29" s="15" t="s">
        <v>26</v>
      </c>
      <c r="M29" s="15" t="s">
        <v>23</v>
      </c>
      <c r="R29" s="15" t="s">
        <v>25</v>
      </c>
      <c r="S29" s="15" t="s">
        <v>27</v>
      </c>
      <c r="T29" s="15" t="s">
        <v>26</v>
      </c>
      <c r="U29" s="15" t="s">
        <v>23</v>
      </c>
    </row>
    <row r="30" spans="1:23" x14ac:dyDescent="0.2">
      <c r="A30" s="66" t="s">
        <v>1</v>
      </c>
      <c r="B30" s="15" cm="1">
        <f t="array" ref="B30:E43">B7:E20</f>
        <v>13019</v>
      </c>
      <c r="C30" s="15">
        <v>3741</v>
      </c>
      <c r="D30" s="15">
        <v>6648</v>
      </c>
      <c r="E30" s="15">
        <v>13211</v>
      </c>
      <c r="I30" s="66" t="s">
        <v>1</v>
      </c>
      <c r="J30" s="15" cm="1">
        <f t="array" ref="J30:M43">J7:M20</f>
        <v>62</v>
      </c>
      <c r="K30" s="15">
        <v>38</v>
      </c>
      <c r="L30" s="15">
        <v>64</v>
      </c>
      <c r="M30" s="15">
        <v>90</v>
      </c>
      <c r="Q30" s="66" t="s">
        <v>1</v>
      </c>
      <c r="R30" s="15" cm="1">
        <f t="array" ref="R30:U43">R7:U20</f>
        <v>3068</v>
      </c>
      <c r="S30" s="15">
        <v>984</v>
      </c>
      <c r="T30" s="15">
        <v>1350</v>
      </c>
      <c r="U30" s="15">
        <v>2098</v>
      </c>
    </row>
    <row r="31" spans="1:23" x14ac:dyDescent="0.2">
      <c r="A31" s="66" t="s">
        <v>3</v>
      </c>
      <c r="B31" s="15">
        <v>12821</v>
      </c>
      <c r="C31" s="15">
        <v>3801</v>
      </c>
      <c r="D31" s="15">
        <v>6764</v>
      </c>
      <c r="E31" s="15">
        <v>12035</v>
      </c>
      <c r="I31" s="66" t="s">
        <v>3</v>
      </c>
      <c r="J31" s="15">
        <v>54</v>
      </c>
      <c r="K31" s="15">
        <v>39</v>
      </c>
      <c r="L31" s="15">
        <v>51</v>
      </c>
      <c r="M31" s="15">
        <v>88</v>
      </c>
      <c r="Q31" s="66" t="s">
        <v>3</v>
      </c>
      <c r="R31" s="15">
        <v>3147</v>
      </c>
      <c r="S31" s="15">
        <v>968</v>
      </c>
      <c r="T31" s="15">
        <v>1243</v>
      </c>
      <c r="U31" s="15">
        <v>1948</v>
      </c>
    </row>
    <row r="32" spans="1:23" x14ac:dyDescent="0.2">
      <c r="A32" s="66" t="s">
        <v>2</v>
      </c>
      <c r="B32" s="15">
        <v>12856</v>
      </c>
      <c r="C32" s="15">
        <v>3585</v>
      </c>
      <c r="D32" s="15">
        <v>6557</v>
      </c>
      <c r="E32" s="15">
        <v>10313</v>
      </c>
      <c r="I32" s="66" t="s">
        <v>2</v>
      </c>
      <c r="J32" s="15">
        <v>58</v>
      </c>
      <c r="K32" s="15">
        <v>49</v>
      </c>
      <c r="L32" s="15">
        <v>33</v>
      </c>
      <c r="M32" s="15">
        <v>72</v>
      </c>
      <c r="Q32" s="66" t="s">
        <v>2</v>
      </c>
      <c r="R32" s="15">
        <v>3042</v>
      </c>
      <c r="S32" s="15">
        <v>856</v>
      </c>
      <c r="T32" s="15">
        <v>1204</v>
      </c>
      <c r="U32" s="15">
        <v>1643</v>
      </c>
    </row>
    <row r="33" spans="1:21" x14ac:dyDescent="0.2">
      <c r="A33" s="66" t="s">
        <v>4</v>
      </c>
      <c r="B33" s="15">
        <v>12235</v>
      </c>
      <c r="C33" s="15">
        <v>3485</v>
      </c>
      <c r="D33" s="15">
        <v>6409</v>
      </c>
      <c r="E33" s="15">
        <v>9790</v>
      </c>
      <c r="I33" s="66" t="s">
        <v>4</v>
      </c>
      <c r="J33" s="15">
        <v>53</v>
      </c>
      <c r="K33" s="15">
        <v>39</v>
      </c>
      <c r="L33" s="15">
        <v>35</v>
      </c>
      <c r="M33" s="15">
        <v>88</v>
      </c>
      <c r="Q33" s="66" t="s">
        <v>4</v>
      </c>
      <c r="R33" s="15">
        <v>2735</v>
      </c>
      <c r="S33" s="15">
        <v>866</v>
      </c>
      <c r="T33" s="15">
        <v>1078</v>
      </c>
      <c r="U33" s="15">
        <v>1441</v>
      </c>
    </row>
    <row r="34" spans="1:21" x14ac:dyDescent="0.2">
      <c r="A34" s="66" t="s">
        <v>5</v>
      </c>
      <c r="B34" s="15">
        <v>12570</v>
      </c>
      <c r="C34" s="15">
        <v>3330</v>
      </c>
      <c r="D34" s="15">
        <v>6181</v>
      </c>
      <c r="E34" s="15">
        <v>9263</v>
      </c>
      <c r="I34" s="66" t="s">
        <v>5</v>
      </c>
      <c r="J34" s="15">
        <v>52</v>
      </c>
      <c r="K34" s="15">
        <v>46</v>
      </c>
      <c r="L34" s="15">
        <v>28</v>
      </c>
      <c r="M34" s="15">
        <v>68</v>
      </c>
      <c r="Q34" s="66" t="s">
        <v>5</v>
      </c>
      <c r="R34" s="15">
        <v>2725</v>
      </c>
      <c r="S34" s="15">
        <v>788</v>
      </c>
      <c r="T34" s="15">
        <v>1025</v>
      </c>
      <c r="U34" s="15">
        <v>1392</v>
      </c>
    </row>
    <row r="35" spans="1:21" x14ac:dyDescent="0.2">
      <c r="A35" s="66" t="s">
        <v>13</v>
      </c>
      <c r="B35" s="15">
        <v>12751</v>
      </c>
      <c r="C35" s="15">
        <v>3614</v>
      </c>
      <c r="D35" s="15">
        <v>6193</v>
      </c>
      <c r="E35" s="15">
        <v>8827</v>
      </c>
      <c r="I35" s="66" t="s">
        <v>13</v>
      </c>
      <c r="J35" s="15">
        <v>68</v>
      </c>
      <c r="K35" s="15">
        <v>47</v>
      </c>
      <c r="L35" s="15">
        <v>38</v>
      </c>
      <c r="M35" s="15">
        <v>75</v>
      </c>
      <c r="Q35" s="66" t="s">
        <v>13</v>
      </c>
      <c r="R35" s="15">
        <v>2628</v>
      </c>
      <c r="S35" s="15">
        <v>813</v>
      </c>
      <c r="T35" s="15">
        <v>1014</v>
      </c>
      <c r="U35" s="15">
        <v>1317</v>
      </c>
    </row>
    <row r="36" spans="1:21" x14ac:dyDescent="0.2">
      <c r="A36" s="66" t="s">
        <v>21</v>
      </c>
      <c r="B36" s="15">
        <v>12598</v>
      </c>
      <c r="C36" s="15">
        <v>3475</v>
      </c>
      <c r="D36" s="15">
        <v>6158</v>
      </c>
      <c r="E36" s="15">
        <v>8129</v>
      </c>
      <c r="I36" s="66" t="s">
        <v>21</v>
      </c>
      <c r="J36" s="15">
        <v>48</v>
      </c>
      <c r="K36" s="15">
        <v>44</v>
      </c>
      <c r="L36" s="15">
        <v>45</v>
      </c>
      <c r="M36" s="15">
        <v>80</v>
      </c>
      <c r="Q36" s="66" t="s">
        <v>21</v>
      </c>
      <c r="R36" s="15">
        <v>2498</v>
      </c>
      <c r="S36" s="15">
        <v>808</v>
      </c>
      <c r="T36" s="15">
        <v>944</v>
      </c>
      <c r="U36" s="15">
        <v>1124</v>
      </c>
    </row>
    <row r="37" spans="1:21" x14ac:dyDescent="0.2">
      <c r="A37" s="66" t="s">
        <v>22</v>
      </c>
      <c r="B37" s="15">
        <v>13106</v>
      </c>
      <c r="C37" s="15">
        <v>3502</v>
      </c>
      <c r="D37" s="15">
        <v>6381</v>
      </c>
      <c r="E37" s="15">
        <v>7839</v>
      </c>
      <c r="I37" s="66" t="s">
        <v>22</v>
      </c>
      <c r="J37" s="15">
        <v>59</v>
      </c>
      <c r="K37" s="15">
        <v>106</v>
      </c>
      <c r="L37" s="15">
        <v>46</v>
      </c>
      <c r="M37" s="15">
        <v>52</v>
      </c>
      <c r="Q37" s="66" t="s">
        <v>22</v>
      </c>
      <c r="R37" s="15">
        <v>2603</v>
      </c>
      <c r="S37" s="15">
        <v>860</v>
      </c>
      <c r="T37" s="15">
        <v>857</v>
      </c>
      <c r="U37" s="15">
        <v>1140</v>
      </c>
    </row>
    <row r="38" spans="1:21" x14ac:dyDescent="0.2">
      <c r="A38" s="66" t="s">
        <v>24</v>
      </c>
      <c r="B38" s="15">
        <v>12829</v>
      </c>
      <c r="C38" s="15">
        <v>3344</v>
      </c>
      <c r="D38" s="15">
        <v>5967</v>
      </c>
      <c r="E38" s="15">
        <v>7458</v>
      </c>
      <c r="I38" s="66" t="s">
        <v>24</v>
      </c>
      <c r="J38" s="15">
        <v>70</v>
      </c>
      <c r="K38" s="15">
        <v>38</v>
      </c>
      <c r="L38" s="15">
        <v>40</v>
      </c>
      <c r="M38" s="15">
        <v>50</v>
      </c>
      <c r="Q38" s="66" t="s">
        <v>24</v>
      </c>
      <c r="R38" s="15">
        <v>2643</v>
      </c>
      <c r="S38" s="15">
        <v>753</v>
      </c>
      <c r="T38" s="15">
        <v>794</v>
      </c>
      <c r="U38" s="15">
        <v>1050</v>
      </c>
    </row>
    <row r="39" spans="1:21" x14ac:dyDescent="0.2">
      <c r="A39" s="66" t="s">
        <v>29</v>
      </c>
      <c r="B39" s="15">
        <v>12732</v>
      </c>
      <c r="C39" s="15">
        <v>3217</v>
      </c>
      <c r="D39" s="15">
        <v>5605</v>
      </c>
      <c r="E39" s="15">
        <v>6951</v>
      </c>
      <c r="I39" s="66" t="s">
        <v>29</v>
      </c>
      <c r="J39" s="15">
        <v>66</v>
      </c>
      <c r="K39" s="15">
        <v>43</v>
      </c>
      <c r="L39" s="15">
        <v>36</v>
      </c>
      <c r="M39" s="15">
        <v>52</v>
      </c>
      <c r="Q39" s="66" t="s">
        <v>29</v>
      </c>
      <c r="R39" s="15">
        <v>2546</v>
      </c>
      <c r="S39" s="15">
        <v>765</v>
      </c>
      <c r="T39" s="15">
        <v>810</v>
      </c>
      <c r="U39" s="15">
        <v>1047</v>
      </c>
    </row>
    <row r="40" spans="1:21" x14ac:dyDescent="0.2">
      <c r="A40" s="66" t="s">
        <v>46</v>
      </c>
      <c r="B40" s="15">
        <v>11654</v>
      </c>
      <c r="C40" s="15">
        <v>2971</v>
      </c>
      <c r="D40" s="15">
        <v>5592</v>
      </c>
      <c r="E40" s="15">
        <v>6801</v>
      </c>
      <c r="I40" s="66" t="s">
        <v>46</v>
      </c>
      <c r="J40" s="15">
        <v>57</v>
      </c>
      <c r="K40" s="15">
        <v>45</v>
      </c>
      <c r="L40" s="15">
        <v>29</v>
      </c>
      <c r="M40" s="15">
        <v>53</v>
      </c>
      <c r="Q40" s="66" t="s">
        <v>46</v>
      </c>
      <c r="R40" s="15">
        <v>2455</v>
      </c>
      <c r="S40" s="15">
        <v>682</v>
      </c>
      <c r="T40" s="15">
        <v>775</v>
      </c>
      <c r="U40" s="15">
        <v>982</v>
      </c>
    </row>
    <row r="41" spans="1:21" x14ac:dyDescent="0.2">
      <c r="A41" s="66" t="s">
        <v>55</v>
      </c>
      <c r="B41" s="15">
        <v>12337</v>
      </c>
      <c r="C41" s="15">
        <v>3040</v>
      </c>
      <c r="D41" s="15">
        <v>5348</v>
      </c>
      <c r="E41" s="15">
        <v>6447</v>
      </c>
      <c r="I41" s="66" t="s">
        <v>55</v>
      </c>
      <c r="J41" s="15">
        <v>62</v>
      </c>
      <c r="K41" s="15">
        <v>36</v>
      </c>
      <c r="L41" s="15">
        <v>38</v>
      </c>
      <c r="M41" s="15">
        <v>74</v>
      </c>
      <c r="Q41" s="66" t="s">
        <v>55</v>
      </c>
      <c r="R41" s="15">
        <v>2441</v>
      </c>
      <c r="S41" s="15">
        <v>693</v>
      </c>
      <c r="T41" s="15">
        <v>714</v>
      </c>
      <c r="U41" s="15">
        <v>923</v>
      </c>
    </row>
    <row r="42" spans="1:21" x14ac:dyDescent="0.2">
      <c r="A42" s="66" t="s">
        <v>56</v>
      </c>
      <c r="B42" s="15">
        <v>12266</v>
      </c>
      <c r="C42" s="15">
        <v>2866</v>
      </c>
      <c r="D42" s="15">
        <v>5012</v>
      </c>
      <c r="E42" s="15">
        <v>6695</v>
      </c>
      <c r="I42" s="66" t="s">
        <v>56</v>
      </c>
      <c r="J42" s="15">
        <v>80</v>
      </c>
      <c r="K42" s="15">
        <v>39</v>
      </c>
      <c r="L42" s="15">
        <v>35</v>
      </c>
      <c r="M42" s="15">
        <v>58</v>
      </c>
      <c r="Q42" s="66" t="s">
        <v>56</v>
      </c>
      <c r="R42" s="15">
        <v>2363</v>
      </c>
      <c r="S42" s="15">
        <v>648</v>
      </c>
      <c r="T42" s="15">
        <v>592</v>
      </c>
      <c r="U42" s="15">
        <v>951</v>
      </c>
    </row>
    <row r="43" spans="1:21" x14ac:dyDescent="0.2">
      <c r="A43" s="66" t="s">
        <v>57</v>
      </c>
      <c r="B43" s="15">
        <v>11992</v>
      </c>
      <c r="C43" s="15">
        <v>2808</v>
      </c>
      <c r="D43" s="15">
        <v>4712</v>
      </c>
      <c r="E43" s="15">
        <v>6080</v>
      </c>
      <c r="I43" s="66" t="s">
        <v>57</v>
      </c>
      <c r="J43" s="15">
        <v>56</v>
      </c>
      <c r="K43" s="15">
        <v>27</v>
      </c>
      <c r="L43" s="15">
        <v>35</v>
      </c>
      <c r="M43" s="15">
        <v>64</v>
      </c>
      <c r="Q43" s="66" t="s">
        <v>57</v>
      </c>
      <c r="R43" s="15">
        <v>2446</v>
      </c>
      <c r="S43" s="15">
        <v>676</v>
      </c>
      <c r="T43" s="15">
        <v>572</v>
      </c>
      <c r="U43" s="15">
        <v>986</v>
      </c>
    </row>
    <row r="44" spans="1:21" x14ac:dyDescent="0.2">
      <c r="A44" s="66" t="s">
        <v>84</v>
      </c>
      <c r="B44" s="15" cm="1">
        <f t="array" ref="B44:E45">B22:E23</f>
        <v>12152</v>
      </c>
      <c r="C44" s="15">
        <v>2583</v>
      </c>
      <c r="D44" s="15">
        <v>4716</v>
      </c>
      <c r="E44" s="15">
        <v>6014</v>
      </c>
      <c r="I44" s="66" t="s">
        <v>84</v>
      </c>
      <c r="J44" s="15" cm="1">
        <f t="array" ref="J44:M45">J22:M23</f>
        <v>83</v>
      </c>
      <c r="K44" s="15">
        <v>36</v>
      </c>
      <c r="L44" s="15">
        <v>30</v>
      </c>
      <c r="M44" s="15">
        <v>65</v>
      </c>
      <c r="Q44" s="66" t="s">
        <v>84</v>
      </c>
      <c r="R44" s="15" cm="1">
        <f t="array" ref="R44:U45">R22:U23</f>
        <v>2521</v>
      </c>
      <c r="S44" s="15">
        <v>679</v>
      </c>
      <c r="T44" s="15">
        <v>575</v>
      </c>
      <c r="U44" s="15">
        <v>939</v>
      </c>
    </row>
    <row r="45" spans="1:21" x14ac:dyDescent="0.2">
      <c r="A45" s="66" t="s">
        <v>85</v>
      </c>
      <c r="B45" s="15">
        <v>12519</v>
      </c>
      <c r="C45" s="15">
        <v>2711</v>
      </c>
      <c r="D45" s="15">
        <v>4924</v>
      </c>
      <c r="E45" s="15">
        <v>6026</v>
      </c>
      <c r="I45" s="66" t="s">
        <v>85</v>
      </c>
      <c r="J45" s="15">
        <v>69</v>
      </c>
      <c r="K45" s="15">
        <v>31</v>
      </c>
      <c r="L45" s="15">
        <v>40</v>
      </c>
      <c r="M45" s="15">
        <v>44</v>
      </c>
      <c r="Q45" s="66" t="s">
        <v>85</v>
      </c>
      <c r="R45" s="15">
        <v>2518</v>
      </c>
      <c r="S45" s="15">
        <v>728</v>
      </c>
      <c r="T45" s="15">
        <v>660</v>
      </c>
      <c r="U45" s="15">
        <v>992</v>
      </c>
    </row>
    <row r="46" spans="1:21" ht="15.75" x14ac:dyDescent="0.25">
      <c r="I46" s="14" t="s">
        <v>75</v>
      </c>
      <c r="J46" s="14" t="s">
        <v>76</v>
      </c>
      <c r="Q46" s="14" t="s">
        <v>75</v>
      </c>
      <c r="R46" s="14" t="s">
        <v>77</v>
      </c>
    </row>
    <row r="48" spans="1:21" x14ac:dyDescent="0.2">
      <c r="B48" s="15" t="s">
        <v>25</v>
      </c>
      <c r="C48" s="15" t="s">
        <v>27</v>
      </c>
      <c r="D48" s="15" t="s">
        <v>26</v>
      </c>
      <c r="E48" s="15" t="s">
        <v>23</v>
      </c>
      <c r="J48" s="15" t="s">
        <v>25</v>
      </c>
      <c r="K48" s="15" t="s">
        <v>27</v>
      </c>
      <c r="L48" s="15" t="s">
        <v>26</v>
      </c>
      <c r="M48" s="15" t="s">
        <v>23</v>
      </c>
      <c r="R48" s="15" t="s">
        <v>25</v>
      </c>
      <c r="S48" s="15" t="s">
        <v>27</v>
      </c>
      <c r="T48" s="15" t="s">
        <v>26</v>
      </c>
      <c r="U48" s="15" t="s">
        <v>23</v>
      </c>
    </row>
    <row r="49" spans="1:21" x14ac:dyDescent="0.2">
      <c r="A49" s="66" t="s">
        <v>1</v>
      </c>
      <c r="B49" s="15">
        <f>INDEX(FIRE0702!$A$4:$G$18, MATCH(QA!$A49,FIRE0702!$A$4:$A$18,0), MATCH(QA!B$48,FIRE0702!$A$4:$F$4,0))</f>
        <v>13019</v>
      </c>
      <c r="C49" s="15">
        <f>INDEX(FIRE0702!$A$4:$G$18, MATCH(QA!$A49,FIRE0702!$A$4:$A$18,0), MATCH(QA!C$48,FIRE0702!$A$4:$F$4,0))</f>
        <v>3741</v>
      </c>
      <c r="D49" s="15">
        <f>INDEX(FIRE0702!$A$4:$G$18, MATCH(QA!$A49,FIRE0702!$A$4:$A$18,0), MATCH(QA!D$48,FIRE0702!$A$4:$F$4,0))</f>
        <v>6648</v>
      </c>
      <c r="E49" s="15">
        <f>INDEX(FIRE0702!$A$4:$G$18, MATCH(QA!$A49,FIRE0702!$A$4:$A$18,0), MATCH(QA!E$48,FIRE0702!$A$4:$F$4,0))</f>
        <v>13211</v>
      </c>
      <c r="I49" s="66" t="s">
        <v>1</v>
      </c>
      <c r="J49" s="15">
        <f>INDEX(FIRE0702!$A$4:$G$18, MATCH(QA!$A49,FIRE0702!$A$4:$A$18,0), MATCH(QA!J$48,FIRE0702!$A$4:$F$4,0))</f>
        <v>13019</v>
      </c>
      <c r="K49" s="15">
        <f>INDEX(FIRE0702!$A$4:$G$18, MATCH(QA!$A49,FIRE0702!$A$4:$A$18,0), MATCH(QA!K$48,FIRE0702!$A$4:$F$4,0))</f>
        <v>3741</v>
      </c>
      <c r="L49" s="15">
        <f>INDEX(FIRE0702!$A$4:$G$18, MATCH(QA!$A49,FIRE0702!$A$4:$A$18,0), MATCH(QA!L$48,FIRE0702!$A$4:$F$4,0))</f>
        <v>6648</v>
      </c>
      <c r="M49" s="15">
        <f>INDEX(FIRE0702!$A$4:$G$18, MATCH(QA!$A49,FIRE0702!$A$4:$A$18,0), MATCH(QA!M$48,FIRE0702!$A$4:$F$4,0))</f>
        <v>13211</v>
      </c>
      <c r="Q49" s="66" t="s">
        <v>1</v>
      </c>
      <c r="R49" s="15">
        <f>INDEX(FIRE0702!$A$4:$G$18, MATCH(QA!$A49,FIRE0702!$A$4:$A$18,0), MATCH(QA!R$48,FIRE0702!$A$4:$F$4,0))</f>
        <v>13019</v>
      </c>
      <c r="S49" s="15">
        <f>INDEX(FIRE0702!$A$4:$G$18, MATCH(QA!$A49,FIRE0702!$A$4:$A$18,0), MATCH(QA!S$48,FIRE0702!$A$4:$F$4,0))</f>
        <v>3741</v>
      </c>
      <c r="T49" s="15">
        <f>INDEX(FIRE0702!$A$4:$G$18, MATCH(QA!$A49,FIRE0702!$A$4:$A$18,0), MATCH(QA!T$48,FIRE0702!$A$4:$F$4,0))</f>
        <v>6648</v>
      </c>
      <c r="U49" s="15">
        <f>INDEX(FIRE0702!$A$4:$G$18, MATCH(QA!$A49,FIRE0702!$A$4:$A$18,0), MATCH(QA!U$48,FIRE0702!$A$4:$F$4,0))</f>
        <v>13211</v>
      </c>
    </row>
    <row r="50" spans="1:21" x14ac:dyDescent="0.2">
      <c r="A50" s="66" t="s">
        <v>3</v>
      </c>
      <c r="B50" s="15">
        <f>INDEX(FIRE0702!$A$4:$G$18, MATCH(QA!$A50,FIRE0702!$A$4:$A$18,0), MATCH(QA!B$48,FIRE0702!$A$4:$F$4,0))</f>
        <v>12821</v>
      </c>
      <c r="C50" s="15">
        <f>INDEX(FIRE0702!$A$4:$G$18, MATCH(QA!$A50,FIRE0702!$A$4:$A$18,0), MATCH(QA!C$48,FIRE0702!$A$4:$F$4,0))</f>
        <v>3801</v>
      </c>
      <c r="D50" s="15">
        <f>INDEX(FIRE0702!$A$4:$G$18, MATCH(QA!$A50,FIRE0702!$A$4:$A$18,0), MATCH(QA!D$48,FIRE0702!$A$4:$F$4,0))</f>
        <v>6764</v>
      </c>
      <c r="E50" s="15">
        <f>INDEX(FIRE0702!$A$4:$G$18, MATCH(QA!$A50,FIRE0702!$A$4:$A$18,0), MATCH(QA!E$48,FIRE0702!$A$4:$F$4,0))</f>
        <v>12035</v>
      </c>
      <c r="I50" s="66" t="s">
        <v>3</v>
      </c>
      <c r="J50" s="15">
        <f>INDEX(FIRE0702!$A$4:$G$18, MATCH(QA!$A50,FIRE0702!$A$4:$A$18,0), MATCH(QA!J$48,FIRE0702!$A$4:$F$4,0))</f>
        <v>12821</v>
      </c>
      <c r="K50" s="15">
        <f>INDEX(FIRE0702!$A$4:$G$18, MATCH(QA!$A50,FIRE0702!$A$4:$A$18,0), MATCH(QA!K$48,FIRE0702!$A$4:$F$4,0))</f>
        <v>3801</v>
      </c>
      <c r="L50" s="15">
        <f>INDEX(FIRE0702!$A$4:$G$18, MATCH(QA!$A50,FIRE0702!$A$4:$A$18,0), MATCH(QA!L$48,FIRE0702!$A$4:$F$4,0))</f>
        <v>6764</v>
      </c>
      <c r="M50" s="15">
        <f>INDEX(FIRE0702!$A$4:$G$18, MATCH(QA!$A50,FIRE0702!$A$4:$A$18,0), MATCH(QA!M$48,FIRE0702!$A$4:$F$4,0))</f>
        <v>12035</v>
      </c>
      <c r="Q50" s="66" t="s">
        <v>3</v>
      </c>
      <c r="R50" s="15">
        <f>INDEX(FIRE0702!$A$4:$G$18, MATCH(QA!$A50,FIRE0702!$A$4:$A$18,0), MATCH(QA!R$48,FIRE0702!$A$4:$F$4,0))</f>
        <v>12821</v>
      </c>
      <c r="S50" s="15">
        <f>INDEX(FIRE0702!$A$4:$G$18, MATCH(QA!$A50,FIRE0702!$A$4:$A$18,0), MATCH(QA!S$48,FIRE0702!$A$4:$F$4,0))</f>
        <v>3801</v>
      </c>
      <c r="T50" s="15">
        <f>INDEX(FIRE0702!$A$4:$G$18, MATCH(QA!$A50,FIRE0702!$A$4:$A$18,0), MATCH(QA!T$48,FIRE0702!$A$4:$F$4,0))</f>
        <v>6764</v>
      </c>
      <c r="U50" s="15">
        <f>INDEX(FIRE0702!$A$4:$G$18, MATCH(QA!$A50,FIRE0702!$A$4:$A$18,0), MATCH(QA!U$48,FIRE0702!$A$4:$F$4,0))</f>
        <v>12035</v>
      </c>
    </row>
    <row r="51" spans="1:21" x14ac:dyDescent="0.2">
      <c r="A51" s="66" t="s">
        <v>2</v>
      </c>
      <c r="B51" s="15">
        <f>INDEX(FIRE0702!$A$4:$G$18, MATCH(QA!$A51,FIRE0702!$A$4:$A$18,0), MATCH(QA!B$48,FIRE0702!$A$4:$F$4,0))</f>
        <v>12856</v>
      </c>
      <c r="C51" s="15">
        <f>INDEX(FIRE0702!$A$4:$G$18, MATCH(QA!$A51,FIRE0702!$A$4:$A$18,0), MATCH(QA!C$48,FIRE0702!$A$4:$F$4,0))</f>
        <v>3585</v>
      </c>
      <c r="D51" s="15">
        <f>INDEX(FIRE0702!$A$4:$G$18, MATCH(QA!$A51,FIRE0702!$A$4:$A$18,0), MATCH(QA!D$48,FIRE0702!$A$4:$F$4,0))</f>
        <v>6557</v>
      </c>
      <c r="E51" s="15">
        <f>INDEX(FIRE0702!$A$4:$G$18, MATCH(QA!$A51,FIRE0702!$A$4:$A$18,0), MATCH(QA!E$48,FIRE0702!$A$4:$F$4,0))</f>
        <v>10313</v>
      </c>
      <c r="I51" s="66" t="s">
        <v>2</v>
      </c>
      <c r="J51" s="15">
        <f>INDEX(FIRE0702!$A$4:$G$18, MATCH(QA!$A51,FIRE0702!$A$4:$A$18,0), MATCH(QA!J$48,FIRE0702!$A$4:$F$4,0))</f>
        <v>12856</v>
      </c>
      <c r="K51" s="15">
        <f>INDEX(FIRE0702!$A$4:$G$18, MATCH(QA!$A51,FIRE0702!$A$4:$A$18,0), MATCH(QA!K$48,FIRE0702!$A$4:$F$4,0))</f>
        <v>3585</v>
      </c>
      <c r="L51" s="15">
        <f>INDEX(FIRE0702!$A$4:$G$18, MATCH(QA!$A51,FIRE0702!$A$4:$A$18,0), MATCH(QA!L$48,FIRE0702!$A$4:$F$4,0))</f>
        <v>6557</v>
      </c>
      <c r="M51" s="15">
        <f>INDEX(FIRE0702!$A$4:$G$18, MATCH(QA!$A51,FIRE0702!$A$4:$A$18,0), MATCH(QA!M$48,FIRE0702!$A$4:$F$4,0))</f>
        <v>10313</v>
      </c>
      <c r="Q51" s="66" t="s">
        <v>2</v>
      </c>
      <c r="R51" s="15">
        <f>INDEX(FIRE0702!$A$4:$G$18, MATCH(QA!$A51,FIRE0702!$A$4:$A$18,0), MATCH(QA!R$48,FIRE0702!$A$4:$F$4,0))</f>
        <v>12856</v>
      </c>
      <c r="S51" s="15">
        <f>INDEX(FIRE0702!$A$4:$G$18, MATCH(QA!$A51,FIRE0702!$A$4:$A$18,0), MATCH(QA!S$48,FIRE0702!$A$4:$F$4,0))</f>
        <v>3585</v>
      </c>
      <c r="T51" s="15">
        <f>INDEX(FIRE0702!$A$4:$G$18, MATCH(QA!$A51,FIRE0702!$A$4:$A$18,0), MATCH(QA!T$48,FIRE0702!$A$4:$F$4,0))</f>
        <v>6557</v>
      </c>
      <c r="U51" s="15">
        <f>INDEX(FIRE0702!$A$4:$G$18, MATCH(QA!$A51,FIRE0702!$A$4:$A$18,0), MATCH(QA!U$48,FIRE0702!$A$4:$F$4,0))</f>
        <v>10313</v>
      </c>
    </row>
    <row r="52" spans="1:21" x14ac:dyDescent="0.2">
      <c r="A52" s="66" t="s">
        <v>4</v>
      </c>
      <c r="B52" s="15">
        <f>INDEX(FIRE0702!$A$4:$G$18, MATCH(QA!$A52,FIRE0702!$A$4:$A$18,0), MATCH(QA!B$48,FIRE0702!$A$4:$F$4,0))</f>
        <v>12235</v>
      </c>
      <c r="C52" s="15">
        <f>INDEX(FIRE0702!$A$4:$G$18, MATCH(QA!$A52,FIRE0702!$A$4:$A$18,0), MATCH(QA!C$48,FIRE0702!$A$4:$F$4,0))</f>
        <v>3485</v>
      </c>
      <c r="D52" s="15">
        <f>INDEX(FIRE0702!$A$4:$G$18, MATCH(QA!$A52,FIRE0702!$A$4:$A$18,0), MATCH(QA!D$48,FIRE0702!$A$4:$F$4,0))</f>
        <v>6409</v>
      </c>
      <c r="E52" s="15">
        <f>INDEX(FIRE0702!$A$4:$G$18, MATCH(QA!$A52,FIRE0702!$A$4:$A$18,0), MATCH(QA!E$48,FIRE0702!$A$4:$F$4,0))</f>
        <v>9790</v>
      </c>
      <c r="I52" s="66" t="s">
        <v>4</v>
      </c>
      <c r="J52" s="15">
        <f>INDEX(FIRE0702!$A$4:$G$18, MATCH(QA!$A52,FIRE0702!$A$4:$A$18,0), MATCH(QA!J$48,FIRE0702!$A$4:$F$4,0))</f>
        <v>12235</v>
      </c>
      <c r="K52" s="15">
        <f>INDEX(FIRE0702!$A$4:$G$18, MATCH(QA!$A52,FIRE0702!$A$4:$A$18,0), MATCH(QA!K$48,FIRE0702!$A$4:$F$4,0))</f>
        <v>3485</v>
      </c>
      <c r="L52" s="15">
        <f>INDEX(FIRE0702!$A$4:$G$18, MATCH(QA!$A52,FIRE0702!$A$4:$A$18,0), MATCH(QA!L$48,FIRE0702!$A$4:$F$4,0))</f>
        <v>6409</v>
      </c>
      <c r="M52" s="15">
        <f>INDEX(FIRE0702!$A$4:$G$18, MATCH(QA!$A52,FIRE0702!$A$4:$A$18,0), MATCH(QA!M$48,FIRE0702!$A$4:$F$4,0))</f>
        <v>9790</v>
      </c>
      <c r="Q52" s="66" t="s">
        <v>4</v>
      </c>
      <c r="R52" s="15">
        <f>INDEX(FIRE0702!$A$4:$G$18, MATCH(QA!$A52,FIRE0702!$A$4:$A$18,0), MATCH(QA!R$48,FIRE0702!$A$4:$F$4,0))</f>
        <v>12235</v>
      </c>
      <c r="S52" s="15">
        <f>INDEX(FIRE0702!$A$4:$G$18, MATCH(QA!$A52,FIRE0702!$A$4:$A$18,0), MATCH(QA!S$48,FIRE0702!$A$4:$F$4,0))</f>
        <v>3485</v>
      </c>
      <c r="T52" s="15">
        <f>INDEX(FIRE0702!$A$4:$G$18, MATCH(QA!$A52,FIRE0702!$A$4:$A$18,0), MATCH(QA!T$48,FIRE0702!$A$4:$F$4,0))</f>
        <v>6409</v>
      </c>
      <c r="U52" s="15">
        <f>INDEX(FIRE0702!$A$4:$G$18, MATCH(QA!$A52,FIRE0702!$A$4:$A$18,0), MATCH(QA!U$48,FIRE0702!$A$4:$F$4,0))</f>
        <v>9790</v>
      </c>
    </row>
    <row r="53" spans="1:21" x14ac:dyDescent="0.2">
      <c r="A53" s="66" t="s">
        <v>5</v>
      </c>
      <c r="B53" s="15">
        <f>INDEX(FIRE0702!$A$4:$G$18, MATCH(QA!$A53,FIRE0702!$A$4:$A$18,0), MATCH(QA!B$48,FIRE0702!$A$4:$F$4,0))</f>
        <v>12570</v>
      </c>
      <c r="C53" s="15">
        <f>INDEX(FIRE0702!$A$4:$G$18, MATCH(QA!$A53,FIRE0702!$A$4:$A$18,0), MATCH(QA!C$48,FIRE0702!$A$4:$F$4,0))</f>
        <v>3330</v>
      </c>
      <c r="D53" s="15">
        <f>INDEX(FIRE0702!$A$4:$G$18, MATCH(QA!$A53,FIRE0702!$A$4:$A$18,0), MATCH(QA!D$48,FIRE0702!$A$4:$F$4,0))</f>
        <v>6181</v>
      </c>
      <c r="E53" s="15">
        <f>INDEX(FIRE0702!$A$4:$G$18, MATCH(QA!$A53,FIRE0702!$A$4:$A$18,0), MATCH(QA!E$48,FIRE0702!$A$4:$F$4,0))</f>
        <v>9263</v>
      </c>
      <c r="I53" s="66" t="s">
        <v>5</v>
      </c>
      <c r="J53" s="15">
        <f>INDEX(FIRE0702!$A$4:$G$18, MATCH(QA!$A53,FIRE0702!$A$4:$A$18,0), MATCH(QA!J$48,FIRE0702!$A$4:$F$4,0))</f>
        <v>12570</v>
      </c>
      <c r="K53" s="15">
        <f>INDEX(FIRE0702!$A$4:$G$18, MATCH(QA!$A53,FIRE0702!$A$4:$A$18,0), MATCH(QA!K$48,FIRE0702!$A$4:$F$4,0))</f>
        <v>3330</v>
      </c>
      <c r="L53" s="15">
        <f>INDEX(FIRE0702!$A$4:$G$18, MATCH(QA!$A53,FIRE0702!$A$4:$A$18,0), MATCH(QA!L$48,FIRE0702!$A$4:$F$4,0))</f>
        <v>6181</v>
      </c>
      <c r="M53" s="15">
        <f>INDEX(FIRE0702!$A$4:$G$18, MATCH(QA!$A53,FIRE0702!$A$4:$A$18,0), MATCH(QA!M$48,FIRE0702!$A$4:$F$4,0))</f>
        <v>9263</v>
      </c>
      <c r="Q53" s="66" t="s">
        <v>5</v>
      </c>
      <c r="R53" s="15">
        <f>INDEX(FIRE0702!$A$4:$G$18, MATCH(QA!$A53,FIRE0702!$A$4:$A$18,0), MATCH(QA!R$48,FIRE0702!$A$4:$F$4,0))</f>
        <v>12570</v>
      </c>
      <c r="S53" s="15">
        <f>INDEX(FIRE0702!$A$4:$G$18, MATCH(QA!$A53,FIRE0702!$A$4:$A$18,0), MATCH(QA!S$48,FIRE0702!$A$4:$F$4,0))</f>
        <v>3330</v>
      </c>
      <c r="T53" s="15">
        <f>INDEX(FIRE0702!$A$4:$G$18, MATCH(QA!$A53,FIRE0702!$A$4:$A$18,0), MATCH(QA!T$48,FIRE0702!$A$4:$F$4,0))</f>
        <v>6181</v>
      </c>
      <c r="U53" s="15">
        <f>INDEX(FIRE0702!$A$4:$G$18, MATCH(QA!$A53,FIRE0702!$A$4:$A$18,0), MATCH(QA!U$48,FIRE0702!$A$4:$F$4,0))</f>
        <v>9263</v>
      </c>
    </row>
    <row r="54" spans="1:21" x14ac:dyDescent="0.2">
      <c r="A54" s="66" t="s">
        <v>13</v>
      </c>
      <c r="B54" s="15">
        <f>INDEX(FIRE0702!$A$4:$G$18, MATCH(QA!$A54,FIRE0702!$A$4:$A$18,0), MATCH(QA!B$48,FIRE0702!$A$4:$F$4,0))</f>
        <v>12751</v>
      </c>
      <c r="C54" s="15">
        <f>INDEX(FIRE0702!$A$4:$G$18, MATCH(QA!$A54,FIRE0702!$A$4:$A$18,0), MATCH(QA!C$48,FIRE0702!$A$4:$F$4,0))</f>
        <v>3614</v>
      </c>
      <c r="D54" s="15">
        <f>INDEX(FIRE0702!$A$4:$G$18, MATCH(QA!$A54,FIRE0702!$A$4:$A$18,0), MATCH(QA!D$48,FIRE0702!$A$4:$F$4,0))</f>
        <v>6193</v>
      </c>
      <c r="E54" s="15">
        <f>INDEX(FIRE0702!$A$4:$G$18, MATCH(QA!$A54,FIRE0702!$A$4:$A$18,0), MATCH(QA!E$48,FIRE0702!$A$4:$F$4,0))</f>
        <v>8827</v>
      </c>
      <c r="I54" s="66" t="s">
        <v>13</v>
      </c>
      <c r="J54" s="15">
        <f>INDEX(FIRE0702!$A$4:$G$18, MATCH(QA!$A54,FIRE0702!$A$4:$A$18,0), MATCH(QA!J$48,FIRE0702!$A$4:$F$4,0))</f>
        <v>12751</v>
      </c>
      <c r="K54" s="15">
        <f>INDEX(FIRE0702!$A$4:$G$18, MATCH(QA!$A54,FIRE0702!$A$4:$A$18,0), MATCH(QA!K$48,FIRE0702!$A$4:$F$4,0))</f>
        <v>3614</v>
      </c>
      <c r="L54" s="15">
        <f>INDEX(FIRE0702!$A$4:$G$18, MATCH(QA!$A54,FIRE0702!$A$4:$A$18,0), MATCH(QA!L$48,FIRE0702!$A$4:$F$4,0))</f>
        <v>6193</v>
      </c>
      <c r="M54" s="15">
        <f>INDEX(FIRE0702!$A$4:$G$18, MATCH(QA!$A54,FIRE0702!$A$4:$A$18,0), MATCH(QA!M$48,FIRE0702!$A$4:$F$4,0))</f>
        <v>8827</v>
      </c>
      <c r="Q54" s="66" t="s">
        <v>13</v>
      </c>
      <c r="R54" s="15">
        <f>INDEX(FIRE0702!$A$4:$G$18, MATCH(QA!$A54,FIRE0702!$A$4:$A$18,0), MATCH(QA!R$48,FIRE0702!$A$4:$F$4,0))</f>
        <v>12751</v>
      </c>
      <c r="S54" s="15">
        <f>INDEX(FIRE0702!$A$4:$G$18, MATCH(QA!$A54,FIRE0702!$A$4:$A$18,0), MATCH(QA!S$48,FIRE0702!$A$4:$F$4,0))</f>
        <v>3614</v>
      </c>
      <c r="T54" s="15">
        <f>INDEX(FIRE0702!$A$4:$G$18, MATCH(QA!$A54,FIRE0702!$A$4:$A$18,0), MATCH(QA!T$48,FIRE0702!$A$4:$F$4,0))</f>
        <v>6193</v>
      </c>
      <c r="U54" s="15">
        <f>INDEX(FIRE0702!$A$4:$G$18, MATCH(QA!$A54,FIRE0702!$A$4:$A$18,0), MATCH(QA!U$48,FIRE0702!$A$4:$F$4,0))</f>
        <v>8827</v>
      </c>
    </row>
    <row r="55" spans="1:21" x14ac:dyDescent="0.2">
      <c r="A55" s="66" t="s">
        <v>21</v>
      </c>
      <c r="B55" s="15">
        <f>INDEX(FIRE0702!$A$4:$G$18, MATCH(QA!$A55,FIRE0702!$A$4:$A$18,0), MATCH(QA!B$48,FIRE0702!$A$4:$F$4,0))</f>
        <v>12598</v>
      </c>
      <c r="C55" s="15">
        <f>INDEX(FIRE0702!$A$4:$G$18, MATCH(QA!$A55,FIRE0702!$A$4:$A$18,0), MATCH(QA!C$48,FIRE0702!$A$4:$F$4,0))</f>
        <v>3475</v>
      </c>
      <c r="D55" s="15">
        <f>INDEX(FIRE0702!$A$4:$G$18, MATCH(QA!$A55,FIRE0702!$A$4:$A$18,0), MATCH(QA!D$48,FIRE0702!$A$4:$F$4,0))</f>
        <v>6158</v>
      </c>
      <c r="E55" s="15">
        <f>INDEX(FIRE0702!$A$4:$G$18, MATCH(QA!$A55,FIRE0702!$A$4:$A$18,0), MATCH(QA!E$48,FIRE0702!$A$4:$F$4,0))</f>
        <v>8129</v>
      </c>
      <c r="I55" s="66" t="s">
        <v>21</v>
      </c>
      <c r="J55" s="15">
        <f>INDEX(FIRE0702!$A$4:$G$18, MATCH(QA!$A55,FIRE0702!$A$4:$A$18,0), MATCH(QA!J$48,FIRE0702!$A$4:$F$4,0))</f>
        <v>12598</v>
      </c>
      <c r="K55" s="15">
        <f>INDEX(FIRE0702!$A$4:$G$18, MATCH(QA!$A55,FIRE0702!$A$4:$A$18,0), MATCH(QA!K$48,FIRE0702!$A$4:$F$4,0))</f>
        <v>3475</v>
      </c>
      <c r="L55" s="15">
        <f>INDEX(FIRE0702!$A$4:$G$18, MATCH(QA!$A55,FIRE0702!$A$4:$A$18,0), MATCH(QA!L$48,FIRE0702!$A$4:$F$4,0))</f>
        <v>6158</v>
      </c>
      <c r="M55" s="15">
        <f>INDEX(FIRE0702!$A$4:$G$18, MATCH(QA!$A55,FIRE0702!$A$4:$A$18,0), MATCH(QA!M$48,FIRE0702!$A$4:$F$4,0))</f>
        <v>8129</v>
      </c>
      <c r="Q55" s="66" t="s">
        <v>21</v>
      </c>
      <c r="R55" s="15">
        <f>INDEX(FIRE0702!$A$4:$G$18, MATCH(QA!$A55,FIRE0702!$A$4:$A$18,0), MATCH(QA!R$48,FIRE0702!$A$4:$F$4,0))</f>
        <v>12598</v>
      </c>
      <c r="S55" s="15">
        <f>INDEX(FIRE0702!$A$4:$G$18, MATCH(QA!$A55,FIRE0702!$A$4:$A$18,0), MATCH(QA!S$48,FIRE0702!$A$4:$F$4,0))</f>
        <v>3475</v>
      </c>
      <c r="T55" s="15">
        <f>INDEX(FIRE0702!$A$4:$G$18, MATCH(QA!$A55,FIRE0702!$A$4:$A$18,0), MATCH(QA!T$48,FIRE0702!$A$4:$F$4,0))</f>
        <v>6158</v>
      </c>
      <c r="U55" s="15">
        <f>INDEX(FIRE0702!$A$4:$G$18, MATCH(QA!$A55,FIRE0702!$A$4:$A$18,0), MATCH(QA!U$48,FIRE0702!$A$4:$F$4,0))</f>
        <v>8129</v>
      </c>
    </row>
    <row r="56" spans="1:21" x14ac:dyDescent="0.2">
      <c r="A56" s="66" t="s">
        <v>22</v>
      </c>
      <c r="B56" s="15">
        <f>INDEX(FIRE0702!$A$4:$G$18, MATCH(QA!$A56,FIRE0702!$A$4:$A$18,0), MATCH(QA!B$48,FIRE0702!$A$4:$F$4,0))</f>
        <v>13106</v>
      </c>
      <c r="C56" s="15">
        <f>INDEX(FIRE0702!$A$4:$G$18, MATCH(QA!$A56,FIRE0702!$A$4:$A$18,0), MATCH(QA!C$48,FIRE0702!$A$4:$F$4,0))</f>
        <v>3502</v>
      </c>
      <c r="D56" s="15">
        <f>INDEX(FIRE0702!$A$4:$G$18, MATCH(QA!$A56,FIRE0702!$A$4:$A$18,0), MATCH(QA!D$48,FIRE0702!$A$4:$F$4,0))</f>
        <v>6381</v>
      </c>
      <c r="E56" s="15">
        <f>INDEX(FIRE0702!$A$4:$G$18, MATCH(QA!$A56,FIRE0702!$A$4:$A$18,0), MATCH(QA!E$48,FIRE0702!$A$4:$F$4,0))</f>
        <v>7839</v>
      </c>
      <c r="I56" s="66" t="s">
        <v>22</v>
      </c>
      <c r="J56" s="15">
        <f>INDEX(FIRE0702!$A$4:$G$18, MATCH(QA!$A56,FIRE0702!$A$4:$A$18,0), MATCH(QA!J$48,FIRE0702!$A$4:$F$4,0))</f>
        <v>13106</v>
      </c>
      <c r="K56" s="15">
        <f>INDEX(FIRE0702!$A$4:$G$18, MATCH(QA!$A56,FIRE0702!$A$4:$A$18,0), MATCH(QA!K$48,FIRE0702!$A$4:$F$4,0))</f>
        <v>3502</v>
      </c>
      <c r="L56" s="15">
        <f>INDEX(FIRE0702!$A$4:$G$18, MATCH(QA!$A56,FIRE0702!$A$4:$A$18,0), MATCH(QA!L$48,FIRE0702!$A$4:$F$4,0))</f>
        <v>6381</v>
      </c>
      <c r="M56" s="15">
        <f>INDEX(FIRE0702!$A$4:$G$18, MATCH(QA!$A56,FIRE0702!$A$4:$A$18,0), MATCH(QA!M$48,FIRE0702!$A$4:$F$4,0))</f>
        <v>7839</v>
      </c>
      <c r="Q56" s="66" t="s">
        <v>22</v>
      </c>
      <c r="R56" s="15">
        <f>INDEX(FIRE0702!$A$4:$G$18, MATCH(QA!$A56,FIRE0702!$A$4:$A$18,0), MATCH(QA!R$48,FIRE0702!$A$4:$F$4,0))</f>
        <v>13106</v>
      </c>
      <c r="S56" s="15">
        <f>INDEX(FIRE0702!$A$4:$G$18, MATCH(QA!$A56,FIRE0702!$A$4:$A$18,0), MATCH(QA!S$48,FIRE0702!$A$4:$F$4,0))</f>
        <v>3502</v>
      </c>
      <c r="T56" s="15">
        <f>INDEX(FIRE0702!$A$4:$G$18, MATCH(QA!$A56,FIRE0702!$A$4:$A$18,0), MATCH(QA!T$48,FIRE0702!$A$4:$F$4,0))</f>
        <v>6381</v>
      </c>
      <c r="U56" s="15">
        <f>INDEX(FIRE0702!$A$4:$G$18, MATCH(QA!$A56,FIRE0702!$A$4:$A$18,0), MATCH(QA!U$48,FIRE0702!$A$4:$F$4,0))</f>
        <v>7839</v>
      </c>
    </row>
    <row r="57" spans="1:21" x14ac:dyDescent="0.2">
      <c r="A57" s="66" t="s">
        <v>24</v>
      </c>
      <c r="B57" s="15">
        <f>INDEX(FIRE0702!$A$4:$G$18, MATCH(QA!$A57,FIRE0702!$A$4:$A$18,0), MATCH(QA!B$48,FIRE0702!$A$4:$F$4,0))</f>
        <v>12829</v>
      </c>
      <c r="C57" s="15">
        <f>INDEX(FIRE0702!$A$4:$G$18, MATCH(QA!$A57,FIRE0702!$A$4:$A$18,0), MATCH(QA!C$48,FIRE0702!$A$4:$F$4,0))</f>
        <v>3344</v>
      </c>
      <c r="D57" s="15">
        <f>INDEX(FIRE0702!$A$4:$G$18, MATCH(QA!$A57,FIRE0702!$A$4:$A$18,0), MATCH(QA!D$48,FIRE0702!$A$4:$F$4,0))</f>
        <v>5967</v>
      </c>
      <c r="E57" s="15">
        <f>INDEX(FIRE0702!$A$4:$G$18, MATCH(QA!$A57,FIRE0702!$A$4:$A$18,0), MATCH(QA!E$48,FIRE0702!$A$4:$F$4,0))</f>
        <v>7458</v>
      </c>
      <c r="I57" s="66" t="s">
        <v>24</v>
      </c>
      <c r="J57" s="15">
        <f>INDEX(FIRE0702!$A$4:$G$18, MATCH(QA!$A57,FIRE0702!$A$4:$A$18,0), MATCH(QA!J$48,FIRE0702!$A$4:$F$4,0))</f>
        <v>12829</v>
      </c>
      <c r="K57" s="15">
        <f>INDEX(FIRE0702!$A$4:$G$18, MATCH(QA!$A57,FIRE0702!$A$4:$A$18,0), MATCH(QA!K$48,FIRE0702!$A$4:$F$4,0))</f>
        <v>3344</v>
      </c>
      <c r="L57" s="15">
        <f>INDEX(FIRE0702!$A$4:$G$18, MATCH(QA!$A57,FIRE0702!$A$4:$A$18,0), MATCH(QA!L$48,FIRE0702!$A$4:$F$4,0))</f>
        <v>5967</v>
      </c>
      <c r="M57" s="15">
        <f>INDEX(FIRE0702!$A$4:$G$18, MATCH(QA!$A57,FIRE0702!$A$4:$A$18,0), MATCH(QA!M$48,FIRE0702!$A$4:$F$4,0))</f>
        <v>7458</v>
      </c>
      <c r="Q57" s="66" t="s">
        <v>24</v>
      </c>
      <c r="R57" s="15">
        <f>INDEX(FIRE0702!$A$4:$G$18, MATCH(QA!$A57,FIRE0702!$A$4:$A$18,0), MATCH(QA!R$48,FIRE0702!$A$4:$F$4,0))</f>
        <v>12829</v>
      </c>
      <c r="S57" s="15">
        <f>INDEX(FIRE0702!$A$4:$G$18, MATCH(QA!$A57,FIRE0702!$A$4:$A$18,0), MATCH(QA!S$48,FIRE0702!$A$4:$F$4,0))</f>
        <v>3344</v>
      </c>
      <c r="T57" s="15">
        <f>INDEX(FIRE0702!$A$4:$G$18, MATCH(QA!$A57,FIRE0702!$A$4:$A$18,0), MATCH(QA!T$48,FIRE0702!$A$4:$F$4,0))</f>
        <v>5967</v>
      </c>
      <c r="U57" s="15">
        <f>INDEX(FIRE0702!$A$4:$G$18, MATCH(QA!$A57,FIRE0702!$A$4:$A$18,0), MATCH(QA!U$48,FIRE0702!$A$4:$F$4,0))</f>
        <v>7458</v>
      </c>
    </row>
    <row r="58" spans="1:21" x14ac:dyDescent="0.2">
      <c r="A58" s="66" t="s">
        <v>29</v>
      </c>
      <c r="B58" s="15">
        <f>INDEX(FIRE0702!$A$4:$G$18, MATCH(QA!$A58,FIRE0702!$A$4:$A$18,0), MATCH(QA!B$48,FIRE0702!$A$4:$F$4,0))</f>
        <v>12732</v>
      </c>
      <c r="C58" s="15">
        <f>INDEX(FIRE0702!$A$4:$G$18, MATCH(QA!$A58,FIRE0702!$A$4:$A$18,0), MATCH(QA!C$48,FIRE0702!$A$4:$F$4,0))</f>
        <v>3217</v>
      </c>
      <c r="D58" s="15">
        <f>INDEX(FIRE0702!$A$4:$G$18, MATCH(QA!$A58,FIRE0702!$A$4:$A$18,0), MATCH(QA!D$48,FIRE0702!$A$4:$F$4,0))</f>
        <v>5605</v>
      </c>
      <c r="E58" s="15">
        <f>INDEX(FIRE0702!$A$4:$G$18, MATCH(QA!$A58,FIRE0702!$A$4:$A$18,0), MATCH(QA!E$48,FIRE0702!$A$4:$F$4,0))</f>
        <v>6951</v>
      </c>
      <c r="I58" s="66" t="s">
        <v>29</v>
      </c>
      <c r="J58" s="15">
        <f>INDEX(FIRE0702!$A$4:$G$18, MATCH(QA!$A58,FIRE0702!$A$4:$A$18,0), MATCH(QA!J$48,FIRE0702!$A$4:$F$4,0))</f>
        <v>12732</v>
      </c>
      <c r="K58" s="15">
        <f>INDEX(FIRE0702!$A$4:$G$18, MATCH(QA!$A58,FIRE0702!$A$4:$A$18,0), MATCH(QA!K$48,FIRE0702!$A$4:$F$4,0))</f>
        <v>3217</v>
      </c>
      <c r="L58" s="15">
        <f>INDEX(FIRE0702!$A$4:$G$18, MATCH(QA!$A58,FIRE0702!$A$4:$A$18,0), MATCH(QA!L$48,FIRE0702!$A$4:$F$4,0))</f>
        <v>5605</v>
      </c>
      <c r="M58" s="15">
        <f>INDEX(FIRE0702!$A$4:$G$18, MATCH(QA!$A58,FIRE0702!$A$4:$A$18,0), MATCH(QA!M$48,FIRE0702!$A$4:$F$4,0))</f>
        <v>6951</v>
      </c>
      <c r="Q58" s="66" t="s">
        <v>29</v>
      </c>
      <c r="R58" s="15">
        <f>INDEX(FIRE0702!$A$4:$G$18, MATCH(QA!$A58,FIRE0702!$A$4:$A$18,0), MATCH(QA!R$48,FIRE0702!$A$4:$F$4,0))</f>
        <v>12732</v>
      </c>
      <c r="S58" s="15">
        <f>INDEX(FIRE0702!$A$4:$G$18, MATCH(QA!$A58,FIRE0702!$A$4:$A$18,0), MATCH(QA!S$48,FIRE0702!$A$4:$F$4,0))</f>
        <v>3217</v>
      </c>
      <c r="T58" s="15">
        <f>INDEX(FIRE0702!$A$4:$G$18, MATCH(QA!$A58,FIRE0702!$A$4:$A$18,0), MATCH(QA!T$48,FIRE0702!$A$4:$F$4,0))</f>
        <v>5605</v>
      </c>
      <c r="U58" s="15">
        <f>INDEX(FIRE0702!$A$4:$G$18, MATCH(QA!$A58,FIRE0702!$A$4:$A$18,0), MATCH(QA!U$48,FIRE0702!$A$4:$F$4,0))</f>
        <v>6951</v>
      </c>
    </row>
    <row r="59" spans="1:21" x14ac:dyDescent="0.2">
      <c r="A59" s="66" t="s">
        <v>46</v>
      </c>
      <c r="B59" s="15">
        <f>INDEX(FIRE0702!$A$4:$G$18, MATCH(QA!$A59,FIRE0702!$A$4:$A$18,0), MATCH(QA!B$48,FIRE0702!$A$4:$F$4,0))</f>
        <v>11654</v>
      </c>
      <c r="C59" s="15">
        <f>INDEX(FIRE0702!$A$4:$G$18, MATCH(QA!$A59,FIRE0702!$A$4:$A$18,0), MATCH(QA!C$48,FIRE0702!$A$4:$F$4,0))</f>
        <v>2971</v>
      </c>
      <c r="D59" s="15">
        <f>INDEX(FIRE0702!$A$4:$G$18, MATCH(QA!$A59,FIRE0702!$A$4:$A$18,0), MATCH(QA!D$48,FIRE0702!$A$4:$F$4,0))</f>
        <v>5592</v>
      </c>
      <c r="E59" s="15">
        <f>INDEX(FIRE0702!$A$4:$G$18, MATCH(QA!$A59,FIRE0702!$A$4:$A$18,0), MATCH(QA!E$48,FIRE0702!$A$4:$F$4,0))</f>
        <v>6801</v>
      </c>
      <c r="I59" s="66" t="s">
        <v>46</v>
      </c>
      <c r="J59" s="15">
        <f>INDEX(FIRE0702!$A$4:$G$18, MATCH(QA!$A59,FIRE0702!$A$4:$A$18,0), MATCH(QA!J$48,FIRE0702!$A$4:$F$4,0))</f>
        <v>11654</v>
      </c>
      <c r="K59" s="15">
        <f>INDEX(FIRE0702!$A$4:$G$18, MATCH(QA!$A59,FIRE0702!$A$4:$A$18,0), MATCH(QA!K$48,FIRE0702!$A$4:$F$4,0))</f>
        <v>2971</v>
      </c>
      <c r="L59" s="15">
        <f>INDEX(FIRE0702!$A$4:$G$18, MATCH(QA!$A59,FIRE0702!$A$4:$A$18,0), MATCH(QA!L$48,FIRE0702!$A$4:$F$4,0))</f>
        <v>5592</v>
      </c>
      <c r="M59" s="15">
        <f>INDEX(FIRE0702!$A$4:$G$18, MATCH(QA!$A59,FIRE0702!$A$4:$A$18,0), MATCH(QA!M$48,FIRE0702!$A$4:$F$4,0))</f>
        <v>6801</v>
      </c>
      <c r="Q59" s="66" t="s">
        <v>46</v>
      </c>
      <c r="R59" s="15">
        <f>INDEX(FIRE0702!$A$4:$G$18, MATCH(QA!$A59,FIRE0702!$A$4:$A$18,0), MATCH(QA!R$48,FIRE0702!$A$4:$F$4,0))</f>
        <v>11654</v>
      </c>
      <c r="S59" s="15">
        <f>INDEX(FIRE0702!$A$4:$G$18, MATCH(QA!$A59,FIRE0702!$A$4:$A$18,0), MATCH(QA!S$48,FIRE0702!$A$4:$F$4,0))</f>
        <v>2971</v>
      </c>
      <c r="T59" s="15">
        <f>INDEX(FIRE0702!$A$4:$G$18, MATCH(QA!$A59,FIRE0702!$A$4:$A$18,0), MATCH(QA!T$48,FIRE0702!$A$4:$F$4,0))</f>
        <v>5592</v>
      </c>
      <c r="U59" s="15">
        <f>INDEX(FIRE0702!$A$4:$G$18, MATCH(QA!$A59,FIRE0702!$A$4:$A$18,0), MATCH(QA!U$48,FIRE0702!$A$4:$F$4,0))</f>
        <v>6801</v>
      </c>
    </row>
    <row r="60" spans="1:21" x14ac:dyDescent="0.2">
      <c r="A60" s="66" t="s">
        <v>55</v>
      </c>
      <c r="B60" s="15">
        <f>INDEX(FIRE0702!$A$4:$G$18, MATCH(QA!$A60,FIRE0702!$A$4:$A$18,0), MATCH(QA!B$48,FIRE0702!$A$4:$F$4,0))</f>
        <v>12337</v>
      </c>
      <c r="C60" s="15">
        <f>INDEX(FIRE0702!$A$4:$G$18, MATCH(QA!$A60,FIRE0702!$A$4:$A$18,0), MATCH(QA!C$48,FIRE0702!$A$4:$F$4,0))</f>
        <v>3040</v>
      </c>
      <c r="D60" s="15">
        <f>INDEX(FIRE0702!$A$4:$G$18, MATCH(QA!$A60,FIRE0702!$A$4:$A$18,0), MATCH(QA!D$48,FIRE0702!$A$4:$F$4,0))</f>
        <v>5348</v>
      </c>
      <c r="E60" s="15">
        <f>INDEX(FIRE0702!$A$4:$G$18, MATCH(QA!$A60,FIRE0702!$A$4:$A$18,0), MATCH(QA!E$48,FIRE0702!$A$4:$F$4,0))</f>
        <v>6447</v>
      </c>
      <c r="I60" s="66" t="s">
        <v>55</v>
      </c>
      <c r="J60" s="15">
        <f>INDEX(FIRE0702!$A$4:$G$18, MATCH(QA!$A60,FIRE0702!$A$4:$A$18,0), MATCH(QA!J$48,FIRE0702!$A$4:$F$4,0))</f>
        <v>12337</v>
      </c>
      <c r="K60" s="15">
        <f>INDEX(FIRE0702!$A$4:$G$18, MATCH(QA!$A60,FIRE0702!$A$4:$A$18,0), MATCH(QA!K$48,FIRE0702!$A$4:$F$4,0))</f>
        <v>3040</v>
      </c>
      <c r="L60" s="15">
        <f>INDEX(FIRE0702!$A$4:$G$18, MATCH(QA!$A60,FIRE0702!$A$4:$A$18,0), MATCH(QA!L$48,FIRE0702!$A$4:$F$4,0))</f>
        <v>5348</v>
      </c>
      <c r="M60" s="15">
        <f>INDEX(FIRE0702!$A$4:$G$18, MATCH(QA!$A60,FIRE0702!$A$4:$A$18,0), MATCH(QA!M$48,FIRE0702!$A$4:$F$4,0))</f>
        <v>6447</v>
      </c>
      <c r="Q60" s="66" t="s">
        <v>55</v>
      </c>
      <c r="R60" s="15">
        <f>INDEX(FIRE0702!$A$4:$G$18, MATCH(QA!$A60,FIRE0702!$A$4:$A$18,0), MATCH(QA!R$48,FIRE0702!$A$4:$F$4,0))</f>
        <v>12337</v>
      </c>
      <c r="S60" s="15">
        <f>INDEX(FIRE0702!$A$4:$G$18, MATCH(QA!$A60,FIRE0702!$A$4:$A$18,0), MATCH(QA!S$48,FIRE0702!$A$4:$F$4,0))</f>
        <v>3040</v>
      </c>
      <c r="T60" s="15">
        <f>INDEX(FIRE0702!$A$4:$G$18, MATCH(QA!$A60,FIRE0702!$A$4:$A$18,0), MATCH(QA!T$48,FIRE0702!$A$4:$F$4,0))</f>
        <v>5348</v>
      </c>
      <c r="U60" s="15">
        <f>INDEX(FIRE0702!$A$4:$G$18, MATCH(QA!$A60,FIRE0702!$A$4:$A$18,0), MATCH(QA!U$48,FIRE0702!$A$4:$F$4,0))</f>
        <v>6447</v>
      </c>
    </row>
    <row r="61" spans="1:21" x14ac:dyDescent="0.2">
      <c r="A61" s="66" t="s">
        <v>56</v>
      </c>
      <c r="B61" s="15">
        <f>INDEX(FIRE0702!$A$4:$G$18, MATCH(QA!$A61,FIRE0702!$A$4:$A$18,0), MATCH(QA!B$48,FIRE0702!$A$4:$F$4,0))</f>
        <v>12266</v>
      </c>
      <c r="C61" s="15">
        <f>INDEX(FIRE0702!$A$4:$G$18, MATCH(QA!$A61,FIRE0702!$A$4:$A$18,0), MATCH(QA!C$48,FIRE0702!$A$4:$F$4,0))</f>
        <v>2866</v>
      </c>
      <c r="D61" s="15">
        <f>INDEX(FIRE0702!$A$4:$G$18, MATCH(QA!$A61,FIRE0702!$A$4:$A$18,0), MATCH(QA!D$48,FIRE0702!$A$4:$F$4,0))</f>
        <v>5012</v>
      </c>
      <c r="E61" s="15">
        <f>INDEX(FIRE0702!$A$4:$G$18, MATCH(QA!$A61,FIRE0702!$A$4:$A$18,0), MATCH(QA!E$48,FIRE0702!$A$4:$F$4,0))</f>
        <v>6695</v>
      </c>
      <c r="I61" s="66" t="s">
        <v>56</v>
      </c>
      <c r="J61" s="15">
        <f>INDEX(FIRE0702!$A$4:$G$18, MATCH(QA!$A61,FIRE0702!$A$4:$A$18,0), MATCH(QA!J$48,FIRE0702!$A$4:$F$4,0))</f>
        <v>12266</v>
      </c>
      <c r="K61" s="15">
        <f>INDEX(FIRE0702!$A$4:$G$18, MATCH(QA!$A61,FIRE0702!$A$4:$A$18,0), MATCH(QA!K$48,FIRE0702!$A$4:$F$4,0))</f>
        <v>2866</v>
      </c>
      <c r="L61" s="15">
        <f>INDEX(FIRE0702!$A$4:$G$18, MATCH(QA!$A61,FIRE0702!$A$4:$A$18,0), MATCH(QA!L$48,FIRE0702!$A$4:$F$4,0))</f>
        <v>5012</v>
      </c>
      <c r="M61" s="15">
        <f>INDEX(FIRE0702!$A$4:$G$18, MATCH(QA!$A61,FIRE0702!$A$4:$A$18,0), MATCH(QA!M$48,FIRE0702!$A$4:$F$4,0))</f>
        <v>6695</v>
      </c>
      <c r="Q61" s="66" t="s">
        <v>56</v>
      </c>
      <c r="R61" s="15">
        <f>INDEX(FIRE0702!$A$4:$G$18, MATCH(QA!$A61,FIRE0702!$A$4:$A$18,0), MATCH(QA!R$48,FIRE0702!$A$4:$F$4,0))</f>
        <v>12266</v>
      </c>
      <c r="S61" s="15">
        <f>INDEX(FIRE0702!$A$4:$G$18, MATCH(QA!$A61,FIRE0702!$A$4:$A$18,0), MATCH(QA!S$48,FIRE0702!$A$4:$F$4,0))</f>
        <v>2866</v>
      </c>
      <c r="T61" s="15">
        <f>INDEX(FIRE0702!$A$4:$G$18, MATCH(QA!$A61,FIRE0702!$A$4:$A$18,0), MATCH(QA!T$48,FIRE0702!$A$4:$F$4,0))</f>
        <v>5012</v>
      </c>
      <c r="U61" s="15">
        <f>INDEX(FIRE0702!$A$4:$G$18, MATCH(QA!$A61,FIRE0702!$A$4:$A$18,0), MATCH(QA!U$48,FIRE0702!$A$4:$F$4,0))</f>
        <v>6695</v>
      </c>
    </row>
    <row r="62" spans="1:21" x14ac:dyDescent="0.2">
      <c r="A62" s="66" t="s">
        <v>57</v>
      </c>
      <c r="B62" s="15">
        <f>INDEX(FIRE0702!$A$4:$G$18, MATCH(QA!$A62,FIRE0702!$A$4:$A$18,0), MATCH(QA!B$48,FIRE0702!$A$4:$F$4,0))</f>
        <v>11992</v>
      </c>
      <c r="C62" s="15">
        <f>INDEX(FIRE0702!$A$4:$G$18, MATCH(QA!$A62,FIRE0702!$A$4:$A$18,0), MATCH(QA!C$48,FIRE0702!$A$4:$F$4,0))</f>
        <v>2808</v>
      </c>
      <c r="D62" s="15">
        <f>INDEX(FIRE0702!$A$4:$G$18, MATCH(QA!$A62,FIRE0702!$A$4:$A$18,0), MATCH(QA!D$48,FIRE0702!$A$4:$F$4,0))</f>
        <v>4712</v>
      </c>
      <c r="E62" s="15">
        <f>INDEX(FIRE0702!$A$4:$G$18, MATCH(QA!$A62,FIRE0702!$A$4:$A$18,0), MATCH(QA!E$48,FIRE0702!$A$4:$F$4,0))</f>
        <v>6080</v>
      </c>
      <c r="I62" s="66" t="s">
        <v>57</v>
      </c>
      <c r="J62" s="15">
        <f>INDEX(FIRE0702!$A$4:$G$18, MATCH(QA!$A62,FIRE0702!$A$4:$A$18,0), MATCH(QA!J$48,FIRE0702!$A$4:$F$4,0))</f>
        <v>11992</v>
      </c>
      <c r="K62" s="15">
        <f>INDEX(FIRE0702!$A$4:$G$18, MATCH(QA!$A62,FIRE0702!$A$4:$A$18,0), MATCH(QA!K$48,FIRE0702!$A$4:$F$4,0))</f>
        <v>2808</v>
      </c>
      <c r="L62" s="15">
        <f>INDEX(FIRE0702!$A$4:$G$18, MATCH(QA!$A62,FIRE0702!$A$4:$A$18,0), MATCH(QA!L$48,FIRE0702!$A$4:$F$4,0))</f>
        <v>4712</v>
      </c>
      <c r="M62" s="15">
        <f>INDEX(FIRE0702!$A$4:$G$18, MATCH(QA!$A62,FIRE0702!$A$4:$A$18,0), MATCH(QA!M$48,FIRE0702!$A$4:$F$4,0))</f>
        <v>6080</v>
      </c>
      <c r="Q62" s="66" t="s">
        <v>57</v>
      </c>
      <c r="R62" s="15">
        <f>INDEX(FIRE0702!$A$4:$G$18, MATCH(QA!$A62,FIRE0702!$A$4:$A$18,0), MATCH(QA!R$48,FIRE0702!$A$4:$F$4,0))</f>
        <v>11992</v>
      </c>
      <c r="S62" s="15">
        <f>INDEX(FIRE0702!$A$4:$G$18, MATCH(QA!$A62,FIRE0702!$A$4:$A$18,0), MATCH(QA!S$48,FIRE0702!$A$4:$F$4,0))</f>
        <v>2808</v>
      </c>
      <c r="T62" s="15">
        <f>INDEX(FIRE0702!$A$4:$G$18, MATCH(QA!$A62,FIRE0702!$A$4:$A$18,0), MATCH(QA!T$48,FIRE0702!$A$4:$F$4,0))</f>
        <v>4712</v>
      </c>
      <c r="U62" s="15">
        <f>INDEX(FIRE0702!$A$4:$G$18, MATCH(QA!$A62,FIRE0702!$A$4:$A$18,0), MATCH(QA!U$48,FIRE0702!$A$4:$F$4,0))</f>
        <v>6080</v>
      </c>
    </row>
    <row r="63" spans="1:21" x14ac:dyDescent="0.2">
      <c r="A63" s="66" t="s">
        <v>84</v>
      </c>
      <c r="B63" s="15">
        <f>INDEX(FIRE0702!$A$4:$G$20, MATCH(QA!$A63,FIRE0702!$A$4:$A$20,0), MATCH(QA!B$48,FIRE0702!$A$4:$F$4,0))</f>
        <v>12152</v>
      </c>
      <c r="C63" s="15">
        <f>INDEX(FIRE0702!$A$4:$G$20, MATCH(QA!$A63,FIRE0702!$A$4:$A$20,0), MATCH(QA!C$48,FIRE0702!$A$4:$F$4,0))</f>
        <v>2583</v>
      </c>
      <c r="D63" s="15">
        <f>INDEX(FIRE0702!$A$4:$G$20, MATCH(QA!$A63,FIRE0702!$A$4:$A$20,0), MATCH(QA!D$48,FIRE0702!$A$4:$F$4,0))</f>
        <v>4716</v>
      </c>
      <c r="E63" s="15">
        <f>INDEX(FIRE0702!$A$4:$G$20, MATCH(QA!$A63,FIRE0702!$A$4:$A$20,0), MATCH(QA!E$48,FIRE0702!$A$4:$F$4,0))</f>
        <v>6014</v>
      </c>
      <c r="I63" s="66" t="s">
        <v>84</v>
      </c>
      <c r="J63" s="15">
        <f>INDEX(FIRE0702!$A$4:$G$20, MATCH(QA!$A63,FIRE0702!$A$4:$A$20,0), MATCH(QA!J$48,FIRE0702!$A$4:$F$4,0))</f>
        <v>12152</v>
      </c>
      <c r="K63" s="15">
        <f>INDEX(FIRE0702!$A$4:$G$20, MATCH(QA!$A63,FIRE0702!$A$4:$A$20,0), MATCH(QA!K$48,FIRE0702!$A$4:$F$4,0))</f>
        <v>2583</v>
      </c>
      <c r="L63" s="15">
        <f>INDEX(FIRE0702!$A$4:$G$20, MATCH(QA!$A63,FIRE0702!$A$4:$A$20,0), MATCH(QA!L$48,FIRE0702!$A$4:$F$4,0))</f>
        <v>4716</v>
      </c>
      <c r="M63" s="15">
        <f>INDEX(FIRE0702!$A$4:$G$20, MATCH(QA!$A63,FIRE0702!$A$4:$A$20,0), MATCH(QA!M$48,FIRE0702!$A$4:$F$4,0))</f>
        <v>6014</v>
      </c>
      <c r="Q63" s="66" t="s">
        <v>84</v>
      </c>
      <c r="R63" s="15">
        <f>INDEX(FIRE0702!$A$4:$G$20, MATCH(QA!$A63,FIRE0702!$A$4:$A$20,0), MATCH(QA!R$48,FIRE0702!$A$4:$F$4,0))</f>
        <v>12152</v>
      </c>
      <c r="S63" s="15">
        <f>INDEX(FIRE0702!$A$4:$G$20, MATCH(QA!$A63,FIRE0702!$A$4:$A$20,0), MATCH(QA!S$48,FIRE0702!$A$4:$F$4,0))</f>
        <v>2583</v>
      </c>
      <c r="T63" s="15">
        <f>INDEX(FIRE0702!$A$4:$G$20, MATCH(QA!$A63,FIRE0702!$A$4:$A$20,0), MATCH(QA!T$48,FIRE0702!$A$4:$F$4,0))</f>
        <v>4716</v>
      </c>
      <c r="U63" s="15">
        <f>INDEX(FIRE0702!$A$4:$G$20, MATCH(QA!$A63,FIRE0702!$A$4:$A$20,0), MATCH(QA!U$48,FIRE0702!$A$4:$F$4,0))</f>
        <v>6014</v>
      </c>
    </row>
    <row r="64" spans="1:21" x14ac:dyDescent="0.2">
      <c r="A64" s="66" t="s">
        <v>85</v>
      </c>
      <c r="B64" s="15">
        <f>INDEX(FIRE0702!$A$4:$G$20, MATCH(QA!$A64,FIRE0702!$A$4:$A$20,0), MATCH(QA!B$48,FIRE0702!$A$4:$F$4,0))</f>
        <v>12519</v>
      </c>
      <c r="C64" s="15">
        <f>INDEX(FIRE0702!$A$4:$G$20, MATCH(QA!$A64,FIRE0702!$A$4:$A$20,0), MATCH(QA!C$48,FIRE0702!$A$4:$F$4,0))</f>
        <v>2711</v>
      </c>
      <c r="D64" s="15">
        <f>INDEX(FIRE0702!$A$4:$G$20, MATCH(QA!$A64,FIRE0702!$A$4:$A$20,0), MATCH(QA!D$48,FIRE0702!$A$4:$F$4,0))</f>
        <v>4924</v>
      </c>
      <c r="E64" s="15">
        <f>INDEX(FIRE0702!$A$4:$G$20, MATCH(QA!$A64,FIRE0702!$A$4:$A$20,0), MATCH(QA!E$48,FIRE0702!$A$4:$F$4,0))</f>
        <v>6026</v>
      </c>
      <c r="I64" s="66" t="s">
        <v>85</v>
      </c>
      <c r="J64" s="15">
        <f>INDEX(FIRE0702!$A$4:$G$20, MATCH(QA!$A64,FIRE0702!$A$4:$A$20,0), MATCH(QA!J$48,FIRE0702!$A$4:$F$4,0))</f>
        <v>12519</v>
      </c>
      <c r="K64" s="15">
        <f>INDEX(FIRE0702!$A$4:$G$20, MATCH(QA!$A64,FIRE0702!$A$4:$A$20,0), MATCH(QA!K$48,FIRE0702!$A$4:$F$4,0))</f>
        <v>2711</v>
      </c>
      <c r="L64" s="15">
        <f>INDEX(FIRE0702!$A$4:$G$20, MATCH(QA!$A64,FIRE0702!$A$4:$A$20,0), MATCH(QA!L$48,FIRE0702!$A$4:$F$4,0))</f>
        <v>4924</v>
      </c>
      <c r="M64" s="15">
        <f>INDEX(FIRE0702!$A$4:$G$20, MATCH(QA!$A64,FIRE0702!$A$4:$A$20,0), MATCH(QA!M$48,FIRE0702!$A$4:$F$4,0))</f>
        <v>6026</v>
      </c>
      <c r="Q64" s="66" t="s">
        <v>85</v>
      </c>
      <c r="R64" s="15">
        <f>INDEX(FIRE0702!$A$4:$G$20, MATCH(QA!$A64,FIRE0702!$A$4:$A$20,0), MATCH(QA!R$48,FIRE0702!$A$4:$F$4,0))</f>
        <v>12519</v>
      </c>
      <c r="S64" s="15">
        <f>INDEX(FIRE0702!$A$4:$G$20, MATCH(QA!$A64,FIRE0702!$A$4:$A$20,0), MATCH(QA!S$48,FIRE0702!$A$4:$F$4,0))</f>
        <v>2711</v>
      </c>
      <c r="T64" s="15">
        <f>INDEX(FIRE0702!$A$4:$G$20, MATCH(QA!$A64,FIRE0702!$A$4:$A$20,0), MATCH(QA!T$48,FIRE0702!$A$4:$F$4,0))</f>
        <v>4924</v>
      </c>
      <c r="U64" s="15">
        <f>INDEX(FIRE0702!$A$4:$G$20, MATCH(QA!$A64,FIRE0702!$A$4:$A$20,0), MATCH(QA!U$48,FIRE0702!$A$4:$F$4,0))</f>
        <v>6026</v>
      </c>
    </row>
    <row r="66" spans="1:21" x14ac:dyDescent="0.2">
      <c r="B66" s="15" t="s">
        <v>25</v>
      </c>
      <c r="C66" s="15" t="s">
        <v>27</v>
      </c>
      <c r="D66" s="15" t="s">
        <v>26</v>
      </c>
      <c r="E66" s="15" t="s">
        <v>23</v>
      </c>
      <c r="J66" s="15" t="s">
        <v>25</v>
      </c>
      <c r="K66" s="15" t="s">
        <v>27</v>
      </c>
      <c r="L66" s="15" t="s">
        <v>26</v>
      </c>
      <c r="M66" s="15" t="s">
        <v>23</v>
      </c>
      <c r="R66" s="15" t="s">
        <v>25</v>
      </c>
      <c r="S66" s="15" t="s">
        <v>27</v>
      </c>
      <c r="T66" s="15" t="s">
        <v>26</v>
      </c>
      <c r="U66" s="15" t="s">
        <v>23</v>
      </c>
    </row>
    <row r="67" spans="1:21" x14ac:dyDescent="0.2">
      <c r="A67" s="66" t="s">
        <v>1</v>
      </c>
      <c r="B67" s="46" t="b">
        <f>IF(B49=B30,TRUE)</f>
        <v>1</v>
      </c>
      <c r="C67" s="46" t="b">
        <f t="shared" ref="C67:E67" si="0">IF(C49=C30,TRUE)</f>
        <v>1</v>
      </c>
      <c r="D67" s="46" t="b">
        <f t="shared" si="0"/>
        <v>1</v>
      </c>
      <c r="E67" s="46" t="b">
        <f t="shared" si="0"/>
        <v>1</v>
      </c>
      <c r="I67" s="66" t="s">
        <v>1</v>
      </c>
      <c r="J67" s="46" t="b">
        <f>IF(J49=J30,TRUE)</f>
        <v>0</v>
      </c>
      <c r="K67" s="46" t="b">
        <f t="shared" ref="K67:M67" si="1">IF(K49=K30,TRUE)</f>
        <v>0</v>
      </c>
      <c r="L67" s="46" t="b">
        <f t="shared" si="1"/>
        <v>0</v>
      </c>
      <c r="M67" s="46" t="b">
        <f t="shared" si="1"/>
        <v>0</v>
      </c>
      <c r="Q67" s="66" t="s">
        <v>1</v>
      </c>
      <c r="R67" s="46" t="b">
        <f>IF(R49=R30,TRUE)</f>
        <v>0</v>
      </c>
      <c r="S67" s="46" t="b">
        <f t="shared" ref="S67:U67" si="2">IF(S49=S30,TRUE)</f>
        <v>0</v>
      </c>
      <c r="T67" s="46" t="b">
        <f t="shared" si="2"/>
        <v>0</v>
      </c>
      <c r="U67" s="46" t="b">
        <f t="shared" si="2"/>
        <v>0</v>
      </c>
    </row>
    <row r="68" spans="1:21" x14ac:dyDescent="0.2">
      <c r="A68" s="66" t="s">
        <v>3</v>
      </c>
      <c r="B68" s="46" t="b">
        <f t="shared" ref="B68:E68" si="3">IF(B50=B31,TRUE)</f>
        <v>1</v>
      </c>
      <c r="C68" s="46" t="b">
        <f t="shared" si="3"/>
        <v>1</v>
      </c>
      <c r="D68" s="46" t="b">
        <f t="shared" si="3"/>
        <v>1</v>
      </c>
      <c r="E68" s="46" t="b">
        <f t="shared" si="3"/>
        <v>1</v>
      </c>
      <c r="I68" s="66" t="s">
        <v>3</v>
      </c>
      <c r="J68" s="46" t="b">
        <f t="shared" ref="J68:M68" si="4">IF(J50=J31,TRUE)</f>
        <v>0</v>
      </c>
      <c r="K68" s="46" t="b">
        <f t="shared" si="4"/>
        <v>0</v>
      </c>
      <c r="L68" s="46" t="b">
        <f t="shared" si="4"/>
        <v>0</v>
      </c>
      <c r="M68" s="46" t="b">
        <f t="shared" si="4"/>
        <v>0</v>
      </c>
      <c r="Q68" s="66" t="s">
        <v>3</v>
      </c>
      <c r="R68" s="46" t="b">
        <f t="shared" ref="R68:U68" si="5">IF(R50=R31,TRUE)</f>
        <v>0</v>
      </c>
      <c r="S68" s="46" t="b">
        <f t="shared" si="5"/>
        <v>0</v>
      </c>
      <c r="T68" s="46" t="b">
        <f t="shared" si="5"/>
        <v>0</v>
      </c>
      <c r="U68" s="46" t="b">
        <f t="shared" si="5"/>
        <v>0</v>
      </c>
    </row>
    <row r="69" spans="1:21" x14ac:dyDescent="0.2">
      <c r="A69" s="66" t="s">
        <v>2</v>
      </c>
      <c r="B69" s="46" t="b">
        <f t="shared" ref="B69:E69" si="6">IF(B51=B32,TRUE)</f>
        <v>1</v>
      </c>
      <c r="C69" s="46" t="b">
        <f t="shared" si="6"/>
        <v>1</v>
      </c>
      <c r="D69" s="46" t="b">
        <f t="shared" si="6"/>
        <v>1</v>
      </c>
      <c r="E69" s="46" t="b">
        <f t="shared" si="6"/>
        <v>1</v>
      </c>
      <c r="I69" s="66" t="s">
        <v>2</v>
      </c>
      <c r="J69" s="46" t="b">
        <f t="shared" ref="J69:M69" si="7">IF(J51=J32,TRUE)</f>
        <v>0</v>
      </c>
      <c r="K69" s="46" t="b">
        <f t="shared" si="7"/>
        <v>0</v>
      </c>
      <c r="L69" s="46" t="b">
        <f t="shared" si="7"/>
        <v>0</v>
      </c>
      <c r="M69" s="46" t="b">
        <f t="shared" si="7"/>
        <v>0</v>
      </c>
      <c r="Q69" s="66" t="s">
        <v>2</v>
      </c>
      <c r="R69" s="46" t="b">
        <f t="shared" ref="R69:U69" si="8">IF(R51=R32,TRUE)</f>
        <v>0</v>
      </c>
      <c r="S69" s="46" t="b">
        <f t="shared" si="8"/>
        <v>0</v>
      </c>
      <c r="T69" s="46" t="b">
        <f t="shared" si="8"/>
        <v>0</v>
      </c>
      <c r="U69" s="46" t="b">
        <f t="shared" si="8"/>
        <v>0</v>
      </c>
    </row>
    <row r="70" spans="1:21" x14ac:dyDescent="0.2">
      <c r="A70" s="66" t="s">
        <v>4</v>
      </c>
      <c r="B70" s="46" t="b">
        <f t="shared" ref="B70:E70" si="9">IF(B52=B33,TRUE)</f>
        <v>1</v>
      </c>
      <c r="C70" s="46" t="b">
        <f t="shared" si="9"/>
        <v>1</v>
      </c>
      <c r="D70" s="46" t="b">
        <f t="shared" si="9"/>
        <v>1</v>
      </c>
      <c r="E70" s="46" t="b">
        <f t="shared" si="9"/>
        <v>1</v>
      </c>
      <c r="I70" s="66" t="s">
        <v>4</v>
      </c>
      <c r="J70" s="46" t="b">
        <f t="shared" ref="J70:M70" si="10">IF(J52=J33,TRUE)</f>
        <v>0</v>
      </c>
      <c r="K70" s="46" t="b">
        <f t="shared" si="10"/>
        <v>0</v>
      </c>
      <c r="L70" s="46" t="b">
        <f t="shared" si="10"/>
        <v>0</v>
      </c>
      <c r="M70" s="46" t="b">
        <f t="shared" si="10"/>
        <v>0</v>
      </c>
      <c r="Q70" s="66" t="s">
        <v>4</v>
      </c>
      <c r="R70" s="46" t="b">
        <f t="shared" ref="R70:U70" si="11">IF(R52=R33,TRUE)</f>
        <v>0</v>
      </c>
      <c r="S70" s="46" t="b">
        <f t="shared" si="11"/>
        <v>0</v>
      </c>
      <c r="T70" s="46" t="b">
        <f t="shared" si="11"/>
        <v>0</v>
      </c>
      <c r="U70" s="46" t="b">
        <f t="shared" si="11"/>
        <v>0</v>
      </c>
    </row>
    <row r="71" spans="1:21" x14ac:dyDescent="0.2">
      <c r="A71" s="66" t="s">
        <v>5</v>
      </c>
      <c r="B71" s="46" t="b">
        <f t="shared" ref="B71:E71" si="12">IF(B53=B34,TRUE)</f>
        <v>1</v>
      </c>
      <c r="C71" s="46" t="b">
        <f t="shared" si="12"/>
        <v>1</v>
      </c>
      <c r="D71" s="46" t="b">
        <f t="shared" si="12"/>
        <v>1</v>
      </c>
      <c r="E71" s="46" t="b">
        <f t="shared" si="12"/>
        <v>1</v>
      </c>
      <c r="I71" s="66" t="s">
        <v>5</v>
      </c>
      <c r="J71" s="46" t="b">
        <f t="shared" ref="J71:M71" si="13">IF(J53=J34,TRUE)</f>
        <v>0</v>
      </c>
      <c r="K71" s="46" t="b">
        <f t="shared" si="13"/>
        <v>0</v>
      </c>
      <c r="L71" s="46" t="b">
        <f t="shared" si="13"/>
        <v>0</v>
      </c>
      <c r="M71" s="46" t="b">
        <f t="shared" si="13"/>
        <v>0</v>
      </c>
      <c r="Q71" s="66" t="s">
        <v>5</v>
      </c>
      <c r="R71" s="46" t="b">
        <f t="shared" ref="R71:U71" si="14">IF(R53=R34,TRUE)</f>
        <v>0</v>
      </c>
      <c r="S71" s="46" t="b">
        <f t="shared" si="14"/>
        <v>0</v>
      </c>
      <c r="T71" s="46" t="b">
        <f t="shared" si="14"/>
        <v>0</v>
      </c>
      <c r="U71" s="46" t="b">
        <f t="shared" si="14"/>
        <v>0</v>
      </c>
    </row>
    <row r="72" spans="1:21" x14ac:dyDescent="0.2">
      <c r="A72" s="66" t="s">
        <v>13</v>
      </c>
      <c r="B72" s="46" t="b">
        <f t="shared" ref="B72:E72" si="15">IF(B54=B35,TRUE)</f>
        <v>1</v>
      </c>
      <c r="C72" s="46" t="b">
        <f t="shared" si="15"/>
        <v>1</v>
      </c>
      <c r="D72" s="46" t="b">
        <f t="shared" si="15"/>
        <v>1</v>
      </c>
      <c r="E72" s="46" t="b">
        <f t="shared" si="15"/>
        <v>1</v>
      </c>
      <c r="I72" s="66" t="s">
        <v>13</v>
      </c>
      <c r="J72" s="46" t="b">
        <f t="shared" ref="J72:M72" si="16">IF(J54=J35,TRUE)</f>
        <v>0</v>
      </c>
      <c r="K72" s="46" t="b">
        <f t="shared" si="16"/>
        <v>0</v>
      </c>
      <c r="L72" s="46" t="b">
        <f t="shared" si="16"/>
        <v>0</v>
      </c>
      <c r="M72" s="46" t="b">
        <f t="shared" si="16"/>
        <v>0</v>
      </c>
      <c r="Q72" s="66" t="s">
        <v>13</v>
      </c>
      <c r="R72" s="46" t="b">
        <f t="shared" ref="R72:U72" si="17">IF(R54=R35,TRUE)</f>
        <v>0</v>
      </c>
      <c r="S72" s="46" t="b">
        <f t="shared" si="17"/>
        <v>0</v>
      </c>
      <c r="T72" s="46" t="b">
        <f t="shared" si="17"/>
        <v>0</v>
      </c>
      <c r="U72" s="46" t="b">
        <f t="shared" si="17"/>
        <v>0</v>
      </c>
    </row>
    <row r="73" spans="1:21" x14ac:dyDescent="0.2">
      <c r="A73" s="66" t="s">
        <v>21</v>
      </c>
      <c r="B73" s="46" t="b">
        <f t="shared" ref="B73:E73" si="18">IF(B55=B36,TRUE)</f>
        <v>1</v>
      </c>
      <c r="C73" s="46" t="b">
        <f t="shared" si="18"/>
        <v>1</v>
      </c>
      <c r="D73" s="46" t="b">
        <f t="shared" si="18"/>
        <v>1</v>
      </c>
      <c r="E73" s="46" t="b">
        <f t="shared" si="18"/>
        <v>1</v>
      </c>
      <c r="I73" s="66" t="s">
        <v>21</v>
      </c>
      <c r="J73" s="46" t="b">
        <f t="shared" ref="J73:M73" si="19">IF(J55=J36,TRUE)</f>
        <v>0</v>
      </c>
      <c r="K73" s="46" t="b">
        <f t="shared" si="19"/>
        <v>0</v>
      </c>
      <c r="L73" s="46" t="b">
        <f t="shared" si="19"/>
        <v>0</v>
      </c>
      <c r="M73" s="46" t="b">
        <f t="shared" si="19"/>
        <v>0</v>
      </c>
      <c r="Q73" s="66" t="s">
        <v>21</v>
      </c>
      <c r="R73" s="46" t="b">
        <f t="shared" ref="R73:U73" si="20">IF(R55=R36,TRUE)</f>
        <v>0</v>
      </c>
      <c r="S73" s="46" t="b">
        <f t="shared" si="20"/>
        <v>0</v>
      </c>
      <c r="T73" s="46" t="b">
        <f t="shared" si="20"/>
        <v>0</v>
      </c>
      <c r="U73" s="46" t="b">
        <f t="shared" si="20"/>
        <v>0</v>
      </c>
    </row>
    <row r="74" spans="1:21" x14ac:dyDescent="0.2">
      <c r="A74" s="66" t="s">
        <v>22</v>
      </c>
      <c r="B74" s="46" t="b">
        <f t="shared" ref="B74:E74" si="21">IF(B56=B37,TRUE)</f>
        <v>1</v>
      </c>
      <c r="C74" s="46" t="b">
        <f t="shared" si="21"/>
        <v>1</v>
      </c>
      <c r="D74" s="46" t="b">
        <f t="shared" si="21"/>
        <v>1</v>
      </c>
      <c r="E74" s="46" t="b">
        <f t="shared" si="21"/>
        <v>1</v>
      </c>
      <c r="I74" s="66" t="s">
        <v>22</v>
      </c>
      <c r="J74" s="46" t="b">
        <f t="shared" ref="J74:M74" si="22">IF(J56=J37,TRUE)</f>
        <v>0</v>
      </c>
      <c r="K74" s="46" t="b">
        <f t="shared" si="22"/>
        <v>0</v>
      </c>
      <c r="L74" s="46" t="b">
        <f t="shared" si="22"/>
        <v>0</v>
      </c>
      <c r="M74" s="46" t="b">
        <f t="shared" si="22"/>
        <v>0</v>
      </c>
      <c r="Q74" s="66" t="s">
        <v>22</v>
      </c>
      <c r="R74" s="46" t="b">
        <f t="shared" ref="R74:U74" si="23">IF(R56=R37,TRUE)</f>
        <v>0</v>
      </c>
      <c r="S74" s="46" t="b">
        <f t="shared" si="23"/>
        <v>0</v>
      </c>
      <c r="T74" s="46" t="b">
        <f t="shared" si="23"/>
        <v>0</v>
      </c>
      <c r="U74" s="46" t="b">
        <f t="shared" si="23"/>
        <v>0</v>
      </c>
    </row>
    <row r="75" spans="1:21" x14ac:dyDescent="0.2">
      <c r="A75" s="66" t="s">
        <v>24</v>
      </c>
      <c r="B75" s="46" t="b">
        <f t="shared" ref="B75:E75" si="24">IF(B57=B38,TRUE)</f>
        <v>1</v>
      </c>
      <c r="C75" s="46" t="b">
        <f t="shared" si="24"/>
        <v>1</v>
      </c>
      <c r="D75" s="46" t="b">
        <f t="shared" si="24"/>
        <v>1</v>
      </c>
      <c r="E75" s="46" t="b">
        <f t="shared" si="24"/>
        <v>1</v>
      </c>
      <c r="I75" s="66" t="s">
        <v>24</v>
      </c>
      <c r="J75" s="46" t="b">
        <f t="shared" ref="J75:M75" si="25">IF(J57=J38,TRUE)</f>
        <v>0</v>
      </c>
      <c r="K75" s="46" t="b">
        <f t="shared" si="25"/>
        <v>0</v>
      </c>
      <c r="L75" s="46" t="b">
        <f t="shared" si="25"/>
        <v>0</v>
      </c>
      <c r="M75" s="46" t="b">
        <f t="shared" si="25"/>
        <v>0</v>
      </c>
      <c r="Q75" s="66" t="s">
        <v>24</v>
      </c>
      <c r="R75" s="46" t="b">
        <f t="shared" ref="R75:U75" si="26">IF(R57=R38,TRUE)</f>
        <v>0</v>
      </c>
      <c r="S75" s="46" t="b">
        <f t="shared" si="26"/>
        <v>0</v>
      </c>
      <c r="T75" s="46" t="b">
        <f t="shared" si="26"/>
        <v>0</v>
      </c>
      <c r="U75" s="46" t="b">
        <f t="shared" si="26"/>
        <v>0</v>
      </c>
    </row>
    <row r="76" spans="1:21" x14ac:dyDescent="0.2">
      <c r="A76" s="66" t="s">
        <v>29</v>
      </c>
      <c r="B76" s="46" t="b">
        <f t="shared" ref="B76:E76" si="27">IF(B58=B39,TRUE)</f>
        <v>1</v>
      </c>
      <c r="C76" s="46" t="b">
        <f t="shared" si="27"/>
        <v>1</v>
      </c>
      <c r="D76" s="46" t="b">
        <f t="shared" si="27"/>
        <v>1</v>
      </c>
      <c r="E76" s="46" t="b">
        <f t="shared" si="27"/>
        <v>1</v>
      </c>
      <c r="I76" s="66" t="s">
        <v>29</v>
      </c>
      <c r="J76" s="46" t="b">
        <f t="shared" ref="J76:M76" si="28">IF(J58=J39,TRUE)</f>
        <v>0</v>
      </c>
      <c r="K76" s="46" t="b">
        <f t="shared" si="28"/>
        <v>0</v>
      </c>
      <c r="L76" s="46" t="b">
        <f t="shared" si="28"/>
        <v>0</v>
      </c>
      <c r="M76" s="46" t="b">
        <f t="shared" si="28"/>
        <v>0</v>
      </c>
      <c r="Q76" s="66" t="s">
        <v>29</v>
      </c>
      <c r="R76" s="46" t="b">
        <f t="shared" ref="R76:U76" si="29">IF(R58=R39,TRUE)</f>
        <v>0</v>
      </c>
      <c r="S76" s="46" t="b">
        <f t="shared" si="29"/>
        <v>0</v>
      </c>
      <c r="T76" s="46" t="b">
        <f t="shared" si="29"/>
        <v>0</v>
      </c>
      <c r="U76" s="46" t="b">
        <f t="shared" si="29"/>
        <v>0</v>
      </c>
    </row>
    <row r="77" spans="1:21" x14ac:dyDescent="0.2">
      <c r="A77" s="66" t="s">
        <v>46</v>
      </c>
      <c r="B77" s="46" t="b">
        <f t="shared" ref="B77:E77" si="30">IF(B59=B40,TRUE)</f>
        <v>1</v>
      </c>
      <c r="C77" s="46" t="b">
        <f t="shared" si="30"/>
        <v>1</v>
      </c>
      <c r="D77" s="46" t="b">
        <f t="shared" si="30"/>
        <v>1</v>
      </c>
      <c r="E77" s="46" t="b">
        <f t="shared" si="30"/>
        <v>1</v>
      </c>
      <c r="I77" s="66" t="s">
        <v>46</v>
      </c>
      <c r="J77" s="46" t="b">
        <f t="shared" ref="J77:M77" si="31">IF(J59=J40,TRUE)</f>
        <v>0</v>
      </c>
      <c r="K77" s="46" t="b">
        <f t="shared" si="31"/>
        <v>0</v>
      </c>
      <c r="L77" s="46" t="b">
        <f t="shared" si="31"/>
        <v>0</v>
      </c>
      <c r="M77" s="46" t="b">
        <f t="shared" si="31"/>
        <v>0</v>
      </c>
      <c r="Q77" s="66" t="s">
        <v>46</v>
      </c>
      <c r="R77" s="46" t="b">
        <f t="shared" ref="R77:U77" si="32">IF(R59=R40,TRUE)</f>
        <v>0</v>
      </c>
      <c r="S77" s="46" t="b">
        <f t="shared" si="32"/>
        <v>0</v>
      </c>
      <c r="T77" s="46" t="b">
        <f t="shared" si="32"/>
        <v>0</v>
      </c>
      <c r="U77" s="46" t="b">
        <f t="shared" si="32"/>
        <v>0</v>
      </c>
    </row>
    <row r="78" spans="1:21" x14ac:dyDescent="0.2">
      <c r="A78" s="66" t="s">
        <v>55</v>
      </c>
      <c r="B78" s="46" t="b">
        <f t="shared" ref="B78:E78" si="33">IF(B60=B41,TRUE)</f>
        <v>1</v>
      </c>
      <c r="C78" s="46" t="b">
        <f t="shared" si="33"/>
        <v>1</v>
      </c>
      <c r="D78" s="46" t="b">
        <f t="shared" si="33"/>
        <v>1</v>
      </c>
      <c r="E78" s="46" t="b">
        <f t="shared" si="33"/>
        <v>1</v>
      </c>
      <c r="I78" s="66" t="s">
        <v>55</v>
      </c>
      <c r="J78" s="46" t="b">
        <f t="shared" ref="J78:M78" si="34">IF(J60=J41,TRUE)</f>
        <v>0</v>
      </c>
      <c r="K78" s="46" t="b">
        <f t="shared" si="34"/>
        <v>0</v>
      </c>
      <c r="L78" s="46" t="b">
        <f t="shared" si="34"/>
        <v>0</v>
      </c>
      <c r="M78" s="46" t="b">
        <f t="shared" si="34"/>
        <v>0</v>
      </c>
      <c r="Q78" s="66" t="s">
        <v>55</v>
      </c>
      <c r="R78" s="46" t="b">
        <f t="shared" ref="R78:U78" si="35">IF(R60=R41,TRUE)</f>
        <v>0</v>
      </c>
      <c r="S78" s="46" t="b">
        <f t="shared" si="35"/>
        <v>0</v>
      </c>
      <c r="T78" s="46" t="b">
        <f t="shared" si="35"/>
        <v>0</v>
      </c>
      <c r="U78" s="46" t="b">
        <f t="shared" si="35"/>
        <v>0</v>
      </c>
    </row>
    <row r="79" spans="1:21" x14ac:dyDescent="0.2">
      <c r="A79" s="66" t="s">
        <v>56</v>
      </c>
      <c r="B79" s="46" t="b">
        <f t="shared" ref="B79:E79" si="36">IF(B61=B42,TRUE)</f>
        <v>1</v>
      </c>
      <c r="C79" s="46" t="b">
        <f t="shared" si="36"/>
        <v>1</v>
      </c>
      <c r="D79" s="46" t="b">
        <f t="shared" si="36"/>
        <v>1</v>
      </c>
      <c r="E79" s="46" t="b">
        <f t="shared" si="36"/>
        <v>1</v>
      </c>
      <c r="I79" s="66" t="s">
        <v>56</v>
      </c>
      <c r="J79" s="46" t="b">
        <f t="shared" ref="J79:M79" si="37">IF(J61=J42,TRUE)</f>
        <v>0</v>
      </c>
      <c r="K79" s="46" t="b">
        <f t="shared" si="37"/>
        <v>0</v>
      </c>
      <c r="L79" s="46" t="b">
        <f t="shared" si="37"/>
        <v>0</v>
      </c>
      <c r="M79" s="46" t="b">
        <f t="shared" si="37"/>
        <v>0</v>
      </c>
      <c r="Q79" s="66" t="s">
        <v>56</v>
      </c>
      <c r="R79" s="46" t="b">
        <f t="shared" ref="R79:U79" si="38">IF(R61=R42,TRUE)</f>
        <v>0</v>
      </c>
      <c r="S79" s="46" t="b">
        <f t="shared" si="38"/>
        <v>0</v>
      </c>
      <c r="T79" s="46" t="b">
        <f t="shared" si="38"/>
        <v>0</v>
      </c>
      <c r="U79" s="46" t="b">
        <f t="shared" si="38"/>
        <v>0</v>
      </c>
    </row>
    <row r="80" spans="1:21" x14ac:dyDescent="0.2">
      <c r="A80" s="66" t="s">
        <v>57</v>
      </c>
      <c r="B80" s="46" t="b">
        <f t="shared" ref="B80:E80" si="39">IF(B62=B43,TRUE)</f>
        <v>1</v>
      </c>
      <c r="C80" s="46" t="b">
        <f t="shared" si="39"/>
        <v>1</v>
      </c>
      <c r="D80" s="46" t="b">
        <f t="shared" si="39"/>
        <v>1</v>
      </c>
      <c r="E80" s="46" t="b">
        <f t="shared" si="39"/>
        <v>1</v>
      </c>
      <c r="I80" s="66" t="s">
        <v>57</v>
      </c>
      <c r="J80" s="46" t="b">
        <f t="shared" ref="J80:M80" si="40">IF(J62=J43,TRUE)</f>
        <v>0</v>
      </c>
      <c r="K80" s="46" t="b">
        <f t="shared" si="40"/>
        <v>0</v>
      </c>
      <c r="L80" s="46" t="b">
        <f t="shared" si="40"/>
        <v>0</v>
      </c>
      <c r="M80" s="46" t="b">
        <f t="shared" si="40"/>
        <v>0</v>
      </c>
      <c r="Q80" s="66" t="s">
        <v>57</v>
      </c>
      <c r="R80" s="46" t="b">
        <f t="shared" ref="R80:U80" si="41">IF(R62=R43,TRUE)</f>
        <v>0</v>
      </c>
      <c r="S80" s="46" t="b">
        <f t="shared" si="41"/>
        <v>0</v>
      </c>
      <c r="T80" s="46" t="b">
        <f t="shared" si="41"/>
        <v>0</v>
      </c>
      <c r="U80" s="46" t="b">
        <f t="shared" si="41"/>
        <v>0</v>
      </c>
    </row>
    <row r="81" spans="1:21" x14ac:dyDescent="0.2">
      <c r="A81" s="66" t="s">
        <v>84</v>
      </c>
      <c r="B81" s="46" t="b">
        <f t="shared" ref="B81:E81" si="42">IF(B63=B44,TRUE)</f>
        <v>1</v>
      </c>
      <c r="C81" s="46" t="b">
        <f t="shared" si="42"/>
        <v>1</v>
      </c>
      <c r="D81" s="46" t="b">
        <f t="shared" si="42"/>
        <v>1</v>
      </c>
      <c r="E81" s="46" t="b">
        <f t="shared" si="42"/>
        <v>1</v>
      </c>
      <c r="I81" s="66" t="s">
        <v>84</v>
      </c>
      <c r="J81" s="46" t="b">
        <f t="shared" ref="J81:M81" si="43">IF(J63=J44,TRUE)</f>
        <v>0</v>
      </c>
      <c r="K81" s="46" t="b">
        <f t="shared" si="43"/>
        <v>0</v>
      </c>
      <c r="L81" s="46" t="b">
        <f t="shared" si="43"/>
        <v>0</v>
      </c>
      <c r="M81" s="46" t="b">
        <f t="shared" si="43"/>
        <v>0</v>
      </c>
      <c r="Q81" s="66" t="s">
        <v>84</v>
      </c>
      <c r="R81" s="46" t="b">
        <f t="shared" ref="R81:U81" si="44">IF(R63=R44,TRUE)</f>
        <v>0</v>
      </c>
      <c r="S81" s="46" t="b">
        <f t="shared" si="44"/>
        <v>0</v>
      </c>
      <c r="T81" s="46" t="b">
        <f t="shared" si="44"/>
        <v>0</v>
      </c>
      <c r="U81" s="46" t="b">
        <f t="shared" si="44"/>
        <v>0</v>
      </c>
    </row>
    <row r="82" spans="1:21" x14ac:dyDescent="0.2">
      <c r="A82" s="66" t="s">
        <v>85</v>
      </c>
      <c r="B82" s="46" t="b">
        <f t="shared" ref="B82:E82" si="45">IF(B64=B45,TRUE)</f>
        <v>1</v>
      </c>
      <c r="C82" s="46" t="b">
        <f t="shared" si="45"/>
        <v>1</v>
      </c>
      <c r="D82" s="46" t="b">
        <f t="shared" si="45"/>
        <v>1</v>
      </c>
      <c r="E82" s="46" t="b">
        <f t="shared" si="45"/>
        <v>1</v>
      </c>
      <c r="I82" s="66" t="s">
        <v>85</v>
      </c>
      <c r="J82" s="46" t="b">
        <f t="shared" ref="J82:M82" si="46">IF(J64=J45,TRUE)</f>
        <v>0</v>
      </c>
      <c r="K82" s="46" t="b">
        <f t="shared" si="46"/>
        <v>0</v>
      </c>
      <c r="L82" s="46" t="b">
        <f t="shared" si="46"/>
        <v>0</v>
      </c>
      <c r="M82" s="46" t="b">
        <f t="shared" si="46"/>
        <v>0</v>
      </c>
      <c r="Q82" s="66" t="s">
        <v>85</v>
      </c>
      <c r="R82" s="46" t="b">
        <f t="shared" ref="R82:U82" si="47">IF(R64=R45,TRUE)</f>
        <v>0</v>
      </c>
      <c r="S82" s="46" t="b">
        <f t="shared" si="47"/>
        <v>0</v>
      </c>
      <c r="T82" s="46" t="b">
        <f t="shared" si="47"/>
        <v>0</v>
      </c>
      <c r="U82" s="46" t="b">
        <f t="shared" si="47"/>
        <v>0</v>
      </c>
    </row>
  </sheetData>
  <conditionalFormatting sqref="B67:E82">
    <cfRule type="containsText" dxfId="5" priority="5" operator="containsText" text="FALSE">
      <formula>NOT(ISERROR(SEARCH("FALSE",B67)))</formula>
    </cfRule>
    <cfRule type="containsText" dxfId="4" priority="6" operator="containsText" text="TRUE">
      <formula>NOT(ISERROR(SEARCH("TRUE",B67)))</formula>
    </cfRule>
  </conditionalFormatting>
  <conditionalFormatting sqref="J67:M82">
    <cfRule type="containsText" dxfId="3" priority="3" operator="containsText" text="FALSE">
      <formula>NOT(ISERROR(SEARCH("FALSE",J67)))</formula>
    </cfRule>
    <cfRule type="containsText" dxfId="2" priority="4" operator="containsText" text="TRUE">
      <formula>NOT(ISERROR(SEARCH("TRUE",J67)))</formula>
    </cfRule>
  </conditionalFormatting>
  <conditionalFormatting sqref="R67:U82">
    <cfRule type="containsText" dxfId="1" priority="1" operator="containsText" text="FALSE">
      <formula>NOT(ISERROR(SEARCH("FALSE",R67)))</formula>
    </cfRule>
    <cfRule type="containsText" dxfId="0" priority="2" operator="containsText" text="TRUE">
      <formula>NOT(ISERROR(SEARCH("TRUE",R67)))</formula>
    </cfRule>
  </conditionalFormatting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Cover_sheet</vt:lpstr>
      <vt:lpstr>config</vt:lpstr>
      <vt:lpstr>Contents</vt:lpstr>
      <vt:lpstr>Notes</vt:lpstr>
      <vt:lpstr>Data</vt:lpstr>
      <vt:lpstr>FIRE0702_working</vt:lpstr>
      <vt:lpstr>FIRE0702</vt:lpstr>
      <vt:lpstr>QA</vt:lpstr>
      <vt:lpstr>Contents!Print_Area</vt:lpstr>
      <vt:lpstr>FIRE0702!Print_Area</vt:lpstr>
      <vt:lpstr>FIRE0702!Print_Titles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>Ollie Gee</cp:lastModifiedBy>
  <dcterms:created xsi:type="dcterms:W3CDTF">2020-09-24T08:32:48Z</dcterms:created>
  <dcterms:modified xsi:type="dcterms:W3CDTF">2026-08-12T09:32:50Z</dcterms:modified>
</cp:coreProperties>
</file>