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102 Detailed analysis fire\2025-26 DF_RT\02 Tables\03 Publication ready\"/>
    </mc:Choice>
  </mc:AlternateContent>
  <xr:revisionPtr revIDLastSave="0" documentId="13_ncr:1_{F2466F29-0844-49B3-9B24-5ECF6E561C38}" xr6:coauthVersionLast="47" xr6:coauthVersionMax="47" xr10:uidLastSave="{00000000-0000-0000-0000-000000000000}"/>
  <workbookProtection workbookAlgorithmName="SHA-512" workbookHashValue="LCEXJN3jiNpr+CTvWUDnlPWvx/ba2lzNw18UM1jGRaNRQu1G3yPQXypxm8cK9N43KSPaHbTFgFync111+xXD6Q==" workbookSaltValue="xB6HAbVDuFasdkWqD9FOCw==" workbookSpinCount="100000" lockStructure="1"/>
  <bookViews>
    <workbookView xWindow="-120" yWindow="-120" windowWidth="29040" windowHeight="14370" xr2:uid="{00000000-000D-0000-FFFF-FFFF00000000}"/>
  </bookViews>
  <sheets>
    <sheet name="Cover_sheet" sheetId="18" r:id="rId1"/>
    <sheet name="config" sheetId="20" state="hidden" r:id="rId2"/>
    <sheet name="QA" sheetId="21" state="hidden" r:id="rId3"/>
    <sheet name="Contents" sheetId="19" r:id="rId4"/>
    <sheet name="Notes" sheetId="22" r:id="rId5"/>
    <sheet name="Days" sheetId="9" state="hidden" r:id="rId6"/>
    <sheet name="Data" sheetId="23" r:id="rId7"/>
    <sheet name="FIRE0802a_raw" sheetId="3" state="hidden" r:id="rId8"/>
    <sheet name="FIRE0802a" sheetId="14" r:id="rId9"/>
    <sheet name="FIRE0802b_raw" sheetId="16" state="hidden" r:id="rId10"/>
    <sheet name="FIRE0802b" sheetId="17" r:id="rId11"/>
  </sheets>
  <externalReferences>
    <externalReference r:id="rId12"/>
    <externalReference r:id="rId13"/>
  </externalReferences>
  <definedNames>
    <definedName name="bb">'[1]Succ apps, retire &amp; resig 0203'!$A$5:$S$58</definedName>
    <definedName name="_xlnm.Print_Area" localSheetId="3">Contents!$A$1:$E$8</definedName>
    <definedName name="_xlnm.Print_Area" localSheetId="8">FIRE0802a!$A$1:$L$30</definedName>
    <definedName name="_xlnm.Print_Area" localSheetId="10">FIRE0802b!$A$1:$L$34</definedName>
    <definedName name="_xlnm.Print_Titles" localSheetId="8">FIRE0802a!$A:$A</definedName>
    <definedName name="_xlnm.Print_Titles" localSheetId="10">FIRE0802b!$A:$A</definedName>
    <definedName name="qrychiefrepspecservrtaother">#REF!</definedName>
    <definedName name="qrychiefrepsuccretireresig">#REF!</definedName>
    <definedName name="qrychiefrepwteststr">#REF!</definedName>
    <definedName name="qrychiefrepwtgeneth">#REF!</definedName>
    <definedName name="qryEOwtgrandtotalethgen">'[2]Table 1'!$A$4:$F$4</definedName>
    <definedName name="qryffinjuries9900">#REF!</definedName>
    <definedName name="qryPI15">#REF!</definedName>
    <definedName name="qryPI16">#REF!</definedName>
    <definedName name="qryPIBV145a">#REF!</definedName>
    <definedName name="qryPIBV145b">#REF!</definedName>
    <definedName name="qryPIBV145c">#REF!</definedName>
    <definedName name="qryPIBV15i">#REF!</definedName>
    <definedName name="qryPIBV15ii">#REF!</definedName>
    <definedName name="qryPIctsickness">#REF!</definedName>
    <definedName name="qryPIriderfactleave">#REF!</definedName>
    <definedName name="qryPIriderfactsick">#REF!</definedName>
    <definedName name="Query1">#REF!</definedName>
  </definedNames>
  <calcPr calcId="191029"/>
  <pivotCaches>
    <pivotCache cacheId="101" r:id="rId1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21" i="21" l="1"/>
  <c r="D121" i="21"/>
  <c r="F87" i="21"/>
  <c r="F88" i="21"/>
  <c r="F89" i="21"/>
  <c r="F90" i="21"/>
  <c r="F91" i="21"/>
  <c r="F92" i="21"/>
  <c r="F93" i="21"/>
  <c r="F94" i="21"/>
  <c r="F95" i="21"/>
  <c r="F96" i="21"/>
  <c r="F97" i="21"/>
  <c r="F98" i="21"/>
  <c r="F99" i="21"/>
  <c r="F100" i="21"/>
  <c r="F101" i="21"/>
  <c r="F86" i="21"/>
  <c r="F66" i="21"/>
  <c r="F67" i="21"/>
  <c r="F68" i="21"/>
  <c r="F69" i="21"/>
  <c r="F70" i="21"/>
  <c r="F71" i="21"/>
  <c r="F72" i="21"/>
  <c r="F73" i="21"/>
  <c r="F74" i="21"/>
  <c r="F75" i="21"/>
  <c r="F76" i="21"/>
  <c r="F77" i="21"/>
  <c r="F78" i="21"/>
  <c r="F79" i="21"/>
  <c r="F80" i="21"/>
  <c r="F65" i="21"/>
  <c r="F46" i="21"/>
  <c r="F47" i="21"/>
  <c r="F48" i="21"/>
  <c r="F49" i="21"/>
  <c r="F50" i="21"/>
  <c r="F51" i="21"/>
  <c r="F52" i="21"/>
  <c r="F53" i="21"/>
  <c r="F54" i="21"/>
  <c r="F55" i="21"/>
  <c r="F56" i="21"/>
  <c r="F57" i="21"/>
  <c r="F58" i="21"/>
  <c r="F59" i="21"/>
  <c r="F60" i="21"/>
  <c r="F45" i="21"/>
  <c r="F25" i="21"/>
  <c r="F26" i="21"/>
  <c r="F27" i="21"/>
  <c r="F28" i="21"/>
  <c r="F29" i="21"/>
  <c r="F30" i="21"/>
  <c r="F31" i="21"/>
  <c r="F32" i="21"/>
  <c r="F33" i="21"/>
  <c r="F34" i="21"/>
  <c r="F35" i="21"/>
  <c r="F36" i="21"/>
  <c r="F37" i="21"/>
  <c r="F38" i="21"/>
  <c r="F39" i="21"/>
  <c r="F24" i="21"/>
  <c r="F4" i="21"/>
  <c r="F5" i="21"/>
  <c r="F6" i="21"/>
  <c r="F7" i="21"/>
  <c r="F8" i="21"/>
  <c r="F9" i="21"/>
  <c r="F10" i="21"/>
  <c r="F11" i="21"/>
  <c r="F12" i="21"/>
  <c r="F13" i="21"/>
  <c r="F14" i="21"/>
  <c r="F15" i="21"/>
  <c r="F16" i="21"/>
  <c r="F17" i="21"/>
  <c r="F18" i="21"/>
  <c r="F3" i="21"/>
  <c r="A4" i="3"/>
  <c r="D8" i="19"/>
  <c r="D6" i="19"/>
  <c r="D7" i="19"/>
  <c r="A10" i="18"/>
  <c r="A3" i="18"/>
  <c r="A9" i="22"/>
  <c r="A2" i="19"/>
  <c r="A9" i="18"/>
  <c r="A8" i="18"/>
  <c r="A5" i="18"/>
  <c r="Q7" i="16" a="1"/>
  <c r="J21" i="3" l="1" a="1"/>
  <c r="K21" i="3" a="1"/>
  <c r="L21" i="3" a="1"/>
  <c r="E10" i="3" a="1"/>
  <c r="F10" i="3" a="1"/>
  <c r="G10" i="3" a="1"/>
  <c r="H10" i="3" a="1"/>
  <c r="J20" i="3" a="1"/>
  <c r="J18" i="3" a="1"/>
  <c r="K20" i="3" a="1"/>
  <c r="L20" i="3" a="1"/>
  <c r="D21" i="3" a="1"/>
  <c r="E21" i="3" a="1"/>
  <c r="F21" i="3" a="1"/>
  <c r="H21" i="3" a="1"/>
  <c r="I21" i="3" a="1"/>
  <c r="J17" i="3" a="1"/>
  <c r="K18" i="3" a="1"/>
  <c r="L18" i="3" a="1"/>
  <c r="D19" i="3" a="1"/>
  <c r="E19" i="3" a="1"/>
  <c r="B9" i="3" a="1"/>
  <c r="G14" i="3" a="1"/>
  <c r="J14" i="3" a="1"/>
  <c r="K14" i="3" a="1"/>
  <c r="D15" i="3" a="1"/>
  <c r="F15" i="3" a="1"/>
  <c r="I15" i="3" a="1"/>
  <c r="J15" i="3" a="1"/>
  <c r="L15" i="3" a="1"/>
  <c r="F16" i="3" a="1"/>
  <c r="H16" i="3" a="1"/>
  <c r="K16" i="3" a="1"/>
  <c r="D17" i="3" a="1"/>
  <c r="F17" i="3" a="1"/>
  <c r="H17" i="3" a="1"/>
  <c r="I17" i="3" a="1"/>
  <c r="K17" i="3" a="1"/>
  <c r="L17" i="3" a="1"/>
  <c r="D18" i="3" a="1"/>
  <c r="E18" i="3" a="1"/>
  <c r="F18" i="3" a="1"/>
  <c r="G18" i="3" a="1"/>
  <c r="H18" i="3" a="1"/>
  <c r="I18" i="3" a="1"/>
  <c r="I10" i="3" a="1"/>
  <c r="J10" i="3" a="1"/>
  <c r="K10" i="3" a="1"/>
  <c r="L10" i="3" a="1"/>
  <c r="E9" i="3" a="1"/>
  <c r="F9" i="3" a="1"/>
  <c r="G9" i="3" a="1"/>
  <c r="H9" i="3" a="1"/>
  <c r="I9" i="3" a="1"/>
  <c r="J9" i="3" a="1"/>
  <c r="K9" i="3" a="1"/>
  <c r="L9" i="3" a="1"/>
  <c r="B11" i="3" a="1"/>
  <c r="B12" i="3" a="1"/>
  <c r="B13" i="3" a="1"/>
  <c r="B14" i="3" a="1"/>
  <c r="B15" i="3" a="1"/>
  <c r="B16" i="3" a="1"/>
  <c r="B17" i="3" a="1"/>
  <c r="B18" i="3" a="1"/>
  <c r="B19" i="3" a="1"/>
  <c r="B20" i="3" a="1"/>
  <c r="B21" i="3" a="1"/>
  <c r="B10" i="3" a="1"/>
  <c r="D9" i="3" a="1"/>
  <c r="E14" i="3" a="1"/>
  <c r="F14" i="3" a="1"/>
  <c r="H14" i="3" a="1"/>
  <c r="I14" i="3" a="1"/>
  <c r="L14" i="3" a="1"/>
  <c r="E15" i="3" a="1"/>
  <c r="G15" i="3" a="1"/>
  <c r="H15" i="3" a="1"/>
  <c r="K15" i="3" a="1"/>
  <c r="D16" i="3" a="1"/>
  <c r="E16" i="3" a="1"/>
  <c r="G16" i="3" a="1"/>
  <c r="I16" i="3" a="1"/>
  <c r="J16" i="3" a="1"/>
  <c r="L16" i="3" a="1"/>
  <c r="E17" i="3" a="1"/>
  <c r="G17" i="3" a="1"/>
  <c r="G21" i="3" a="1"/>
  <c r="D13" i="3" a="1"/>
  <c r="E13" i="3" a="1"/>
  <c r="F13" i="3" a="1"/>
  <c r="G13" i="3" a="1"/>
  <c r="H13" i="3" a="1"/>
  <c r="I13" i="3" a="1"/>
  <c r="J13" i="3" a="1"/>
  <c r="K13" i="3" a="1"/>
  <c r="L13" i="3" a="1"/>
  <c r="D14" i="3" a="1"/>
  <c r="F19" i="3" a="1"/>
  <c r="G19" i="3" a="1"/>
  <c r="H19" i="3" a="1"/>
  <c r="I19" i="3" a="1"/>
  <c r="J19" i="3" a="1"/>
  <c r="K19" i="3" a="1"/>
  <c r="L19" i="3" a="1"/>
  <c r="D20" i="3" a="1"/>
  <c r="E20" i="3" a="1"/>
  <c r="F20" i="3" a="1"/>
  <c r="G20" i="3" a="1"/>
  <c r="H20" i="3" a="1"/>
  <c r="I20" i="3" a="1"/>
  <c r="K11" i="3" a="1"/>
  <c r="L11" i="3" a="1"/>
  <c r="D12" i="3" a="1"/>
  <c r="E12" i="3" a="1"/>
  <c r="F12" i="3" a="1"/>
  <c r="G12" i="3" a="1"/>
  <c r="H12" i="3" a="1"/>
  <c r="I12" i="3" a="1"/>
  <c r="J12" i="3" a="1"/>
  <c r="K12" i="3" a="1"/>
  <c r="L12" i="3" a="1"/>
  <c r="E15" i="14" s="1"/>
  <c r="F15" i="14" s="1"/>
  <c r="H14" i="14" s="1"/>
  <c r="D10" i="3" a="1"/>
  <c r="D11" i="3" a="1"/>
  <c r="D8" i="14" s="1"/>
  <c r="E11" i="3" a="1"/>
  <c r="E8" i="14" s="1"/>
  <c r="F11" i="3" a="1"/>
  <c r="G11" i="3" a="1"/>
  <c r="H11" i="3" a="1"/>
  <c r="I11" i="3" a="1"/>
  <c r="J11" i="3" a="1"/>
  <c r="R14" i="9"/>
  <c r="Q14" i="9"/>
  <c r="P14" i="9"/>
  <c r="O14" i="9"/>
  <c r="N14" i="9"/>
  <c r="B3" i="9"/>
  <c r="B4" i="9"/>
  <c r="B5" i="9"/>
  <c r="B6" i="9"/>
  <c r="B7" i="9"/>
  <c r="B8" i="9"/>
  <c r="B9" i="9"/>
  <c r="B10" i="9"/>
  <c r="B11" i="9"/>
  <c r="B12" i="9"/>
  <c r="B13" i="9"/>
  <c r="B2" i="9"/>
  <c r="J14" i="14" l="1"/>
  <c r="D15" i="14" s="1"/>
  <c r="I14" i="14" s="1"/>
  <c r="L14" i="14" s="1"/>
  <c r="B15" i="14" s="1"/>
  <c r="J12" i="14" s="1"/>
  <c r="D13" i="14" s="1"/>
  <c r="J13" i="14" s="1"/>
  <c r="L13" i="14" s="1"/>
  <c r="H17" i="14" s="1"/>
  <c r="F18" i="14" s="1"/>
  <c r="J18" i="14" s="1"/>
  <c r="J17" i="14" s="1"/>
  <c r="E18" i="14" s="1"/>
  <c r="I18" i="14" s="1"/>
  <c r="E10" i="14" s="1"/>
  <c r="H10" i="14" s="1"/>
  <c r="E13" i="14" s="1"/>
  <c r="H13" i="14" s="1"/>
  <c r="E14" i="14" s="1"/>
  <c r="I17" i="14" s="1"/>
  <c r="D18" i="14" s="1"/>
  <c r="H18" i="14" s="1"/>
  <c r="L18" i="14" s="1"/>
  <c r="H7" i="14" s="1"/>
  <c r="F10" i="14" s="1"/>
  <c r="I10" i="14" s="1"/>
  <c r="L12" i="14" s="1"/>
  <c r="F13" i="14" s="1"/>
  <c r="I13" i="14" s="1"/>
  <c r="D14" i="14" s="1"/>
  <c r="F14" i="14" s="1"/>
  <c r="L17" i="14" s="1"/>
  <c r="D7" i="14" s="1"/>
  <c r="D9" i="14" s="1"/>
  <c r="F9" i="14" s="1"/>
  <c r="H9" i="14" s="1"/>
  <c r="J9" i="14" s="1"/>
  <c r="L9" i="14" s="1"/>
  <c r="E12" i="14" s="1"/>
  <c r="H12" i="14" s="1"/>
  <c r="I15" i="14" s="1"/>
  <c r="D16" i="14" s="1"/>
  <c r="H16" i="14" s="1"/>
  <c r="L16" i="14" s="1"/>
  <c r="J15" i="14" s="1"/>
  <c r="E16" i="14" s="1"/>
  <c r="I16" i="14" s="1"/>
  <c r="D17" i="14" s="1"/>
  <c r="J10" i="14" s="1"/>
  <c r="L10" i="14" s="1"/>
  <c r="E11" i="14" s="1"/>
  <c r="I11" i="14" s="1"/>
  <c r="D12" i="14" s="1"/>
  <c r="H15" i="14" s="1"/>
  <c r="L15" i="14" s="1"/>
  <c r="E17" i="14" s="1"/>
  <c r="F8" i="14" s="1"/>
  <c r="L8" i="14" s="1"/>
  <c r="E9" i="14" s="1"/>
  <c r="D10" i="14" s="1"/>
  <c r="D11" i="14" s="1"/>
  <c r="F11" i="14" s="1"/>
  <c r="H11" i="14" s="1"/>
  <c r="J11" i="14" s="1"/>
  <c r="L11" i="14" s="1"/>
  <c r="F12" i="14" s="1"/>
  <c r="I12" i="14" s="1"/>
  <c r="F16" i="14" s="1"/>
  <c r="J16" i="14" s="1"/>
  <c r="F17" i="14" s="1"/>
  <c r="I7" i="14" s="1"/>
  <c r="E7" i="14" s="1"/>
  <c r="J7" i="14" s="1"/>
  <c r="F7" i="14" s="1"/>
  <c r="L7" i="14" s="1"/>
  <c r="J6" i="14"/>
  <c r="E6" i="14" s="1"/>
  <c r="F6" i="14" s="1"/>
  <c r="H6" i="14" s="1"/>
  <c r="L6" i="14" s="1"/>
  <c r="I6" i="14" s="1"/>
  <c r="B14" i="14" s="1"/>
  <c r="B13" i="14" s="1"/>
  <c r="B16" i="14" s="1"/>
  <c r="B10" i="14" s="1"/>
  <c r="B12" i="14" s="1"/>
  <c r="B17" i="14" s="1"/>
  <c r="B8" i="14" s="1"/>
  <c r="B9" i="14" s="1"/>
  <c r="B11" i="14" s="1"/>
  <c r="B18" i="14" s="1"/>
  <c r="B7" i="14" s="1"/>
  <c r="D6" i="14" s="1"/>
  <c r="B6" i="3"/>
  <c r="B6" i="14"/>
  <c r="I9" i="14" s="1"/>
  <c r="I8" i="14" s="1"/>
  <c r="H8" i="14" s="1"/>
  <c r="J8" i="14" s="1"/>
  <c r="M14" i="9"/>
  <c r="C14" i="9" l="1"/>
  <c r="L14" i="9" l="1"/>
  <c r="D14" i="9" l="1"/>
  <c r="E14" i="9"/>
  <c r="F14" i="9"/>
  <c r="G14" i="9"/>
  <c r="H14" i="9"/>
  <c r="I14" i="9"/>
  <c r="J14" i="9"/>
  <c r="K14" i="9"/>
  <c r="B14" i="9" l="1"/>
  <c r="A4" i="16" l="1"/>
  <c r="B10" i="16" l="1" a="1"/>
  <c r="B11" i="16" a="1"/>
  <c r="B12" i="16" a="1"/>
  <c r="B13" i="16" a="1"/>
  <c r="B14" i="16" a="1"/>
  <c r="B15" i="16" a="1"/>
  <c r="B16" i="16" a="1"/>
  <c r="B17" i="16" a="1"/>
  <c r="B18" i="16" a="1"/>
  <c r="B19" i="16" a="1"/>
  <c r="B20" i="16" a="1"/>
  <c r="B21" i="16" a="1"/>
  <c r="B22" i="16" a="1"/>
  <c r="B23" i="16" a="1"/>
  <c r="B21" i="17" s="1"/>
  <c r="B24" i="16" a="1"/>
  <c r="B22" i="17" s="1"/>
  <c r="B9" i="16" a="1"/>
  <c r="D10" i="16" a="1"/>
  <c r="E10" i="16" a="1"/>
  <c r="F10" i="16" a="1"/>
  <c r="G10" i="16" a="1"/>
  <c r="H10" i="16" a="1"/>
  <c r="I10" i="16" a="1"/>
  <c r="J10" i="16" a="1"/>
  <c r="K10" i="16" a="1"/>
  <c r="L10" i="16" a="1"/>
  <c r="D11" i="16" a="1"/>
  <c r="E11" i="16" a="1"/>
  <c r="F11" i="16" a="1"/>
  <c r="G11" i="16" a="1"/>
  <c r="H11" i="16" a="1"/>
  <c r="I11" i="16" a="1"/>
  <c r="J11" i="16" a="1"/>
  <c r="K11" i="16" a="1"/>
  <c r="L11" i="16" a="1"/>
  <c r="D12" i="16" a="1"/>
  <c r="E12" i="16" a="1"/>
  <c r="F12" i="16" a="1"/>
  <c r="G12" i="16" a="1"/>
  <c r="H12" i="16" a="1"/>
  <c r="I12" i="16" a="1"/>
  <c r="J12" i="16" a="1"/>
  <c r="K12" i="16" a="1"/>
  <c r="L12" i="16" a="1"/>
  <c r="D13" i="16" a="1"/>
  <c r="E13" i="16" a="1"/>
  <c r="F13" i="16" a="1"/>
  <c r="G13" i="16" a="1"/>
  <c r="H13" i="16" a="1"/>
  <c r="I13" i="16" a="1"/>
  <c r="J13" i="16" a="1"/>
  <c r="K13" i="16" a="1"/>
  <c r="L13" i="16" a="1"/>
  <c r="D14" i="16" a="1"/>
  <c r="E14" i="16" a="1"/>
  <c r="F14" i="16" a="1"/>
  <c r="G14" i="16" a="1"/>
  <c r="H14" i="16" a="1"/>
  <c r="I14" i="16" a="1"/>
  <c r="J14" i="16" a="1"/>
  <c r="K14" i="16" a="1"/>
  <c r="L14" i="16" a="1"/>
  <c r="D15" i="16" a="1"/>
  <c r="E15" i="16" a="1"/>
  <c r="F15" i="16" a="1"/>
  <c r="G15" i="16" a="1"/>
  <c r="H15" i="16" a="1"/>
  <c r="I15" i="16" a="1"/>
  <c r="J15" i="16" a="1"/>
  <c r="K15" i="16" a="1"/>
  <c r="L15" i="16" a="1"/>
  <c r="D16" i="16" a="1"/>
  <c r="E16" i="16" a="1"/>
  <c r="F16" i="16" a="1"/>
  <c r="G16" i="16" a="1"/>
  <c r="H16" i="16" a="1"/>
  <c r="I16" i="16" a="1"/>
  <c r="J16" i="16" a="1"/>
  <c r="K16" i="16" a="1"/>
  <c r="L16" i="16" a="1"/>
  <c r="D17" i="16" a="1"/>
  <c r="E17" i="16" a="1"/>
  <c r="F17" i="16" a="1"/>
  <c r="G17" i="16" a="1"/>
  <c r="I9" i="16" a="1"/>
  <c r="K9" i="16" a="1"/>
  <c r="D9" i="16" a="1"/>
  <c r="H17" i="16" a="1"/>
  <c r="I17" i="16" a="1"/>
  <c r="J17" i="16" a="1"/>
  <c r="K17" i="16" a="1"/>
  <c r="L17" i="16" a="1"/>
  <c r="D18" i="16" a="1"/>
  <c r="E18" i="16" a="1"/>
  <c r="F18" i="16" a="1"/>
  <c r="G18" i="16" a="1"/>
  <c r="H18" i="16" a="1"/>
  <c r="I18" i="16" a="1"/>
  <c r="J18" i="16" a="1"/>
  <c r="K18" i="16" a="1"/>
  <c r="L18" i="16" a="1"/>
  <c r="D19" i="16" a="1"/>
  <c r="E19" i="16" a="1"/>
  <c r="F19" i="16" a="1"/>
  <c r="G19" i="16" a="1"/>
  <c r="H19" i="16" a="1"/>
  <c r="I19" i="16" a="1"/>
  <c r="J19" i="16" a="1"/>
  <c r="K19" i="16" a="1"/>
  <c r="L19" i="16" a="1"/>
  <c r="D20" i="16" a="1"/>
  <c r="E20" i="16" a="1"/>
  <c r="F20" i="16" a="1"/>
  <c r="G20" i="16" a="1"/>
  <c r="H20" i="16" a="1"/>
  <c r="I20" i="16" a="1"/>
  <c r="J20" i="16" a="1"/>
  <c r="K20" i="16" a="1"/>
  <c r="L20" i="16" a="1"/>
  <c r="D21" i="16" a="1"/>
  <c r="E21" i="16" a="1"/>
  <c r="F21" i="16" a="1"/>
  <c r="G21" i="16" a="1"/>
  <c r="H21" i="16" a="1"/>
  <c r="I21" i="16" a="1"/>
  <c r="J21" i="16" a="1"/>
  <c r="K21" i="16" a="1"/>
  <c r="L21" i="16" a="1"/>
  <c r="D22" i="16" a="1"/>
  <c r="E22" i="16" a="1"/>
  <c r="F22" i="16" a="1"/>
  <c r="G22" i="16" a="1"/>
  <c r="H22" i="16" a="1"/>
  <c r="I22" i="16" a="1"/>
  <c r="J22" i="16" a="1"/>
  <c r="K22" i="16" a="1"/>
  <c r="L22" i="16" a="1"/>
  <c r="D23" i="16" a="1"/>
  <c r="D21" i="17" s="1"/>
  <c r="E23" i="16" a="1"/>
  <c r="E21" i="17" s="1"/>
  <c r="F23" i="16" a="1"/>
  <c r="F21" i="17" s="1"/>
  <c r="G23" i="16" a="1"/>
  <c r="H23" i="16" a="1"/>
  <c r="H21" i="17" s="1"/>
  <c r="I23" i="16" a="1"/>
  <c r="I21" i="17" s="1"/>
  <c r="J23" i="16" a="1"/>
  <c r="J21" i="17" s="1"/>
  <c r="K23" i="16" a="1"/>
  <c r="L23" i="16" a="1"/>
  <c r="L21" i="17" s="1"/>
  <c r="D24" i="16" a="1"/>
  <c r="D22" i="17" s="1"/>
  <c r="E24" i="16" a="1"/>
  <c r="E22" i="17" s="1"/>
  <c r="F24" i="16" a="1"/>
  <c r="F22" i="17" s="1"/>
  <c r="G24" i="16" a="1"/>
  <c r="H24" i="16" a="1"/>
  <c r="H22" i="17" s="1"/>
  <c r="I24" i="16" a="1"/>
  <c r="I22" i="17" s="1"/>
  <c r="J24" i="16" a="1"/>
  <c r="J22" i="17" s="1"/>
  <c r="K24" i="16" a="1"/>
  <c r="L24" i="16" a="1"/>
  <c r="L22" i="17" s="1"/>
  <c r="E9" i="16" a="1"/>
  <c r="F9" i="16" a="1"/>
  <c r="G9" i="16" a="1"/>
  <c r="H9" i="16" a="1"/>
  <c r="J9" i="16" a="1"/>
  <c r="L9" i="16" a="1"/>
  <c r="G8" i="16" a="1"/>
  <c r="F8" i="16" a="1"/>
  <c r="H8" i="16" a="1"/>
  <c r="I8" i="16" a="1"/>
  <c r="J8" i="16" a="1"/>
  <c r="K8" i="16" a="1"/>
  <c r="L8" i="16" a="1"/>
  <c r="D8" i="16" a="1"/>
  <c r="B8" i="16" a="1"/>
  <c r="E8" i="16" a="1"/>
  <c r="I16" i="17"/>
  <c r="H16" i="17" l="1"/>
  <c r="H15" i="17"/>
  <c r="F16" i="17"/>
  <c r="E16" i="17"/>
  <c r="D20" i="17"/>
  <c r="D16" i="17"/>
  <c r="D15" i="17"/>
  <c r="E15" i="17"/>
  <c r="F20" i="17"/>
  <c r="F15" i="17"/>
  <c r="H20" i="17"/>
  <c r="J16" i="17"/>
  <c r="E18" i="17"/>
  <c r="H19" i="17"/>
  <c r="H17" i="17"/>
  <c r="E20" i="17"/>
  <c r="L16" i="17"/>
  <c r="F18" i="17"/>
  <c r="I19" i="17"/>
  <c r="I20" i="17"/>
  <c r="J15" i="17"/>
  <c r="E17" i="17"/>
  <c r="H18" i="17"/>
  <c r="J19" i="17"/>
  <c r="L15" i="17"/>
  <c r="I18" i="17"/>
  <c r="L19" i="17"/>
  <c r="J20" i="17"/>
  <c r="J18" i="17"/>
  <c r="L20" i="17"/>
  <c r="I17" i="17"/>
  <c r="B20" i="17"/>
  <c r="L18" i="17"/>
  <c r="B18" i="17"/>
  <c r="B19" i="17"/>
  <c r="D19" i="17"/>
  <c r="D18" i="17"/>
  <c r="E19" i="17"/>
  <c r="F19" i="17"/>
  <c r="B17" i="17"/>
  <c r="J17" i="17"/>
  <c r="D17" i="17"/>
  <c r="F17" i="17"/>
  <c r="L17" i="17"/>
  <c r="I15" i="17"/>
  <c r="B16" i="17"/>
  <c r="B12" i="17"/>
  <c r="B15" i="17"/>
  <c r="F6" i="17"/>
  <c r="J11" i="17"/>
  <c r="D10" i="17"/>
  <c r="E6" i="17"/>
  <c r="B8" i="17"/>
  <c r="B14" i="17"/>
  <c r="D13" i="17"/>
  <c r="F11" i="17"/>
  <c r="F7" i="17"/>
  <c r="I11" i="17"/>
  <c r="I7" i="17"/>
  <c r="F14" i="17"/>
  <c r="I12" i="17"/>
  <c r="I8" i="17"/>
  <c r="H12" i="17"/>
  <c r="H8" i="17"/>
  <c r="B13" i="17"/>
  <c r="L12" i="17"/>
  <c r="J14" i="17"/>
  <c r="J10" i="17"/>
  <c r="D9" i="17"/>
  <c r="I6" i="17"/>
  <c r="F9" i="17"/>
  <c r="B7" i="17"/>
  <c r="D12" i="17"/>
  <c r="F10" i="17"/>
  <c r="B10" i="17"/>
  <c r="E11" i="17"/>
  <c r="E7" i="17"/>
  <c r="H6" i="17"/>
  <c r="D11" i="17"/>
  <c r="D7" i="17"/>
  <c r="H11" i="17"/>
  <c r="H7" i="17"/>
  <c r="D6" i="17"/>
  <c r="L11" i="17"/>
  <c r="J13" i="17"/>
  <c r="J9" i="17"/>
  <c r="D8" i="17"/>
  <c r="E14" i="17"/>
  <c r="L8" i="17"/>
  <c r="H14" i="17"/>
  <c r="J12" i="17"/>
  <c r="E8" i="17"/>
  <c r="L6" i="17"/>
  <c r="E10" i="17"/>
  <c r="B9" i="17"/>
  <c r="I14" i="17"/>
  <c r="I10" i="17"/>
  <c r="L13" i="17"/>
  <c r="L9" i="17"/>
  <c r="B11" i="17"/>
  <c r="L14" i="17"/>
  <c r="L10" i="17"/>
  <c r="E12" i="17"/>
  <c r="H10" i="17"/>
  <c r="B6" i="17"/>
  <c r="E13" i="17"/>
  <c r="L7" i="17"/>
  <c r="D14" i="17"/>
  <c r="F12" i="17"/>
  <c r="F8" i="17"/>
  <c r="J8" i="17"/>
  <c r="E9" i="17"/>
  <c r="J6" i="17"/>
  <c r="I13" i="17"/>
  <c r="I9" i="17"/>
  <c r="H13" i="17"/>
  <c r="H9" i="17"/>
  <c r="J7" i="17"/>
  <c r="F13" i="17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cellMetadata count="1">
    <bk>
      <rc t="1" v="0"/>
    </bk>
  </cellMetadata>
  <valueMetadata count="4">
    <bk>
      <rc t="2" v="0"/>
    </bk>
    <bk>
      <rc t="2" v="1"/>
    </bk>
    <bk>
      <rc t="2" v="2"/>
    </bk>
    <bk>
      <rc t="2" v="3"/>
    </bk>
  </valueMetadata>
</metadata>
</file>

<file path=xl/sharedStrings.xml><?xml version="1.0" encoding="utf-8"?>
<sst xmlns="http://schemas.openxmlformats.org/spreadsheetml/2006/main" count="4410" uniqueCount="116">
  <si>
    <t>FINANCIAL_YEAR</t>
  </si>
  <si>
    <t>Total Fires</t>
  </si>
  <si>
    <t>2010/11</t>
  </si>
  <si>
    <t>2013/14</t>
  </si>
  <si>
    <t>2011/12</t>
  </si>
  <si>
    <t>2012/13</t>
  </si>
  <si>
    <t>2014/15</t>
  </si>
  <si>
    <t>Dwellings</t>
  </si>
  <si>
    <t>May</t>
  </si>
  <si>
    <t>All years</t>
  </si>
  <si>
    <t>Month</t>
  </si>
  <si>
    <t>Other Buildings</t>
  </si>
  <si>
    <t>Road Vehicles</t>
  </si>
  <si>
    <t>Chimney</t>
  </si>
  <si>
    <t>Annual</t>
  </si>
  <si>
    <t>General note:</t>
  </si>
  <si>
    <t>The full set of fire statistics releases, tables and guidance can be found on our landing page, here-</t>
  </si>
  <si>
    <t>https://www.gov.uk/government/collections/fire-statistics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</si>
  <si>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</si>
  <si>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</si>
  <si>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</si>
  <si>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</si>
  <si>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</si>
  <si>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</si>
  <si>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</si>
  <si>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</si>
  <si>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</si>
  <si>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</si>
  <si>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</si>
  <si>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Daily rate</t>
  </si>
  <si>
    <t>Grassland, woodland and crops</t>
  </si>
  <si>
    <t>Refuse, refuse containers and refuse sites</t>
  </si>
  <si>
    <t>Other outdoor &amp; secondary fires</t>
  </si>
  <si>
    <t>2015/16</t>
  </si>
  <si>
    <t>2016/17</t>
  </si>
  <si>
    <t>2017/18</t>
  </si>
  <si>
    <t xml:space="preserve">For the 2015/16 release the categories in this table were slightly amended to aid clarity, therefore some figures are different to those previously published. </t>
  </si>
  <si>
    <t>MONTH_NAME</t>
  </si>
  <si>
    <t>2018/19</t>
  </si>
  <si>
    <t>Chimney fires</t>
  </si>
  <si>
    <t>Dwelling fires</t>
  </si>
  <si>
    <t>2019/20</t>
  </si>
  <si>
    <t>Other Building fires</t>
  </si>
  <si>
    <t>Road Vehicle fires</t>
  </si>
  <si>
    <t xml:space="preserve">Detailed analysis of fires attended by FRSs </t>
  </si>
  <si>
    <t>Contents</t>
  </si>
  <si>
    <t>We’re always looking to improve the accessibility of our documents.</t>
  </si>
  <si>
    <t xml:space="preserve">To access data tables, select the table number or tabs. </t>
  </si>
  <si>
    <t>Cover sheet</t>
  </si>
  <si>
    <t>Sheet</t>
  </si>
  <si>
    <t>Title</t>
  </si>
  <si>
    <t>Period covered</t>
  </si>
  <si>
    <t>Yes</t>
  </si>
  <si>
    <t>Tables 0802</t>
  </si>
  <si>
    <t>FIRE0802a</t>
  </si>
  <si>
    <t>FIRE0802b</t>
  </si>
  <si>
    <t>FIRE STATISTICS TABLE 0802a: Daily rate of fire incidents by month and location, by year, England</t>
  </si>
  <si>
    <t>FIRE STATISTICS TABLE 0802b: Daily rate of fire incidents by year and location, by month, England</t>
  </si>
  <si>
    <t>Daily rate of fire incidents by year and location, by month, England</t>
  </si>
  <si>
    <t xml:space="preserve">1 Other outdoor &amp; secondary fires includes fires in: Aircraft, Boats, Derelict buildings, Derelict vehicles, Other outdoor (including land), </t>
  </si>
  <si>
    <t>Outdoor equipment and machinery, Outdoor structures and Trains.</t>
  </si>
  <si>
    <t>end of table</t>
  </si>
  <si>
    <t>2020/21</t>
  </si>
  <si>
    <t>If you find any problems, or have any feedback, relating to accessibility</t>
  </si>
  <si>
    <t>Data</t>
  </si>
  <si>
    <t>Provides the raw data behind the main data table.</t>
  </si>
  <si>
    <t>Daily rate of fire incidents by month and location, by year, England</t>
  </si>
  <si>
    <t>Raw data for the main data table</t>
  </si>
  <si>
    <t>Shows the daily rate of fire incidents by month and location, by year in England.</t>
  </si>
  <si>
    <t>Shows the daily rate of fire incidents by year and location, by month in England.</t>
  </si>
  <si>
    <t>Year</t>
  </si>
  <si>
    <t>2021/22</t>
  </si>
  <si>
    <t>2022/23</t>
  </si>
  <si>
    <t>2023/24</t>
  </si>
  <si>
    <t>2024/25</t>
  </si>
  <si>
    <t>2025/26</t>
  </si>
  <si>
    <t>TOTAL_FIRES</t>
  </si>
  <si>
    <t>Official Accredited Statistics?</t>
  </si>
  <si>
    <t>The statistics in this table are Accredited Official Statistics.</t>
  </si>
  <si>
    <t>Pubdate</t>
  </si>
  <si>
    <t>Upcoming date</t>
  </si>
  <si>
    <t>Datacut date</t>
  </si>
  <si>
    <t>Responsible statistician</t>
  </si>
  <si>
    <t>year ending month</t>
  </si>
  <si>
    <t xml:space="preserve">year    </t>
  </si>
  <si>
    <t>financial year</t>
  </si>
  <si>
    <t>Please email us at firestatistics@communities.gov.uk</t>
  </si>
  <si>
    <t>Press enquiries: NewsDesk@communities.gov.uk</t>
  </si>
  <si>
    <t>Footnotes</t>
  </si>
  <si>
    <t>Notes on FIRE0802a and FIRE0802b</t>
  </si>
  <si>
    <t xml:space="preserve">Fire data are collected by the Fire and Rescue Data Platform (FaRDaP) which collects information on all incidents attended by fire and rescue services. For a variety of reasons some records take longer than others </t>
  </si>
  <si>
    <t xml:space="preserve"> for fire and rescue services to upload to FaRDaP and therefore totals are constantly being amended (by relatively small numbers).</t>
  </si>
  <si>
    <t>Source: MHCLG Fire and Rescue Data Platform (FaRDaP)</t>
  </si>
  <si>
    <t>Contact: FireStatistics@communities.gov.uk</t>
  </si>
  <si>
    <t>PROPERTY_TYPE_T0802</t>
  </si>
  <si>
    <t>Other buildings</t>
  </si>
  <si>
    <t>Road vehicles</t>
  </si>
  <si>
    <t>copyright year</t>
  </si>
  <si>
    <t>population year</t>
  </si>
  <si>
    <t>Summer 2027</t>
  </si>
  <si>
    <t>Ollie Gee</t>
  </si>
  <si>
    <t>19 August 2026</t>
  </si>
  <si>
    <t>2024</t>
  </si>
  <si>
    <t>Select a year from the drop-down list in the box below:</t>
  </si>
  <si>
    <t>Select a month from the drop-down list in the box below:</t>
  </si>
  <si>
    <t>12 May 2026</t>
  </si>
  <si>
    <t>Email: FireStatistics@communities.gov.uk</t>
  </si>
  <si>
    <t>Row Labels</t>
  </si>
  <si>
    <t>Grand Total</t>
  </si>
  <si>
    <t>Sum of TOTAL_FIRES</t>
  </si>
  <si>
    <t>YE March 2026 FRIS 0102</t>
  </si>
  <si>
    <t>QA</t>
  </si>
  <si>
    <t>Total fires</t>
  </si>
  <si>
    <t>Other building fires</t>
  </si>
  <si>
    <t>Road vehicle fires</t>
  </si>
  <si>
    <r>
      <t>Other outdoor &amp; secondary fires</t>
    </r>
    <r>
      <rPr>
        <b/>
        <vertAlign val="superscript"/>
        <sz val="12"/>
        <color rgb="FF000000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</si>
</sst>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sz val="18"/>
      <color rgb="FF0000FF"/>
      <name val="Arial"/>
      <family val="2"/>
    </font>
    <font>
      <sz val="14"/>
      <color rgb="FF000000"/>
      <name val="Arial"/>
      <family val="2"/>
    </font>
    <font>
      <b/>
      <sz val="18"/>
      <color rgb="FF0000FF"/>
      <name val="Arial"/>
      <family val="2"/>
    </font>
    <font>
      <sz val="10"/>
      <color rgb="FF0000FF"/>
      <name val="Arial"/>
      <family val="2"/>
    </font>
    <font>
      <u/>
      <sz val="12"/>
      <color theme="10"/>
      <name val="Arial"/>
      <family val="2"/>
    </font>
    <font>
      <sz val="11"/>
      <color rgb="FF000000"/>
      <name val="Calibri"/>
      <family val="2"/>
    </font>
    <font>
      <b/>
      <sz val="12"/>
      <color rgb="FF000000"/>
      <name val="Arial"/>
      <family val="2"/>
    </font>
    <font>
      <u/>
      <sz val="10"/>
      <color rgb="FF0000FF"/>
      <name val="Arial"/>
      <family val="2"/>
    </font>
    <font>
      <u/>
      <sz val="12"/>
      <color rgb="FF0000FF"/>
      <name val="Arial"/>
      <family val="2"/>
    </font>
    <font>
      <u/>
      <sz val="11"/>
      <color rgb="FF0563C1"/>
      <name val="Calibri"/>
      <family val="2"/>
    </font>
    <font>
      <sz val="8"/>
      <name val="Calibri"/>
      <family val="2"/>
      <scheme val="minor"/>
    </font>
    <font>
      <u/>
      <sz val="12"/>
      <color rgb="FF000000"/>
      <name val="Arial"/>
      <family val="2"/>
    </font>
    <font>
      <sz val="12"/>
      <color rgb="FFFFFFFF"/>
      <name val="Arial"/>
      <family val="2"/>
    </font>
    <font>
      <b/>
      <vertAlign val="superscript"/>
      <sz val="12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auto="1"/>
      </bottom>
      <diagonal/>
    </border>
  </borders>
  <cellStyleXfs count="12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Border="0" applyProtection="0"/>
    <xf numFmtId="0" fontId="3" fillId="0" borderId="0" applyNumberFormat="0" applyBorder="0" applyProtection="0"/>
    <xf numFmtId="0" fontId="1" fillId="0" borderId="0" applyNumberFormat="0" applyFill="0" applyBorder="0" applyAlignment="0" applyProtection="0"/>
    <xf numFmtId="0" fontId="9" fillId="0" borderId="0" applyNumberFormat="0" applyFont="0" applyBorder="0" applyProtection="0"/>
    <xf numFmtId="0" fontId="11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3" fillId="0" borderId="0" applyNumberFormat="0" applyBorder="0" applyProtection="0"/>
    <xf numFmtId="0" fontId="9" fillId="0" borderId="0"/>
    <xf numFmtId="0" fontId="9" fillId="0" borderId="0" applyNumberFormat="0" applyFont="0" applyBorder="0" applyProtection="0"/>
    <xf numFmtId="0" fontId="11" fillId="0" borderId="0" applyNumberFormat="0" applyFill="0" applyBorder="0" applyAlignment="0" applyProtection="0"/>
  </cellStyleXfs>
  <cellXfs count="73">
    <xf numFmtId="0" fontId="0" fillId="0" borderId="0" xfId="0"/>
    <xf numFmtId="0" fontId="3" fillId="3" borderId="0" xfId="2" applyFont="1" applyFill="1"/>
    <xf numFmtId="0" fontId="6" fillId="0" borderId="0" xfId="3" applyFont="1" applyAlignment="1">
      <alignment vertical="center"/>
    </xf>
    <xf numFmtId="0" fontId="7" fillId="0" borderId="0" xfId="2" applyFont="1"/>
    <xf numFmtId="0" fontId="2" fillId="3" borderId="0" xfId="2" applyFill="1"/>
    <xf numFmtId="0" fontId="2" fillId="3" borderId="0" xfId="5" applyFont="1" applyFill="1"/>
    <xf numFmtId="0" fontId="12" fillId="3" borderId="0" xfId="6" applyFont="1" applyFill="1" applyAlignment="1"/>
    <xf numFmtId="0" fontId="4" fillId="5" borderId="0" xfId="3" applyFont="1" applyFill="1" applyAlignment="1">
      <alignment vertical="center"/>
    </xf>
    <xf numFmtId="0" fontId="5" fillId="5" borderId="0" xfId="2" applyFont="1" applyFill="1"/>
    <xf numFmtId="0" fontId="2" fillId="5" borderId="0" xfId="2" applyFill="1"/>
    <xf numFmtId="0" fontId="8" fillId="0" borderId="0" xfId="1" applyFont="1"/>
    <xf numFmtId="0" fontId="8" fillId="5" borderId="0" xfId="1" applyFont="1" applyFill="1"/>
    <xf numFmtId="3" fontId="10" fillId="0" borderId="0" xfId="0" applyNumberFormat="1" applyFont="1"/>
    <xf numFmtId="3" fontId="2" fillId="0" borderId="0" xfId="0" applyNumberFormat="1" applyFont="1"/>
    <xf numFmtId="3" fontId="2" fillId="0" borderId="0" xfId="0" pivotButton="1" applyNumberFormat="1" applyFont="1"/>
    <xf numFmtId="3" fontId="2" fillId="0" borderId="0" xfId="0" applyNumberFormat="1" applyFont="1" applyAlignment="1">
      <alignment horizontal="left"/>
    </xf>
    <xf numFmtId="3" fontId="10" fillId="3" borderId="0" xfId="3" applyNumberFormat="1" applyFont="1" applyFill="1"/>
    <xf numFmtId="3" fontId="2" fillId="3" borderId="0" xfId="8" applyNumberFormat="1" applyFont="1" applyFill="1"/>
    <xf numFmtId="3" fontId="2" fillId="3" borderId="0" xfId="3" applyNumberFormat="1" applyFont="1" applyFill="1" applyAlignment="1">
      <alignment horizontal="left"/>
    </xf>
    <xf numFmtId="3" fontId="10" fillId="5" borderId="0" xfId="3" applyNumberFormat="1" applyFont="1" applyFill="1"/>
    <xf numFmtId="3" fontId="2" fillId="5" borderId="0" xfId="8" applyNumberFormat="1" applyFont="1" applyFill="1"/>
    <xf numFmtId="3" fontId="2" fillId="3" borderId="0" xfId="3" applyNumberFormat="1" applyFont="1" applyFill="1"/>
    <xf numFmtId="3" fontId="15" fillId="3" borderId="0" xfId="6" applyNumberFormat="1" applyFont="1" applyFill="1" applyAlignment="1"/>
    <xf numFmtId="3" fontId="10" fillId="3" borderId="0" xfId="8" applyNumberFormat="1" applyFont="1" applyFill="1" applyAlignment="1">
      <alignment wrapText="1"/>
    </xf>
    <xf numFmtId="3" fontId="10" fillId="3" borderId="0" xfId="8" applyNumberFormat="1" applyFont="1" applyFill="1" applyAlignment="1">
      <alignment horizontal="left" wrapText="1"/>
    </xf>
    <xf numFmtId="3" fontId="2" fillId="3" borderId="0" xfId="9" applyNumberFormat="1" applyFont="1" applyFill="1"/>
    <xf numFmtId="3" fontId="15" fillId="3" borderId="0" xfId="6" applyNumberFormat="1" applyFont="1" applyFill="1" applyAlignment="1">
      <alignment vertical="center"/>
    </xf>
    <xf numFmtId="3" fontId="2" fillId="3" borderId="0" xfId="10" applyNumberFormat="1" applyFont="1" applyFill="1" applyAlignment="1">
      <alignment horizontal="left" vertical="center" wrapText="1"/>
    </xf>
    <xf numFmtId="3" fontId="2" fillId="0" borderId="0" xfId="0" applyNumberFormat="1" applyFont="1" applyAlignment="1">
      <alignment vertical="center"/>
    </xf>
    <xf numFmtId="3" fontId="2" fillId="3" borderId="0" xfId="10" applyNumberFormat="1" applyFont="1" applyFill="1" applyAlignment="1">
      <alignment horizontal="left" vertical="center"/>
    </xf>
    <xf numFmtId="3" fontId="15" fillId="3" borderId="0" xfId="1" applyNumberFormat="1" applyFont="1" applyFill="1" applyAlignment="1">
      <alignment vertical="center"/>
    </xf>
    <xf numFmtId="3" fontId="2" fillId="3" borderId="0" xfId="9" applyNumberFormat="1" applyFont="1" applyFill="1" applyAlignment="1">
      <alignment wrapText="1"/>
    </xf>
    <xf numFmtId="3" fontId="2" fillId="3" borderId="0" xfId="9" applyNumberFormat="1" applyFont="1" applyFill="1" applyAlignment="1">
      <alignment horizontal="left"/>
    </xf>
    <xf numFmtId="3" fontId="2" fillId="6" borderId="0" xfId="0" applyNumberFormat="1" applyFont="1" applyFill="1" applyAlignment="1">
      <alignment horizontal="left"/>
    </xf>
    <xf numFmtId="3" fontId="10" fillId="6" borderId="0" xfId="0" applyNumberFormat="1" applyFont="1" applyFill="1"/>
    <xf numFmtId="3" fontId="2" fillId="6" borderId="0" xfId="0" applyNumberFormat="1" applyFont="1" applyFill="1"/>
    <xf numFmtId="3" fontId="2" fillId="6" borderId="0" xfId="0" applyNumberFormat="1" applyFont="1" applyFill="1" applyAlignment="1">
      <alignment vertical="top"/>
    </xf>
    <xf numFmtId="3" fontId="2" fillId="6" borderId="0" xfId="0" applyNumberFormat="1" applyFont="1" applyFill="1" applyAlignment="1">
      <alignment vertical="center"/>
    </xf>
    <xf numFmtId="3" fontId="15" fillId="6" borderId="0" xfId="1" applyNumberFormat="1" applyFont="1" applyFill="1" applyAlignment="1"/>
    <xf numFmtId="3" fontId="2" fillId="4" borderId="0" xfId="0" applyNumberFormat="1" applyFont="1" applyFill="1"/>
    <xf numFmtId="3" fontId="2" fillId="6" borderId="0" xfId="0" applyNumberFormat="1" applyFont="1" applyFill="1" applyAlignment="1">
      <alignment horizontal="left" vertical="top" wrapText="1"/>
    </xf>
    <xf numFmtId="3" fontId="2" fillId="6" borderId="0" xfId="0" applyNumberFormat="1" applyFont="1" applyFill="1" applyAlignment="1">
      <alignment horizontal="left" vertical="top"/>
    </xf>
    <xf numFmtId="3" fontId="2" fillId="2" borderId="0" xfId="0" applyNumberFormat="1" applyFont="1" applyFill="1"/>
    <xf numFmtId="3" fontId="10" fillId="6" borderId="0" xfId="0" applyNumberFormat="1" applyFont="1" applyFill="1" applyAlignment="1">
      <alignment vertical="center"/>
    </xf>
    <xf numFmtId="3" fontId="10" fillId="6" borderId="0" xfId="0" applyNumberFormat="1" applyFont="1" applyFill="1" applyAlignment="1">
      <alignment horizontal="center"/>
    </xf>
    <xf numFmtId="3" fontId="10" fillId="6" borderId="4" xfId="0" applyNumberFormat="1" applyFont="1" applyFill="1" applyBorder="1" applyAlignment="1">
      <alignment horizontal="center"/>
    </xf>
    <xf numFmtId="3" fontId="2" fillId="6" borderId="1" xfId="0" applyNumberFormat="1" applyFont="1" applyFill="1" applyBorder="1"/>
    <xf numFmtId="3" fontId="10" fillId="6" borderId="1" xfId="0" applyNumberFormat="1" applyFont="1" applyFill="1" applyBorder="1" applyAlignment="1">
      <alignment vertical="center"/>
    </xf>
    <xf numFmtId="3" fontId="2" fillId="6" borderId="2" xfId="0" applyNumberFormat="1" applyFont="1" applyFill="1" applyBorder="1" applyAlignment="1">
      <alignment horizontal="right" vertical="center" wrapText="1"/>
    </xf>
    <xf numFmtId="3" fontId="2" fillId="6" borderId="2" xfId="0" applyNumberFormat="1" applyFont="1" applyFill="1" applyBorder="1" applyAlignment="1">
      <alignment horizontal="right" vertical="center"/>
    </xf>
    <xf numFmtId="3" fontId="2" fillId="6" borderId="1" xfId="0" applyNumberFormat="1" applyFont="1" applyFill="1" applyBorder="1" applyAlignment="1">
      <alignment horizontal="right" vertical="center" wrapText="1"/>
    </xf>
    <xf numFmtId="3" fontId="10" fillId="6" borderId="3" xfId="0" applyNumberFormat="1" applyFont="1" applyFill="1" applyBorder="1"/>
    <xf numFmtId="3" fontId="2" fillId="6" borderId="0" xfId="0" applyNumberFormat="1" applyFont="1" applyFill="1" applyAlignment="1">
      <alignment wrapText="1"/>
    </xf>
    <xf numFmtId="3" fontId="2" fillId="2" borderId="0" xfId="0" applyNumberFormat="1" applyFont="1" applyFill="1" applyAlignment="1">
      <alignment wrapText="1"/>
    </xf>
    <xf numFmtId="3" fontId="15" fillId="6" borderId="0" xfId="1" applyNumberFormat="1" applyFont="1" applyFill="1"/>
    <xf numFmtId="3" fontId="2" fillId="6" borderId="0" xfId="0" applyNumberFormat="1" applyFont="1" applyFill="1" applyAlignment="1">
      <alignment horizontal="right"/>
    </xf>
    <xf numFmtId="3" fontId="10" fillId="6" borderId="1" xfId="0" applyNumberFormat="1" applyFont="1" applyFill="1" applyBorder="1"/>
    <xf numFmtId="3" fontId="2" fillId="6" borderId="4" xfId="0" applyNumberFormat="1" applyFont="1" applyFill="1" applyBorder="1"/>
    <xf numFmtId="3" fontId="10" fillId="6" borderId="4" xfId="0" applyNumberFormat="1" applyFont="1" applyFill="1" applyBorder="1"/>
    <xf numFmtId="3" fontId="2" fillId="6" borderId="0" xfId="0" applyNumberFormat="1" applyFont="1" applyFill="1" applyAlignment="1">
      <alignment horizontal="right" vertical="center" wrapText="1"/>
    </xf>
    <xf numFmtId="3" fontId="2" fillId="6" borderId="0" xfId="0" applyNumberFormat="1" applyFont="1" applyFill="1" applyAlignment="1">
      <alignment horizontal="left" wrapText="1"/>
    </xf>
    <xf numFmtId="3" fontId="15" fillId="6" borderId="0" xfId="1" applyNumberFormat="1" applyFont="1" applyFill="1" applyAlignment="1">
      <alignment horizontal="right"/>
    </xf>
    <xf numFmtId="3" fontId="16" fillId="6" borderId="0" xfId="0" applyNumberFormat="1" applyFont="1" applyFill="1"/>
    <xf numFmtId="3" fontId="10" fillId="0" borderId="0" xfId="0" applyNumberFormat="1" applyFont="1" applyAlignment="1">
      <alignment horizontal="right"/>
    </xf>
    <xf numFmtId="3" fontId="2" fillId="6" borderId="0" xfId="0" applyNumberFormat="1" applyFont="1" applyFill="1" applyAlignment="1">
      <alignment horizontal="right" vertical="top" wrapText="1"/>
    </xf>
    <xf numFmtId="3" fontId="2" fillId="0" borderId="0" xfId="0" applyNumberFormat="1" applyFont="1" applyAlignment="1">
      <alignment horizontal="right"/>
    </xf>
    <xf numFmtId="3" fontId="2" fillId="3" borderId="0" xfId="3" applyNumberFormat="1" applyFont="1" applyFill="1" applyAlignment="1">
      <alignment horizontal="center"/>
    </xf>
    <xf numFmtId="3" fontId="2" fillId="3" borderId="0" xfId="8" applyNumberFormat="1" applyFont="1" applyFill="1" applyAlignment="1">
      <alignment horizontal="center"/>
    </xf>
    <xf numFmtId="3" fontId="10" fillId="6" borderId="0" xfId="0" applyNumberFormat="1" applyFont="1" applyFill="1" applyAlignment="1">
      <alignment horizontal="left" vertical="center" wrapText="1"/>
    </xf>
    <xf numFmtId="3" fontId="10" fillId="6" borderId="0" xfId="0" applyNumberFormat="1" applyFont="1" applyFill="1" applyAlignment="1">
      <alignment horizontal="center"/>
    </xf>
    <xf numFmtId="3" fontId="10" fillId="6" borderId="2" xfId="0" applyNumberFormat="1" applyFont="1" applyFill="1" applyBorder="1" applyAlignment="1">
      <alignment horizontal="right" vertical="center" wrapText="1"/>
    </xf>
    <xf numFmtId="3" fontId="10" fillId="6" borderId="1" xfId="0" applyNumberFormat="1" applyFont="1" applyFill="1" applyBorder="1" applyAlignment="1">
      <alignment horizontal="right" vertical="center" wrapText="1"/>
    </xf>
    <xf numFmtId="3" fontId="10" fillId="6" borderId="0" xfId="0" applyNumberFormat="1" applyFont="1" applyFill="1" applyAlignment="1"/>
  </cellXfs>
  <cellStyles count="12">
    <cellStyle name="Hyperlink" xfId="1" builtinId="8"/>
    <cellStyle name="Hyperlink 2" xfId="4" xr:uid="{FCA7F6A4-FE31-45A7-8BE6-E906F9D679DC}"/>
    <cellStyle name="Hyperlink 2 2" xfId="6" xr:uid="{C22E0450-85D0-487C-9369-11E711C4D647}"/>
    <cellStyle name="Hyperlink 2 2 2" xfId="11" xr:uid="{C8D727F6-5881-416A-8E43-D84656EA5D13}"/>
    <cellStyle name="Hyperlink 3" xfId="7" xr:uid="{D3EA222F-4E4F-4CC0-840F-9658CC339070}"/>
    <cellStyle name="Normal" xfId="0" builtinId="0"/>
    <cellStyle name="Normal 2 2 2 2" xfId="3" xr:uid="{36B5F79A-A731-4EDB-A06C-660C755FFADF}"/>
    <cellStyle name="Normal 2 3" xfId="8" xr:uid="{EB0F5AB2-BB25-4148-B3ED-656C12428296}"/>
    <cellStyle name="Normal 2 4" xfId="10" xr:uid="{C29C41B5-5F1F-4C1E-907E-E9536F295508}"/>
    <cellStyle name="Normal 5 2" xfId="9" xr:uid="{6BDBAB4B-9C97-4AA2-ABC6-C2A05F1DF571}"/>
    <cellStyle name="Normal 6 2" xfId="2" xr:uid="{CDDD14E7-D6DD-4BA0-815B-3E5CEFC2CC25}"/>
    <cellStyle name="Normal 7 2" xfId="5" xr:uid="{8E7BF538-E9AC-4B05-8499-5BFA45557E10}"/>
  </cellStyles>
  <dxfs count="144"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heetMetadata" Target="metadata.xml"/><Relationship Id="rId3" Type="http://schemas.openxmlformats.org/officeDocument/2006/relationships/worksheet" Target="worksheets/sheet3.xml"/><Relationship Id="rId21" Type="http://schemas.microsoft.com/office/2017/06/relationships/rdRichValueStructure" Target="richData/rdrichvaluestructure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microsoft.com/office/2017/06/relationships/rdRichValue" Target="richData/rdrichvalue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microsoft.com/office/2022/10/relationships/richValueRel" Target="richData/richValueRel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1.xml"/><Relationship Id="rId22" Type="http://schemas.microsoft.com/office/2017/06/relationships/rdRichValueTypes" Target="richData/rdRichValueTyp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reStats\OHR%20files\Chief%20Inspector's%20Annual%20Report\2002_03\Excel\Section%201%20-%20Staffing%20and%20Other%20Resources\Table%205%20and%206%20-%20Retained%20Success%20apps,01-02%20&amp;%2002-03%20rev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MFSIISG\Equal%20Opportunities\JSC%20on%20Personnel%20Statistics\1999\Tables%201%20and%202%2098_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cc apps, retire &amp; resig 0102"/>
      <sheetName val="Succ apps, retire &amp; resig 0203"/>
    </sheetNames>
    <sheetDataSet>
      <sheetData sheetId="0" refreshError="1"/>
      <sheetData sheetId="1">
        <row r="5">
          <cell r="B5" t="str">
            <v>Successful applicants</v>
          </cell>
          <cell r="D5" t="str">
            <v>Dismissal on disciplinary grounds</v>
          </cell>
          <cell r="F5" t="str">
            <v>Medical discharge due to harassment or discrimination</v>
          </cell>
          <cell r="H5" t="str">
            <v>Resignation due to harassment or discrimination</v>
          </cell>
          <cell r="J5" t="str">
            <v>Medical discharge for other reasons</v>
          </cell>
          <cell r="L5" t="str">
            <v>Poor performance/ efficiency</v>
          </cell>
          <cell r="N5" t="str">
            <v>Resignation to take other employment</v>
          </cell>
          <cell r="P5" t="str">
            <v>Compulsory/ voluntary age retirement</v>
          </cell>
          <cell r="R5" t="str">
            <v>Deceased</v>
          </cell>
        </row>
        <row r="7">
          <cell r="A7" t="str">
            <v>FCDAs and FEPA1</v>
          </cell>
        </row>
        <row r="9">
          <cell r="A9" t="str">
            <v>Greater Manchester</v>
          </cell>
          <cell r="B9">
            <v>2</v>
          </cell>
          <cell r="D9">
            <v>0</v>
          </cell>
          <cell r="F9">
            <v>0</v>
          </cell>
          <cell r="H9">
            <v>0</v>
          </cell>
          <cell r="J9">
            <v>1</v>
          </cell>
          <cell r="L9">
            <v>0</v>
          </cell>
          <cell r="N9">
            <v>0</v>
          </cell>
          <cell r="P9">
            <v>1</v>
          </cell>
          <cell r="R9">
            <v>0</v>
          </cell>
        </row>
        <row r="10">
          <cell r="A10" t="str">
            <v>London2</v>
          </cell>
        </row>
        <row r="11">
          <cell r="A11" t="str">
            <v>Merseyside2</v>
          </cell>
        </row>
        <row r="12">
          <cell r="A12" t="str">
            <v>South Yorkshire</v>
          </cell>
          <cell r="B12">
            <v>4</v>
          </cell>
          <cell r="D12">
            <v>0</v>
          </cell>
          <cell r="F12">
            <v>0</v>
          </cell>
          <cell r="H12">
            <v>0</v>
          </cell>
          <cell r="J12">
            <v>0</v>
          </cell>
          <cell r="L12">
            <v>0</v>
          </cell>
          <cell r="N12">
            <v>1</v>
          </cell>
          <cell r="P12">
            <v>1</v>
          </cell>
          <cell r="R12">
            <v>0</v>
          </cell>
        </row>
        <row r="13">
          <cell r="A13" t="str">
            <v>Tyne &amp; Wear</v>
          </cell>
          <cell r="B13">
            <v>2</v>
          </cell>
          <cell r="D13">
            <v>0</v>
          </cell>
          <cell r="F13">
            <v>0</v>
          </cell>
          <cell r="H13">
            <v>0</v>
          </cell>
          <cell r="J13">
            <v>1</v>
          </cell>
          <cell r="L13">
            <v>0</v>
          </cell>
          <cell r="N13">
            <v>0</v>
          </cell>
          <cell r="P13">
            <v>0</v>
          </cell>
          <cell r="R13">
            <v>0</v>
          </cell>
        </row>
        <row r="14">
          <cell r="A14" t="str">
            <v>West Midlands</v>
          </cell>
          <cell r="B14">
            <v>2</v>
          </cell>
          <cell r="D14">
            <v>0</v>
          </cell>
          <cell r="F14">
            <v>0</v>
          </cell>
          <cell r="H14">
            <v>0</v>
          </cell>
          <cell r="J14">
            <v>0</v>
          </cell>
          <cell r="L14">
            <v>0</v>
          </cell>
          <cell r="N14">
            <v>0</v>
          </cell>
          <cell r="P14">
            <v>0</v>
          </cell>
          <cell r="R14">
            <v>0</v>
          </cell>
        </row>
        <row r="15">
          <cell r="A15" t="str">
            <v>West Yorkshire</v>
          </cell>
          <cell r="B15">
            <v>4</v>
          </cell>
          <cell r="D15">
            <v>0</v>
          </cell>
          <cell r="F15">
            <v>0</v>
          </cell>
          <cell r="H15">
            <v>0</v>
          </cell>
          <cell r="J15">
            <v>0</v>
          </cell>
          <cell r="L15">
            <v>0</v>
          </cell>
          <cell r="N15">
            <v>0</v>
          </cell>
          <cell r="P15">
            <v>2</v>
          </cell>
          <cell r="R15">
            <v>0</v>
          </cell>
        </row>
        <row r="17">
          <cell r="A17" t="str">
            <v>TOTAL</v>
          </cell>
          <cell r="B17">
            <v>14</v>
          </cell>
          <cell r="D17">
            <v>0</v>
          </cell>
          <cell r="F17">
            <v>0</v>
          </cell>
          <cell r="H17">
            <v>0</v>
          </cell>
          <cell r="J17">
            <v>2</v>
          </cell>
          <cell r="L17">
            <v>0</v>
          </cell>
          <cell r="N17">
            <v>1</v>
          </cell>
          <cell r="P17">
            <v>4</v>
          </cell>
          <cell r="R17">
            <v>0</v>
          </cell>
        </row>
        <row r="19">
          <cell r="A19" t="str">
            <v>ENGLAND</v>
          </cell>
        </row>
        <row r="21">
          <cell r="A21" t="str">
            <v>Avon</v>
          </cell>
          <cell r="B21">
            <v>18</v>
          </cell>
          <cell r="D21">
            <v>0</v>
          </cell>
          <cell r="F21">
            <v>0</v>
          </cell>
          <cell r="H21">
            <v>0</v>
          </cell>
          <cell r="J21">
            <v>1</v>
          </cell>
          <cell r="L21">
            <v>0</v>
          </cell>
          <cell r="N21">
            <v>5</v>
          </cell>
          <cell r="P21">
            <v>10</v>
          </cell>
          <cell r="R21">
            <v>0</v>
          </cell>
        </row>
        <row r="22">
          <cell r="A22" t="str">
            <v>Bedfordshire &amp; Luton</v>
          </cell>
          <cell r="B22">
            <v>8</v>
          </cell>
          <cell r="D22">
            <v>0</v>
          </cell>
          <cell r="F22">
            <v>0</v>
          </cell>
          <cell r="H22">
            <v>0</v>
          </cell>
          <cell r="J22">
            <v>0</v>
          </cell>
          <cell r="L22">
            <v>0</v>
          </cell>
          <cell r="N22">
            <v>12</v>
          </cell>
          <cell r="P22">
            <v>2</v>
          </cell>
          <cell r="R22">
            <v>0</v>
          </cell>
        </row>
        <row r="23">
          <cell r="A23" t="str">
            <v>Buckinghamshire</v>
          </cell>
          <cell r="B23">
            <v>23</v>
          </cell>
          <cell r="D23">
            <v>0</v>
          </cell>
          <cell r="F23">
            <v>0</v>
          </cell>
          <cell r="H23">
            <v>0</v>
          </cell>
          <cell r="J23">
            <v>0</v>
          </cell>
          <cell r="L23">
            <v>0</v>
          </cell>
          <cell r="N23">
            <v>2</v>
          </cell>
          <cell r="P23">
            <v>2</v>
          </cell>
          <cell r="R23">
            <v>0</v>
          </cell>
        </row>
        <row r="24">
          <cell r="A24" t="str">
            <v>Cambridgeshire</v>
          </cell>
          <cell r="B24">
            <v>34</v>
          </cell>
          <cell r="D24">
            <v>1</v>
          </cell>
          <cell r="F24">
            <v>0</v>
          </cell>
          <cell r="H24">
            <v>0</v>
          </cell>
          <cell r="J24">
            <v>0</v>
          </cell>
          <cell r="L24">
            <v>0</v>
          </cell>
          <cell r="N24">
            <v>0</v>
          </cell>
          <cell r="P24">
            <v>4</v>
          </cell>
          <cell r="R24">
            <v>0</v>
          </cell>
        </row>
        <row r="25">
          <cell r="A25" t="str">
            <v>Cheshire</v>
          </cell>
          <cell r="B25">
            <v>22</v>
          </cell>
          <cell r="D25">
            <v>0</v>
          </cell>
          <cell r="F25">
            <v>0</v>
          </cell>
          <cell r="H25">
            <v>0</v>
          </cell>
          <cell r="J25">
            <v>0</v>
          </cell>
          <cell r="L25">
            <v>0</v>
          </cell>
          <cell r="N25">
            <v>2</v>
          </cell>
          <cell r="P25">
            <v>2</v>
          </cell>
          <cell r="R25">
            <v>0</v>
          </cell>
        </row>
        <row r="26">
          <cell r="A26" t="str">
            <v>Cleveland</v>
          </cell>
          <cell r="B26">
            <v>11</v>
          </cell>
          <cell r="D26">
            <v>0</v>
          </cell>
          <cell r="F26">
            <v>0</v>
          </cell>
          <cell r="H26">
            <v>0</v>
          </cell>
          <cell r="J26">
            <v>0</v>
          </cell>
          <cell r="L26">
            <v>1</v>
          </cell>
          <cell r="N26">
            <v>0</v>
          </cell>
          <cell r="P26">
            <v>5</v>
          </cell>
          <cell r="R26">
            <v>0</v>
          </cell>
        </row>
        <row r="27">
          <cell r="A27" t="str">
            <v>Cornwall</v>
          </cell>
          <cell r="B27">
            <v>23</v>
          </cell>
          <cell r="D27">
            <v>0</v>
          </cell>
          <cell r="F27">
            <v>0</v>
          </cell>
          <cell r="H27">
            <v>0</v>
          </cell>
          <cell r="J27">
            <v>0</v>
          </cell>
          <cell r="L27">
            <v>0</v>
          </cell>
          <cell r="N27">
            <v>0</v>
          </cell>
          <cell r="P27">
            <v>8</v>
          </cell>
          <cell r="R27">
            <v>0</v>
          </cell>
        </row>
        <row r="28">
          <cell r="A28" t="str">
            <v>County Durham &amp; Darlington</v>
          </cell>
          <cell r="B28">
            <v>20</v>
          </cell>
          <cell r="D28">
            <v>0</v>
          </cell>
          <cell r="F28">
            <v>0</v>
          </cell>
          <cell r="H28">
            <v>0</v>
          </cell>
          <cell r="J28">
            <v>1</v>
          </cell>
          <cell r="L28">
            <v>0</v>
          </cell>
          <cell r="N28">
            <v>0</v>
          </cell>
          <cell r="P28">
            <v>2</v>
          </cell>
          <cell r="R28">
            <v>0</v>
          </cell>
        </row>
        <row r="29">
          <cell r="A29" t="str">
            <v>Cumbria</v>
          </cell>
          <cell r="B29">
            <v>37</v>
          </cell>
          <cell r="D29">
            <v>0</v>
          </cell>
          <cell r="F29">
            <v>0</v>
          </cell>
          <cell r="H29">
            <v>0</v>
          </cell>
          <cell r="J29">
            <v>0</v>
          </cell>
          <cell r="L29">
            <v>1</v>
          </cell>
          <cell r="N29">
            <v>6</v>
          </cell>
          <cell r="P29">
            <v>10</v>
          </cell>
          <cell r="R29">
            <v>0</v>
          </cell>
        </row>
        <row r="30">
          <cell r="A30" t="str">
            <v>Derbyshire</v>
          </cell>
          <cell r="B30">
            <v>37</v>
          </cell>
          <cell r="D30">
            <v>0</v>
          </cell>
          <cell r="F30">
            <v>0</v>
          </cell>
          <cell r="H30">
            <v>0</v>
          </cell>
          <cell r="J30">
            <v>4</v>
          </cell>
          <cell r="L30">
            <v>0</v>
          </cell>
          <cell r="N30">
            <v>2</v>
          </cell>
          <cell r="P30">
            <v>9</v>
          </cell>
          <cell r="R30">
            <v>0</v>
          </cell>
        </row>
        <row r="31">
          <cell r="A31" t="str">
            <v>Devon</v>
          </cell>
          <cell r="B31">
            <v>110</v>
          </cell>
          <cell r="D31">
            <v>0</v>
          </cell>
          <cell r="F31">
            <v>0</v>
          </cell>
          <cell r="H31">
            <v>0</v>
          </cell>
          <cell r="J31">
            <v>2</v>
          </cell>
          <cell r="L31">
            <v>0</v>
          </cell>
          <cell r="N31">
            <v>8</v>
          </cell>
          <cell r="P31">
            <v>17</v>
          </cell>
          <cell r="R31">
            <v>0</v>
          </cell>
        </row>
        <row r="32">
          <cell r="A32" t="str">
            <v>Dorset</v>
          </cell>
          <cell r="B32">
            <v>32</v>
          </cell>
          <cell r="D32">
            <v>1</v>
          </cell>
          <cell r="F32">
            <v>0</v>
          </cell>
          <cell r="H32">
            <v>0</v>
          </cell>
          <cell r="J32">
            <v>2</v>
          </cell>
          <cell r="L32">
            <v>1</v>
          </cell>
          <cell r="N32">
            <v>0</v>
          </cell>
          <cell r="P32">
            <v>6</v>
          </cell>
          <cell r="R32">
            <v>0</v>
          </cell>
        </row>
        <row r="33">
          <cell r="A33" t="str">
            <v>East Sussex</v>
          </cell>
          <cell r="B33">
            <v>5</v>
          </cell>
          <cell r="D33">
            <v>0</v>
          </cell>
          <cell r="F33">
            <v>0</v>
          </cell>
          <cell r="H33">
            <v>0</v>
          </cell>
          <cell r="J33">
            <v>1</v>
          </cell>
          <cell r="L33">
            <v>0</v>
          </cell>
          <cell r="N33">
            <v>25</v>
          </cell>
          <cell r="P33">
            <v>0</v>
          </cell>
          <cell r="R33">
            <v>0</v>
          </cell>
        </row>
        <row r="34">
          <cell r="A34" t="str">
            <v>Essex</v>
          </cell>
          <cell r="B34">
            <v>35</v>
          </cell>
          <cell r="D34">
            <v>1</v>
          </cell>
          <cell r="F34">
            <v>0</v>
          </cell>
          <cell r="H34">
            <v>0</v>
          </cell>
          <cell r="J34">
            <v>3</v>
          </cell>
          <cell r="L34">
            <v>1</v>
          </cell>
          <cell r="N34">
            <v>3</v>
          </cell>
          <cell r="P34">
            <v>11</v>
          </cell>
          <cell r="R34">
            <v>0</v>
          </cell>
        </row>
        <row r="35">
          <cell r="A35" t="str">
            <v>Gloucestershire</v>
          </cell>
          <cell r="B35">
            <v>19</v>
          </cell>
          <cell r="D35">
            <v>0</v>
          </cell>
          <cell r="F35">
            <v>0</v>
          </cell>
          <cell r="H35">
            <v>0</v>
          </cell>
          <cell r="J35">
            <v>0</v>
          </cell>
          <cell r="L35">
            <v>0</v>
          </cell>
          <cell r="N35">
            <v>3</v>
          </cell>
          <cell r="P35">
            <v>6</v>
          </cell>
          <cell r="R35">
            <v>0</v>
          </cell>
        </row>
        <row r="36">
          <cell r="A36" t="str">
            <v>Hampshire</v>
          </cell>
          <cell r="B36">
            <v>58</v>
          </cell>
          <cell r="D36">
            <v>0</v>
          </cell>
          <cell r="F36">
            <v>0</v>
          </cell>
          <cell r="H36">
            <v>1</v>
          </cell>
          <cell r="J36">
            <v>5</v>
          </cell>
          <cell r="L36">
            <v>12</v>
          </cell>
          <cell r="N36">
            <v>6</v>
          </cell>
          <cell r="P36">
            <v>15</v>
          </cell>
          <cell r="R36">
            <v>0</v>
          </cell>
        </row>
        <row r="37">
          <cell r="A37" t="str">
            <v>Hereford &amp; Worcester</v>
          </cell>
          <cell r="B37">
            <v>40</v>
          </cell>
          <cell r="D37">
            <v>0</v>
          </cell>
          <cell r="F37">
            <v>0</v>
          </cell>
          <cell r="H37">
            <v>0</v>
          </cell>
          <cell r="J37">
            <v>2</v>
          </cell>
          <cell r="L37">
            <v>0</v>
          </cell>
          <cell r="N37">
            <v>8</v>
          </cell>
          <cell r="P37">
            <v>2</v>
          </cell>
          <cell r="R37">
            <v>1</v>
          </cell>
        </row>
        <row r="38">
          <cell r="A38" t="str">
            <v>Hertfordshire</v>
          </cell>
          <cell r="B38">
            <v>10</v>
          </cell>
          <cell r="D38">
            <v>0</v>
          </cell>
          <cell r="F38">
            <v>0</v>
          </cell>
          <cell r="H38">
            <v>0</v>
          </cell>
          <cell r="J38">
            <v>0</v>
          </cell>
          <cell r="L38">
            <v>0</v>
          </cell>
          <cell r="N38">
            <v>21</v>
          </cell>
          <cell r="P38">
            <v>3</v>
          </cell>
          <cell r="R38">
            <v>1</v>
          </cell>
        </row>
        <row r="39">
          <cell r="A39" t="str">
            <v>Humberside</v>
          </cell>
          <cell r="B39">
            <v>39</v>
          </cell>
          <cell r="D39">
            <v>0</v>
          </cell>
          <cell r="F39">
            <v>0</v>
          </cell>
          <cell r="H39">
            <v>0</v>
          </cell>
          <cell r="J39">
            <v>0</v>
          </cell>
          <cell r="L39">
            <v>3</v>
          </cell>
          <cell r="N39">
            <v>32</v>
          </cell>
          <cell r="P39">
            <v>3</v>
          </cell>
          <cell r="R39">
            <v>1</v>
          </cell>
        </row>
        <row r="40">
          <cell r="A40" t="str">
            <v>Isle Of Wight</v>
          </cell>
          <cell r="B40">
            <v>24</v>
          </cell>
          <cell r="D40">
            <v>0</v>
          </cell>
          <cell r="F40">
            <v>0</v>
          </cell>
          <cell r="H40">
            <v>0</v>
          </cell>
          <cell r="J40">
            <v>1</v>
          </cell>
          <cell r="L40">
            <v>1</v>
          </cell>
          <cell r="N40">
            <v>2</v>
          </cell>
          <cell r="P40">
            <v>2</v>
          </cell>
          <cell r="R40">
            <v>0</v>
          </cell>
        </row>
        <row r="41">
          <cell r="A41" t="str">
            <v>Isles Of Scilly</v>
          </cell>
          <cell r="B41">
            <v>3</v>
          </cell>
          <cell r="D41">
            <v>0</v>
          </cell>
          <cell r="F41">
            <v>0</v>
          </cell>
          <cell r="H41">
            <v>0</v>
          </cell>
          <cell r="J41">
            <v>0</v>
          </cell>
          <cell r="L41">
            <v>0</v>
          </cell>
          <cell r="N41">
            <v>0</v>
          </cell>
          <cell r="P41">
            <v>3</v>
          </cell>
          <cell r="R41">
            <v>0</v>
          </cell>
        </row>
        <row r="42">
          <cell r="A42" t="str">
            <v>Kent</v>
          </cell>
          <cell r="B42">
            <v>94</v>
          </cell>
          <cell r="D42">
            <v>0</v>
          </cell>
          <cell r="F42">
            <v>0</v>
          </cell>
          <cell r="H42">
            <v>0</v>
          </cell>
          <cell r="J42">
            <v>3</v>
          </cell>
          <cell r="L42">
            <v>0</v>
          </cell>
          <cell r="N42">
            <v>24</v>
          </cell>
          <cell r="P42">
            <v>10</v>
          </cell>
          <cell r="R42">
            <v>1</v>
          </cell>
        </row>
        <row r="43">
          <cell r="A43" t="str">
            <v>Lancashire</v>
          </cell>
          <cell r="B43">
            <v>40</v>
          </cell>
          <cell r="D43">
            <v>1</v>
          </cell>
          <cell r="F43">
            <v>0</v>
          </cell>
          <cell r="H43">
            <v>0</v>
          </cell>
          <cell r="J43">
            <v>2</v>
          </cell>
          <cell r="L43">
            <v>0</v>
          </cell>
          <cell r="N43">
            <v>38</v>
          </cell>
          <cell r="P43">
            <v>3</v>
          </cell>
          <cell r="R43">
            <v>0</v>
          </cell>
        </row>
        <row r="44">
          <cell r="A44" t="str">
            <v>Leicestershire</v>
          </cell>
          <cell r="B44">
            <v>24</v>
          </cell>
          <cell r="D44">
            <v>0</v>
          </cell>
          <cell r="F44">
            <v>0</v>
          </cell>
          <cell r="H44">
            <v>0</v>
          </cell>
          <cell r="J44">
            <v>1</v>
          </cell>
          <cell r="L44">
            <v>0</v>
          </cell>
          <cell r="N44">
            <v>13</v>
          </cell>
          <cell r="P44">
            <v>7</v>
          </cell>
          <cell r="R44">
            <v>0</v>
          </cell>
        </row>
        <row r="45">
          <cell r="A45" t="str">
            <v>Lincolnshire</v>
          </cell>
          <cell r="B45">
            <v>31</v>
          </cell>
          <cell r="D45">
            <v>0</v>
          </cell>
          <cell r="F45">
            <v>0</v>
          </cell>
          <cell r="H45">
            <v>0</v>
          </cell>
          <cell r="J45">
            <v>0</v>
          </cell>
          <cell r="L45">
            <v>0</v>
          </cell>
          <cell r="N45">
            <v>5</v>
          </cell>
          <cell r="P45">
            <v>5</v>
          </cell>
          <cell r="R45">
            <v>0</v>
          </cell>
        </row>
        <row r="46">
          <cell r="A46" t="str">
            <v>Norfolk</v>
          </cell>
          <cell r="B46">
            <v>56</v>
          </cell>
          <cell r="D46">
            <v>1</v>
          </cell>
          <cell r="F46">
            <v>0</v>
          </cell>
          <cell r="H46">
            <v>0</v>
          </cell>
          <cell r="J46">
            <v>1</v>
          </cell>
          <cell r="L46">
            <v>0</v>
          </cell>
          <cell r="N46">
            <v>6</v>
          </cell>
          <cell r="P46">
            <v>5</v>
          </cell>
          <cell r="R46">
            <v>0</v>
          </cell>
        </row>
        <row r="47">
          <cell r="A47" t="str">
            <v>North Yorkshire</v>
          </cell>
          <cell r="B47">
            <v>36</v>
          </cell>
          <cell r="D47">
            <v>0</v>
          </cell>
          <cell r="F47">
            <v>0</v>
          </cell>
          <cell r="H47">
            <v>0</v>
          </cell>
          <cell r="J47">
            <v>0</v>
          </cell>
          <cell r="L47">
            <v>0</v>
          </cell>
          <cell r="N47">
            <v>0</v>
          </cell>
          <cell r="P47">
            <v>6</v>
          </cell>
          <cell r="R47">
            <v>0</v>
          </cell>
        </row>
        <row r="48">
          <cell r="A48" t="str">
            <v>Northamptonshire</v>
          </cell>
          <cell r="B48">
            <v>23</v>
          </cell>
          <cell r="D48">
            <v>0</v>
          </cell>
          <cell r="F48">
            <v>0</v>
          </cell>
          <cell r="H48">
            <v>0</v>
          </cell>
          <cell r="J48">
            <v>0</v>
          </cell>
          <cell r="L48">
            <v>0</v>
          </cell>
          <cell r="N48">
            <v>0</v>
          </cell>
          <cell r="P48">
            <v>1</v>
          </cell>
          <cell r="R48">
            <v>0</v>
          </cell>
        </row>
        <row r="49">
          <cell r="A49" t="str">
            <v>Northumberland</v>
          </cell>
          <cell r="B49">
            <v>14</v>
          </cell>
          <cell r="D49">
            <v>0</v>
          </cell>
          <cell r="F49">
            <v>0</v>
          </cell>
          <cell r="H49">
            <v>0</v>
          </cell>
          <cell r="J49">
            <v>1</v>
          </cell>
          <cell r="L49">
            <v>0</v>
          </cell>
          <cell r="N49">
            <v>10</v>
          </cell>
          <cell r="P49">
            <v>6</v>
          </cell>
          <cell r="R49">
            <v>0</v>
          </cell>
        </row>
        <row r="50">
          <cell r="A50" t="str">
            <v>Nottinghamshire</v>
          </cell>
          <cell r="B50">
            <v>39</v>
          </cell>
          <cell r="D50">
            <v>1</v>
          </cell>
          <cell r="F50">
            <v>0</v>
          </cell>
          <cell r="H50">
            <v>0</v>
          </cell>
          <cell r="J50">
            <v>0</v>
          </cell>
          <cell r="L50">
            <v>0</v>
          </cell>
          <cell r="N50">
            <v>8</v>
          </cell>
          <cell r="P50">
            <v>8</v>
          </cell>
          <cell r="R50">
            <v>0</v>
          </cell>
        </row>
        <row r="51">
          <cell r="A51" t="str">
            <v>Oxfordshire</v>
          </cell>
          <cell r="B51">
            <v>29</v>
          </cell>
          <cell r="D51">
            <v>0</v>
          </cell>
          <cell r="F51">
            <v>0</v>
          </cell>
          <cell r="H51">
            <v>0</v>
          </cell>
          <cell r="J51">
            <v>2</v>
          </cell>
          <cell r="L51">
            <v>0</v>
          </cell>
          <cell r="N51">
            <v>5</v>
          </cell>
          <cell r="P51">
            <v>0</v>
          </cell>
          <cell r="R51">
            <v>0</v>
          </cell>
        </row>
        <row r="52">
          <cell r="A52" t="str">
            <v>Royal Berkshire</v>
          </cell>
          <cell r="B52">
            <v>15</v>
          </cell>
          <cell r="D52">
            <v>1</v>
          </cell>
          <cell r="F52">
            <v>0</v>
          </cell>
          <cell r="H52">
            <v>0</v>
          </cell>
          <cell r="J52">
            <v>1</v>
          </cell>
          <cell r="L52">
            <v>0</v>
          </cell>
          <cell r="N52">
            <v>5</v>
          </cell>
          <cell r="P52">
            <v>1</v>
          </cell>
          <cell r="R52">
            <v>0</v>
          </cell>
        </row>
        <row r="53">
          <cell r="A53" t="str">
            <v>Shropshire</v>
          </cell>
          <cell r="B53">
            <v>25</v>
          </cell>
          <cell r="D53">
            <v>1</v>
          </cell>
          <cell r="F53">
            <v>0</v>
          </cell>
          <cell r="H53">
            <v>0</v>
          </cell>
          <cell r="J53">
            <v>0</v>
          </cell>
          <cell r="L53">
            <v>0</v>
          </cell>
          <cell r="N53">
            <v>3</v>
          </cell>
          <cell r="P53">
            <v>3</v>
          </cell>
          <cell r="R53">
            <v>0</v>
          </cell>
        </row>
        <row r="54">
          <cell r="A54" t="str">
            <v>Somerset</v>
          </cell>
          <cell r="B54">
            <v>9</v>
          </cell>
          <cell r="D54">
            <v>0</v>
          </cell>
          <cell r="F54">
            <v>0</v>
          </cell>
          <cell r="H54">
            <v>0</v>
          </cell>
          <cell r="J54">
            <v>1</v>
          </cell>
          <cell r="L54">
            <v>1</v>
          </cell>
          <cell r="N54">
            <v>3</v>
          </cell>
          <cell r="P54">
            <v>5</v>
          </cell>
          <cell r="R54">
            <v>0</v>
          </cell>
        </row>
        <row r="55">
          <cell r="A55" t="str">
            <v>Staffordshire</v>
          </cell>
          <cell r="B55">
            <v>63</v>
          </cell>
          <cell r="D55">
            <v>0</v>
          </cell>
          <cell r="F55">
            <v>0</v>
          </cell>
          <cell r="H55">
            <v>1</v>
          </cell>
          <cell r="J55">
            <v>0</v>
          </cell>
          <cell r="L55">
            <v>1</v>
          </cell>
          <cell r="N55">
            <v>10</v>
          </cell>
          <cell r="P55">
            <v>1</v>
          </cell>
          <cell r="R55">
            <v>0</v>
          </cell>
        </row>
        <row r="56">
          <cell r="A56" t="str">
            <v>Suffolk</v>
          </cell>
          <cell r="B56">
            <v>45</v>
          </cell>
          <cell r="D56">
            <v>1</v>
          </cell>
          <cell r="F56">
            <v>0</v>
          </cell>
          <cell r="H56">
            <v>0</v>
          </cell>
          <cell r="J56">
            <v>2</v>
          </cell>
          <cell r="L56">
            <v>1</v>
          </cell>
          <cell r="N56">
            <v>24</v>
          </cell>
          <cell r="P56">
            <v>3</v>
          </cell>
          <cell r="R56">
            <v>0</v>
          </cell>
        </row>
        <row r="57">
          <cell r="A57" t="str">
            <v>Surrey</v>
          </cell>
          <cell r="B57">
            <v>12</v>
          </cell>
          <cell r="D57">
            <v>1</v>
          </cell>
          <cell r="F57">
            <v>0</v>
          </cell>
          <cell r="H57">
            <v>0</v>
          </cell>
          <cell r="J57">
            <v>0</v>
          </cell>
          <cell r="L57">
            <v>0</v>
          </cell>
          <cell r="N57">
            <v>1</v>
          </cell>
          <cell r="P57">
            <v>1</v>
          </cell>
          <cell r="R57">
            <v>0</v>
          </cell>
        </row>
        <row r="58">
          <cell r="A58" t="str">
            <v>Warwickshire</v>
          </cell>
          <cell r="B58">
            <v>25</v>
          </cell>
          <cell r="D58">
            <v>0</v>
          </cell>
          <cell r="F58">
            <v>0</v>
          </cell>
          <cell r="H58">
            <v>0</v>
          </cell>
          <cell r="J58">
            <v>1</v>
          </cell>
          <cell r="L58">
            <v>1</v>
          </cell>
          <cell r="N58">
            <v>1</v>
          </cell>
          <cell r="P58">
            <v>2</v>
          </cell>
          <cell r="R58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1"/>
      <sheetName val="Table 2 data"/>
      <sheetName val="Table 2"/>
    </sheetNames>
    <sheetDataSet>
      <sheetData sheetId="0"/>
      <sheetData sheetId="1"/>
      <sheetData sheetId="2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Ollie Gee" refreshedDate="46205.586945601855" createdVersion="8" refreshedVersion="8" minRefreshableVersion="3" recordCount="1344" xr:uid="{1AFAB78F-F341-4A57-B761-D21312E1329F}">
  <cacheSource type="worksheet">
    <worksheetSource ref="A1:D1345" sheet="Data"/>
  </cacheSource>
  <cacheFields count="4">
    <cacheField name="FINANCIAL_YEAR" numFmtId="0">
      <sharedItems count="16">
        <s v="2010/11"/>
        <s v="2011/12"/>
        <s v="2012/13"/>
        <s v="2013/14"/>
        <s v="2014/15"/>
        <s v="2015/16"/>
        <s v="2016/17"/>
        <s v="2017/18"/>
        <s v="2018/19"/>
        <s v="2019/20"/>
        <s v="2020/21"/>
        <s v="2021/22"/>
        <s v="2022/23"/>
        <s v="2023/24"/>
        <s v="2024/25"/>
        <s v="2025/26"/>
      </sharedItems>
    </cacheField>
    <cacheField name="MONTH_NAME" numFmtId="0">
      <sharedItems/>
    </cacheField>
    <cacheField name="PROPERTY_TYPE_T0802" numFmtId="0">
      <sharedItems count="7">
        <s v="Chimney"/>
        <s v="Dwellings"/>
        <s v="Grassland, woodland and crops"/>
        <s v="Other buildings"/>
        <s v="Other outdoor &amp; secondary fires"/>
        <s v="Refuse, refuse containers and refuse sites"/>
        <s v="Road vehicles"/>
      </sharedItems>
    </cacheField>
    <cacheField name="TOTAL_FIRES" numFmtId="0">
      <sharedItems containsSemiMixedTypes="0" containsString="0" containsNumber="1" containsInteger="1" minValue="8" maxValue="1383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44">
  <r>
    <x v="0"/>
    <s v="April"/>
    <x v="0"/>
    <n v="691"/>
  </r>
  <r>
    <x v="0"/>
    <s v="April"/>
    <x v="1"/>
    <n v="3046"/>
  </r>
  <r>
    <x v="0"/>
    <s v="April"/>
    <x v="2"/>
    <n v="8422"/>
  </r>
  <r>
    <x v="0"/>
    <s v="April"/>
    <x v="3"/>
    <n v="1864"/>
  </r>
  <r>
    <x v="0"/>
    <s v="April"/>
    <x v="4"/>
    <n v="2963"/>
  </r>
  <r>
    <x v="0"/>
    <s v="April"/>
    <x v="5"/>
    <n v="7945"/>
  </r>
  <r>
    <x v="0"/>
    <s v="April"/>
    <x v="6"/>
    <n v="2444"/>
  </r>
  <r>
    <x v="0"/>
    <s v="August"/>
    <x v="0"/>
    <n v="99"/>
  </r>
  <r>
    <x v="0"/>
    <s v="August"/>
    <x v="1"/>
    <n v="2843"/>
  </r>
  <r>
    <x v="0"/>
    <s v="August"/>
    <x v="2"/>
    <n v="3730"/>
  </r>
  <r>
    <x v="0"/>
    <s v="August"/>
    <x v="3"/>
    <n v="1674"/>
  </r>
  <r>
    <x v="0"/>
    <s v="August"/>
    <x v="4"/>
    <n v="1956"/>
  </r>
  <r>
    <x v="0"/>
    <s v="August"/>
    <x v="5"/>
    <n v="5985"/>
  </r>
  <r>
    <x v="0"/>
    <s v="August"/>
    <x v="6"/>
    <n v="2488"/>
  </r>
  <r>
    <x v="0"/>
    <s v="December"/>
    <x v="0"/>
    <n v="1440"/>
  </r>
  <r>
    <x v="0"/>
    <s v="December"/>
    <x v="1"/>
    <n v="3683"/>
  </r>
  <r>
    <x v="0"/>
    <s v="December"/>
    <x v="2"/>
    <n v="287"/>
  </r>
  <r>
    <x v="0"/>
    <s v="December"/>
    <x v="3"/>
    <n v="1569"/>
  </r>
  <r>
    <x v="0"/>
    <s v="December"/>
    <x v="4"/>
    <n v="698"/>
  </r>
  <r>
    <x v="0"/>
    <s v="December"/>
    <x v="5"/>
    <n v="2711"/>
  </r>
  <r>
    <x v="0"/>
    <s v="December"/>
    <x v="6"/>
    <n v="2144"/>
  </r>
  <r>
    <x v="0"/>
    <s v="February"/>
    <x v="0"/>
    <n v="998"/>
  </r>
  <r>
    <x v="0"/>
    <s v="February"/>
    <x v="1"/>
    <n v="2744"/>
  </r>
  <r>
    <x v="0"/>
    <s v="February"/>
    <x v="2"/>
    <n v="675"/>
  </r>
  <r>
    <x v="0"/>
    <s v="February"/>
    <x v="3"/>
    <n v="1355"/>
  </r>
  <r>
    <x v="0"/>
    <s v="February"/>
    <x v="4"/>
    <n v="880"/>
  </r>
  <r>
    <x v="0"/>
    <s v="February"/>
    <x v="5"/>
    <n v="3376"/>
  </r>
  <r>
    <x v="0"/>
    <s v="February"/>
    <x v="6"/>
    <n v="1887"/>
  </r>
  <r>
    <x v="0"/>
    <s v="January"/>
    <x v="0"/>
    <n v="1321"/>
  </r>
  <r>
    <x v="0"/>
    <s v="January"/>
    <x v="1"/>
    <n v="3126"/>
  </r>
  <r>
    <x v="0"/>
    <s v="January"/>
    <x v="2"/>
    <n v="528"/>
  </r>
  <r>
    <x v="0"/>
    <s v="January"/>
    <x v="3"/>
    <n v="1513"/>
  </r>
  <r>
    <x v="0"/>
    <s v="January"/>
    <x v="4"/>
    <n v="791"/>
  </r>
  <r>
    <x v="0"/>
    <s v="January"/>
    <x v="5"/>
    <n v="3746"/>
  </r>
  <r>
    <x v="0"/>
    <s v="January"/>
    <x v="6"/>
    <n v="2263"/>
  </r>
  <r>
    <x v="0"/>
    <s v="July"/>
    <x v="0"/>
    <n v="53"/>
  </r>
  <r>
    <x v="0"/>
    <s v="July"/>
    <x v="1"/>
    <n v="2960"/>
  </r>
  <r>
    <x v="0"/>
    <s v="July"/>
    <x v="2"/>
    <n v="8001"/>
  </r>
  <r>
    <x v="0"/>
    <s v="July"/>
    <x v="3"/>
    <n v="1986"/>
  </r>
  <r>
    <x v="0"/>
    <s v="July"/>
    <x v="4"/>
    <n v="3307"/>
  </r>
  <r>
    <x v="0"/>
    <s v="July"/>
    <x v="5"/>
    <n v="7174"/>
  </r>
  <r>
    <x v="0"/>
    <s v="July"/>
    <x v="6"/>
    <n v="2622"/>
  </r>
  <r>
    <x v="0"/>
    <s v="June"/>
    <x v="0"/>
    <n v="89"/>
  </r>
  <r>
    <x v="0"/>
    <s v="June"/>
    <x v="1"/>
    <n v="2977"/>
  </r>
  <r>
    <x v="0"/>
    <s v="June"/>
    <x v="2"/>
    <n v="6067"/>
  </r>
  <r>
    <x v="0"/>
    <s v="June"/>
    <x v="3"/>
    <n v="1964"/>
  </r>
  <r>
    <x v="0"/>
    <s v="June"/>
    <x v="4"/>
    <n v="2855"/>
  </r>
  <r>
    <x v="0"/>
    <s v="June"/>
    <x v="5"/>
    <n v="7257"/>
  </r>
  <r>
    <x v="0"/>
    <s v="June"/>
    <x v="6"/>
    <n v="2527"/>
  </r>
  <r>
    <x v="0"/>
    <s v="March"/>
    <x v="0"/>
    <n v="1000"/>
  </r>
  <r>
    <x v="0"/>
    <s v="March"/>
    <x v="1"/>
    <n v="3043"/>
  </r>
  <r>
    <x v="0"/>
    <s v="March"/>
    <x v="2"/>
    <n v="3736"/>
  </r>
  <r>
    <x v="0"/>
    <s v="March"/>
    <x v="3"/>
    <n v="1736"/>
  </r>
  <r>
    <x v="0"/>
    <s v="March"/>
    <x v="4"/>
    <n v="1837"/>
  </r>
  <r>
    <x v="0"/>
    <s v="March"/>
    <x v="5"/>
    <n v="6343"/>
  </r>
  <r>
    <x v="0"/>
    <s v="March"/>
    <x v="6"/>
    <n v="2191"/>
  </r>
  <r>
    <x v="0"/>
    <s v="May"/>
    <x v="0"/>
    <n v="496"/>
  </r>
  <r>
    <x v="0"/>
    <s v="May"/>
    <x v="1"/>
    <n v="3219"/>
  </r>
  <r>
    <x v="0"/>
    <s v="May"/>
    <x v="2"/>
    <n v="6073"/>
  </r>
  <r>
    <x v="0"/>
    <s v="May"/>
    <x v="3"/>
    <n v="2000"/>
  </r>
  <r>
    <x v="0"/>
    <s v="May"/>
    <x v="4"/>
    <n v="2743"/>
  </r>
  <r>
    <x v="0"/>
    <s v="May"/>
    <x v="5"/>
    <n v="7687"/>
  </r>
  <r>
    <x v="0"/>
    <s v="May"/>
    <x v="6"/>
    <n v="2483"/>
  </r>
  <r>
    <x v="0"/>
    <s v="November"/>
    <x v="0"/>
    <n v="782"/>
  </r>
  <r>
    <x v="0"/>
    <s v="November"/>
    <x v="1"/>
    <n v="3136"/>
  </r>
  <r>
    <x v="0"/>
    <s v="November"/>
    <x v="2"/>
    <n v="835"/>
  </r>
  <r>
    <x v="0"/>
    <s v="November"/>
    <x v="3"/>
    <n v="1759"/>
  </r>
  <r>
    <x v="0"/>
    <s v="November"/>
    <x v="4"/>
    <n v="1375"/>
  </r>
  <r>
    <x v="0"/>
    <s v="November"/>
    <x v="5"/>
    <n v="6850"/>
  </r>
  <r>
    <x v="0"/>
    <s v="November"/>
    <x v="6"/>
    <n v="2130"/>
  </r>
  <r>
    <x v="0"/>
    <s v="October"/>
    <x v="0"/>
    <n v="481"/>
  </r>
  <r>
    <x v="0"/>
    <s v="October"/>
    <x v="1"/>
    <n v="3110"/>
  </r>
  <r>
    <x v="0"/>
    <s v="October"/>
    <x v="2"/>
    <n v="1323"/>
  </r>
  <r>
    <x v="0"/>
    <s v="October"/>
    <x v="3"/>
    <n v="1714"/>
  </r>
  <r>
    <x v="0"/>
    <s v="October"/>
    <x v="4"/>
    <n v="1520"/>
  </r>
  <r>
    <x v="0"/>
    <s v="October"/>
    <x v="5"/>
    <n v="6602"/>
  </r>
  <r>
    <x v="0"/>
    <s v="October"/>
    <x v="6"/>
    <n v="2275"/>
  </r>
  <r>
    <x v="0"/>
    <s v="September"/>
    <x v="0"/>
    <n v="233"/>
  </r>
  <r>
    <x v="0"/>
    <s v="September"/>
    <x v="1"/>
    <n v="2732"/>
  </r>
  <r>
    <x v="0"/>
    <s v="September"/>
    <x v="2"/>
    <n v="2364"/>
  </r>
  <r>
    <x v="0"/>
    <s v="September"/>
    <x v="3"/>
    <n v="1622"/>
  </r>
  <r>
    <x v="0"/>
    <s v="September"/>
    <x v="4"/>
    <n v="1548"/>
  </r>
  <r>
    <x v="0"/>
    <s v="September"/>
    <x v="5"/>
    <n v="5447"/>
  </r>
  <r>
    <x v="0"/>
    <s v="September"/>
    <x v="6"/>
    <n v="2278"/>
  </r>
  <r>
    <x v="1"/>
    <s v="April"/>
    <x v="0"/>
    <n v="463"/>
  </r>
  <r>
    <x v="1"/>
    <s v="April"/>
    <x v="1"/>
    <n v="3190"/>
  </r>
  <r>
    <x v="1"/>
    <s v="April"/>
    <x v="2"/>
    <n v="7796"/>
  </r>
  <r>
    <x v="1"/>
    <s v="April"/>
    <x v="3"/>
    <n v="1951"/>
  </r>
  <r>
    <x v="1"/>
    <s v="April"/>
    <x v="4"/>
    <n v="3130"/>
  </r>
  <r>
    <x v="1"/>
    <s v="April"/>
    <x v="5"/>
    <n v="8628"/>
  </r>
  <r>
    <x v="1"/>
    <s v="April"/>
    <x v="6"/>
    <n v="2277"/>
  </r>
  <r>
    <x v="1"/>
    <s v="August"/>
    <x v="0"/>
    <n v="109"/>
  </r>
  <r>
    <x v="1"/>
    <s v="August"/>
    <x v="1"/>
    <n v="2818"/>
  </r>
  <r>
    <x v="1"/>
    <s v="August"/>
    <x v="2"/>
    <n v="5255"/>
  </r>
  <r>
    <x v="1"/>
    <s v="August"/>
    <x v="3"/>
    <n v="1841"/>
  </r>
  <r>
    <x v="1"/>
    <s v="August"/>
    <x v="4"/>
    <n v="2527"/>
  </r>
  <r>
    <x v="1"/>
    <s v="August"/>
    <x v="5"/>
    <n v="7067"/>
  </r>
  <r>
    <x v="1"/>
    <s v="August"/>
    <x v="6"/>
    <n v="2398"/>
  </r>
  <r>
    <x v="1"/>
    <s v="December"/>
    <x v="0"/>
    <n v="893"/>
  </r>
  <r>
    <x v="1"/>
    <s v="December"/>
    <x v="1"/>
    <n v="3200"/>
  </r>
  <r>
    <x v="1"/>
    <s v="December"/>
    <x v="2"/>
    <n v="613"/>
  </r>
  <r>
    <x v="1"/>
    <s v="December"/>
    <x v="3"/>
    <n v="1475"/>
  </r>
  <r>
    <x v="1"/>
    <s v="December"/>
    <x v="4"/>
    <n v="734"/>
  </r>
  <r>
    <x v="1"/>
    <s v="December"/>
    <x v="5"/>
    <n v="3125"/>
  </r>
  <r>
    <x v="1"/>
    <s v="December"/>
    <x v="6"/>
    <n v="1590"/>
  </r>
  <r>
    <x v="1"/>
    <s v="February"/>
    <x v="0"/>
    <n v="1151"/>
  </r>
  <r>
    <x v="1"/>
    <s v="February"/>
    <x v="1"/>
    <n v="2993"/>
  </r>
  <r>
    <x v="1"/>
    <s v="February"/>
    <x v="2"/>
    <n v="1222"/>
  </r>
  <r>
    <x v="1"/>
    <s v="February"/>
    <x v="3"/>
    <n v="1514"/>
  </r>
  <r>
    <x v="1"/>
    <s v="February"/>
    <x v="4"/>
    <n v="959"/>
  </r>
  <r>
    <x v="1"/>
    <s v="February"/>
    <x v="5"/>
    <n v="3784"/>
  </r>
  <r>
    <x v="1"/>
    <s v="February"/>
    <x v="6"/>
    <n v="1737"/>
  </r>
  <r>
    <x v="1"/>
    <s v="January"/>
    <x v="0"/>
    <n v="981"/>
  </r>
  <r>
    <x v="1"/>
    <s v="January"/>
    <x v="1"/>
    <n v="3091"/>
  </r>
  <r>
    <x v="1"/>
    <s v="January"/>
    <x v="2"/>
    <n v="723"/>
  </r>
  <r>
    <x v="1"/>
    <s v="January"/>
    <x v="3"/>
    <n v="1436"/>
  </r>
  <r>
    <x v="1"/>
    <s v="January"/>
    <x v="4"/>
    <n v="861"/>
  </r>
  <r>
    <x v="1"/>
    <s v="January"/>
    <x v="5"/>
    <n v="3601"/>
  </r>
  <r>
    <x v="1"/>
    <s v="January"/>
    <x v="6"/>
    <n v="1818"/>
  </r>
  <r>
    <x v="1"/>
    <s v="July"/>
    <x v="0"/>
    <n v="81"/>
  </r>
  <r>
    <x v="1"/>
    <s v="July"/>
    <x v="1"/>
    <n v="2891"/>
  </r>
  <r>
    <x v="1"/>
    <s v="July"/>
    <x v="2"/>
    <n v="5171"/>
  </r>
  <r>
    <x v="1"/>
    <s v="July"/>
    <x v="3"/>
    <n v="1771"/>
  </r>
  <r>
    <x v="1"/>
    <s v="July"/>
    <x v="4"/>
    <n v="2596"/>
  </r>
  <r>
    <x v="1"/>
    <s v="July"/>
    <x v="5"/>
    <n v="6790"/>
  </r>
  <r>
    <x v="1"/>
    <s v="July"/>
    <x v="6"/>
    <n v="2106"/>
  </r>
  <r>
    <x v="1"/>
    <s v="June"/>
    <x v="0"/>
    <n v="135"/>
  </r>
  <r>
    <x v="1"/>
    <s v="June"/>
    <x v="1"/>
    <n v="2765"/>
  </r>
  <r>
    <x v="1"/>
    <s v="June"/>
    <x v="2"/>
    <n v="3858"/>
  </r>
  <r>
    <x v="1"/>
    <s v="June"/>
    <x v="3"/>
    <n v="1680"/>
  </r>
  <r>
    <x v="1"/>
    <s v="June"/>
    <x v="4"/>
    <n v="2284"/>
  </r>
  <r>
    <x v="1"/>
    <s v="June"/>
    <x v="5"/>
    <n v="5780"/>
  </r>
  <r>
    <x v="1"/>
    <s v="June"/>
    <x v="6"/>
    <n v="1965"/>
  </r>
  <r>
    <x v="1"/>
    <s v="March"/>
    <x v="0"/>
    <n v="741"/>
  </r>
  <r>
    <x v="1"/>
    <s v="March"/>
    <x v="1"/>
    <n v="2947"/>
  </r>
  <r>
    <x v="1"/>
    <s v="March"/>
    <x v="2"/>
    <n v="4222"/>
  </r>
  <r>
    <x v="1"/>
    <s v="March"/>
    <x v="3"/>
    <n v="1686"/>
  </r>
  <r>
    <x v="1"/>
    <s v="March"/>
    <x v="4"/>
    <n v="1854"/>
  </r>
  <r>
    <x v="1"/>
    <s v="March"/>
    <x v="5"/>
    <n v="6439"/>
  </r>
  <r>
    <x v="1"/>
    <s v="March"/>
    <x v="6"/>
    <n v="1841"/>
  </r>
  <r>
    <x v="1"/>
    <s v="May"/>
    <x v="0"/>
    <n v="257"/>
  </r>
  <r>
    <x v="1"/>
    <s v="May"/>
    <x v="1"/>
    <n v="3030"/>
  </r>
  <r>
    <x v="1"/>
    <s v="May"/>
    <x v="2"/>
    <n v="6934"/>
  </r>
  <r>
    <x v="1"/>
    <s v="May"/>
    <x v="3"/>
    <n v="2103"/>
  </r>
  <r>
    <x v="1"/>
    <s v="May"/>
    <x v="4"/>
    <n v="3035"/>
  </r>
  <r>
    <x v="1"/>
    <s v="May"/>
    <x v="5"/>
    <n v="7176"/>
  </r>
  <r>
    <x v="1"/>
    <s v="May"/>
    <x v="6"/>
    <n v="2150"/>
  </r>
  <r>
    <x v="1"/>
    <s v="November"/>
    <x v="0"/>
    <n v="491"/>
  </r>
  <r>
    <x v="1"/>
    <s v="November"/>
    <x v="1"/>
    <n v="2835"/>
  </r>
  <r>
    <x v="1"/>
    <s v="November"/>
    <x v="2"/>
    <n v="1156"/>
  </r>
  <r>
    <x v="1"/>
    <s v="November"/>
    <x v="3"/>
    <n v="1561"/>
  </r>
  <r>
    <x v="1"/>
    <s v="November"/>
    <x v="4"/>
    <n v="1281"/>
  </r>
  <r>
    <x v="1"/>
    <s v="November"/>
    <x v="5"/>
    <n v="7028"/>
  </r>
  <r>
    <x v="1"/>
    <s v="November"/>
    <x v="6"/>
    <n v="1923"/>
  </r>
  <r>
    <x v="1"/>
    <s v="October"/>
    <x v="0"/>
    <n v="391"/>
  </r>
  <r>
    <x v="1"/>
    <s v="October"/>
    <x v="1"/>
    <n v="2944"/>
  </r>
  <r>
    <x v="1"/>
    <s v="October"/>
    <x v="2"/>
    <n v="3494"/>
  </r>
  <r>
    <x v="1"/>
    <s v="October"/>
    <x v="3"/>
    <n v="1758"/>
  </r>
  <r>
    <x v="1"/>
    <s v="October"/>
    <x v="4"/>
    <n v="2077"/>
  </r>
  <r>
    <x v="1"/>
    <s v="October"/>
    <x v="5"/>
    <n v="6749"/>
  </r>
  <r>
    <x v="1"/>
    <s v="October"/>
    <x v="6"/>
    <n v="1971"/>
  </r>
  <r>
    <x v="1"/>
    <s v="September"/>
    <x v="0"/>
    <n v="138"/>
  </r>
  <r>
    <x v="1"/>
    <s v="September"/>
    <x v="1"/>
    <n v="2717"/>
  </r>
  <r>
    <x v="1"/>
    <s v="September"/>
    <x v="2"/>
    <n v="3209"/>
  </r>
  <r>
    <x v="1"/>
    <s v="September"/>
    <x v="3"/>
    <n v="1547"/>
  </r>
  <r>
    <x v="1"/>
    <s v="September"/>
    <x v="4"/>
    <n v="1794"/>
  </r>
  <r>
    <x v="1"/>
    <s v="September"/>
    <x v="5"/>
    <n v="5571"/>
  </r>
  <r>
    <x v="1"/>
    <s v="September"/>
    <x v="6"/>
    <n v="2071"/>
  </r>
  <r>
    <x v="2"/>
    <s v="April"/>
    <x v="0"/>
    <n v="787"/>
  </r>
  <r>
    <x v="2"/>
    <s v="April"/>
    <x v="1"/>
    <n v="2782"/>
  </r>
  <r>
    <x v="2"/>
    <s v="April"/>
    <x v="2"/>
    <n v="2134"/>
  </r>
  <r>
    <x v="2"/>
    <s v="April"/>
    <x v="3"/>
    <n v="1344"/>
  </r>
  <r>
    <x v="2"/>
    <s v="April"/>
    <x v="4"/>
    <n v="1382"/>
  </r>
  <r>
    <x v="2"/>
    <s v="April"/>
    <x v="5"/>
    <n v="4264"/>
  </r>
  <r>
    <x v="2"/>
    <s v="April"/>
    <x v="6"/>
    <n v="1491"/>
  </r>
  <r>
    <x v="2"/>
    <s v="August"/>
    <x v="0"/>
    <n v="69"/>
  </r>
  <r>
    <x v="2"/>
    <s v="August"/>
    <x v="1"/>
    <n v="2563"/>
  </r>
  <r>
    <x v="2"/>
    <s v="August"/>
    <x v="2"/>
    <n v="1945"/>
  </r>
  <r>
    <x v="2"/>
    <s v="August"/>
    <x v="3"/>
    <n v="1385"/>
  </r>
  <r>
    <x v="2"/>
    <s v="August"/>
    <x v="4"/>
    <n v="1479"/>
  </r>
  <r>
    <x v="2"/>
    <s v="August"/>
    <x v="5"/>
    <n v="4542"/>
  </r>
  <r>
    <x v="2"/>
    <s v="August"/>
    <x v="6"/>
    <n v="1934"/>
  </r>
  <r>
    <x v="2"/>
    <s v="December"/>
    <x v="0"/>
    <n v="872"/>
  </r>
  <r>
    <x v="2"/>
    <s v="December"/>
    <x v="1"/>
    <n v="3037"/>
  </r>
  <r>
    <x v="2"/>
    <s v="December"/>
    <x v="2"/>
    <n v="286"/>
  </r>
  <r>
    <x v="2"/>
    <s v="December"/>
    <x v="3"/>
    <n v="1304"/>
  </r>
  <r>
    <x v="2"/>
    <s v="December"/>
    <x v="4"/>
    <n v="644"/>
  </r>
  <r>
    <x v="2"/>
    <s v="December"/>
    <x v="5"/>
    <n v="2380"/>
  </r>
  <r>
    <x v="2"/>
    <s v="December"/>
    <x v="6"/>
    <n v="1603"/>
  </r>
  <r>
    <x v="2"/>
    <s v="February"/>
    <x v="0"/>
    <n v="1230"/>
  </r>
  <r>
    <x v="2"/>
    <s v="February"/>
    <x v="1"/>
    <n v="2667"/>
  </r>
  <r>
    <x v="2"/>
    <s v="February"/>
    <x v="2"/>
    <n v="931"/>
  </r>
  <r>
    <x v="2"/>
    <s v="February"/>
    <x v="3"/>
    <n v="1234"/>
  </r>
  <r>
    <x v="2"/>
    <s v="February"/>
    <x v="4"/>
    <n v="825"/>
  </r>
  <r>
    <x v="2"/>
    <s v="February"/>
    <x v="5"/>
    <n v="3304"/>
  </r>
  <r>
    <x v="2"/>
    <s v="February"/>
    <x v="6"/>
    <n v="1455"/>
  </r>
  <r>
    <x v="2"/>
    <s v="January"/>
    <x v="0"/>
    <n v="1080"/>
  </r>
  <r>
    <x v="2"/>
    <s v="January"/>
    <x v="1"/>
    <n v="2901"/>
  </r>
  <r>
    <x v="2"/>
    <s v="January"/>
    <x v="2"/>
    <n v="293"/>
  </r>
  <r>
    <x v="2"/>
    <s v="January"/>
    <x v="3"/>
    <n v="1328"/>
  </r>
  <r>
    <x v="2"/>
    <s v="January"/>
    <x v="4"/>
    <n v="637"/>
  </r>
  <r>
    <x v="2"/>
    <s v="January"/>
    <x v="5"/>
    <n v="2237"/>
  </r>
  <r>
    <x v="2"/>
    <s v="January"/>
    <x v="6"/>
    <n v="1615"/>
  </r>
  <r>
    <x v="2"/>
    <s v="July"/>
    <x v="0"/>
    <n v="86"/>
  </r>
  <r>
    <x v="2"/>
    <s v="July"/>
    <x v="1"/>
    <n v="2662"/>
  </r>
  <r>
    <x v="2"/>
    <s v="July"/>
    <x v="2"/>
    <n v="1356"/>
  </r>
  <r>
    <x v="2"/>
    <s v="July"/>
    <x v="3"/>
    <n v="1350"/>
  </r>
  <r>
    <x v="2"/>
    <s v="July"/>
    <x v="4"/>
    <n v="1423"/>
  </r>
  <r>
    <x v="2"/>
    <s v="July"/>
    <x v="5"/>
    <n v="4080"/>
  </r>
  <r>
    <x v="2"/>
    <s v="July"/>
    <x v="6"/>
    <n v="1940"/>
  </r>
  <r>
    <x v="2"/>
    <s v="June"/>
    <x v="0"/>
    <n v="164"/>
  </r>
  <r>
    <x v="2"/>
    <s v="June"/>
    <x v="1"/>
    <n v="2566"/>
  </r>
  <r>
    <x v="2"/>
    <s v="June"/>
    <x v="2"/>
    <n v="1049"/>
  </r>
  <r>
    <x v="2"/>
    <s v="June"/>
    <x v="3"/>
    <n v="1339"/>
  </r>
  <r>
    <x v="2"/>
    <s v="June"/>
    <x v="4"/>
    <n v="1222"/>
  </r>
  <r>
    <x v="2"/>
    <s v="June"/>
    <x v="5"/>
    <n v="3518"/>
  </r>
  <r>
    <x v="2"/>
    <s v="June"/>
    <x v="6"/>
    <n v="1675"/>
  </r>
  <r>
    <x v="2"/>
    <s v="March"/>
    <x v="0"/>
    <n v="1424"/>
  </r>
  <r>
    <x v="2"/>
    <s v="March"/>
    <x v="1"/>
    <n v="2958"/>
  </r>
  <r>
    <x v="2"/>
    <s v="March"/>
    <x v="2"/>
    <n v="1747"/>
  </r>
  <r>
    <x v="2"/>
    <s v="March"/>
    <x v="3"/>
    <n v="1392"/>
  </r>
  <r>
    <x v="2"/>
    <s v="March"/>
    <x v="4"/>
    <n v="1058"/>
  </r>
  <r>
    <x v="2"/>
    <s v="March"/>
    <x v="5"/>
    <n v="3465"/>
  </r>
  <r>
    <x v="2"/>
    <s v="March"/>
    <x v="6"/>
    <n v="1470"/>
  </r>
  <r>
    <x v="2"/>
    <s v="May"/>
    <x v="0"/>
    <n v="333"/>
  </r>
  <r>
    <x v="2"/>
    <s v="May"/>
    <x v="1"/>
    <n v="2766"/>
  </r>
  <r>
    <x v="2"/>
    <s v="May"/>
    <x v="2"/>
    <n v="2190"/>
  </r>
  <r>
    <x v="2"/>
    <s v="May"/>
    <x v="3"/>
    <n v="1607"/>
  </r>
  <r>
    <x v="2"/>
    <s v="May"/>
    <x v="4"/>
    <n v="1757"/>
  </r>
  <r>
    <x v="2"/>
    <s v="May"/>
    <x v="5"/>
    <n v="4696"/>
  </r>
  <r>
    <x v="2"/>
    <s v="May"/>
    <x v="6"/>
    <n v="1829"/>
  </r>
  <r>
    <x v="2"/>
    <s v="November"/>
    <x v="0"/>
    <n v="541"/>
  </r>
  <r>
    <x v="2"/>
    <s v="November"/>
    <x v="1"/>
    <n v="2884"/>
  </r>
  <r>
    <x v="2"/>
    <s v="November"/>
    <x v="2"/>
    <n v="697"/>
  </r>
  <r>
    <x v="2"/>
    <s v="November"/>
    <x v="3"/>
    <n v="1412"/>
  </r>
  <r>
    <x v="2"/>
    <s v="November"/>
    <x v="4"/>
    <n v="1193"/>
  </r>
  <r>
    <x v="2"/>
    <s v="November"/>
    <x v="5"/>
    <n v="5526"/>
  </r>
  <r>
    <x v="2"/>
    <s v="November"/>
    <x v="6"/>
    <n v="1805"/>
  </r>
  <r>
    <x v="2"/>
    <s v="October"/>
    <x v="0"/>
    <n v="435"/>
  </r>
  <r>
    <x v="2"/>
    <s v="October"/>
    <x v="1"/>
    <n v="2854"/>
  </r>
  <r>
    <x v="2"/>
    <s v="October"/>
    <x v="2"/>
    <n v="737"/>
  </r>
  <r>
    <x v="2"/>
    <s v="October"/>
    <x v="3"/>
    <n v="1386"/>
  </r>
  <r>
    <x v="2"/>
    <s v="October"/>
    <x v="4"/>
    <n v="1111"/>
  </r>
  <r>
    <x v="2"/>
    <s v="October"/>
    <x v="5"/>
    <n v="4204"/>
  </r>
  <r>
    <x v="2"/>
    <s v="October"/>
    <x v="6"/>
    <n v="1685"/>
  </r>
  <r>
    <x v="2"/>
    <s v="September"/>
    <x v="0"/>
    <n v="228"/>
  </r>
  <r>
    <x v="2"/>
    <s v="September"/>
    <x v="1"/>
    <n v="2671"/>
  </r>
  <r>
    <x v="2"/>
    <s v="September"/>
    <x v="2"/>
    <n v="2604"/>
  </r>
  <r>
    <x v="2"/>
    <s v="September"/>
    <x v="3"/>
    <n v="1429"/>
  </r>
  <r>
    <x v="2"/>
    <s v="September"/>
    <x v="4"/>
    <n v="1551"/>
  </r>
  <r>
    <x v="2"/>
    <s v="September"/>
    <x v="5"/>
    <n v="4619"/>
  </r>
  <r>
    <x v="2"/>
    <s v="September"/>
    <x v="6"/>
    <n v="1819"/>
  </r>
  <r>
    <x v="3"/>
    <s v="April"/>
    <x v="0"/>
    <n v="1017"/>
  </r>
  <r>
    <x v="3"/>
    <s v="April"/>
    <x v="1"/>
    <n v="2875"/>
  </r>
  <r>
    <x v="3"/>
    <s v="April"/>
    <x v="2"/>
    <n v="5834"/>
  </r>
  <r>
    <x v="3"/>
    <s v="April"/>
    <x v="3"/>
    <n v="1568"/>
  </r>
  <r>
    <x v="3"/>
    <s v="April"/>
    <x v="4"/>
    <n v="2247"/>
  </r>
  <r>
    <x v="3"/>
    <s v="April"/>
    <x v="5"/>
    <n v="5078"/>
  </r>
  <r>
    <x v="3"/>
    <s v="April"/>
    <x v="6"/>
    <n v="1667"/>
  </r>
  <r>
    <x v="3"/>
    <s v="August"/>
    <x v="0"/>
    <n v="55"/>
  </r>
  <r>
    <x v="3"/>
    <s v="August"/>
    <x v="1"/>
    <n v="2490"/>
  </r>
  <r>
    <x v="3"/>
    <s v="August"/>
    <x v="2"/>
    <n v="3704"/>
  </r>
  <r>
    <x v="3"/>
    <s v="August"/>
    <x v="3"/>
    <n v="1445"/>
  </r>
  <r>
    <x v="3"/>
    <s v="August"/>
    <x v="4"/>
    <n v="1857"/>
  </r>
  <r>
    <x v="3"/>
    <s v="August"/>
    <x v="5"/>
    <n v="5215"/>
  </r>
  <r>
    <x v="3"/>
    <s v="August"/>
    <x v="6"/>
    <n v="1920"/>
  </r>
  <r>
    <x v="3"/>
    <s v="December"/>
    <x v="0"/>
    <n v="739"/>
  </r>
  <r>
    <x v="3"/>
    <s v="December"/>
    <x v="1"/>
    <n v="2958"/>
  </r>
  <r>
    <x v="3"/>
    <s v="December"/>
    <x v="2"/>
    <n v="536"/>
  </r>
  <r>
    <x v="3"/>
    <s v="December"/>
    <x v="3"/>
    <n v="1275"/>
  </r>
  <r>
    <x v="3"/>
    <s v="December"/>
    <x v="4"/>
    <n v="854"/>
  </r>
  <r>
    <x v="3"/>
    <s v="December"/>
    <x v="5"/>
    <n v="2947"/>
  </r>
  <r>
    <x v="3"/>
    <s v="December"/>
    <x v="6"/>
    <n v="1460"/>
  </r>
  <r>
    <x v="3"/>
    <s v="February"/>
    <x v="0"/>
    <n v="730"/>
  </r>
  <r>
    <x v="3"/>
    <s v="February"/>
    <x v="1"/>
    <n v="2340"/>
  </r>
  <r>
    <x v="3"/>
    <s v="February"/>
    <x v="2"/>
    <n v="559"/>
  </r>
  <r>
    <x v="3"/>
    <s v="February"/>
    <x v="3"/>
    <n v="1039"/>
  </r>
  <r>
    <x v="3"/>
    <s v="February"/>
    <x v="4"/>
    <n v="644"/>
  </r>
  <r>
    <x v="3"/>
    <s v="February"/>
    <x v="5"/>
    <n v="2365"/>
  </r>
  <r>
    <x v="3"/>
    <s v="February"/>
    <x v="6"/>
    <n v="1318"/>
  </r>
  <r>
    <x v="3"/>
    <s v="January"/>
    <x v="0"/>
    <n v="808"/>
  </r>
  <r>
    <x v="3"/>
    <s v="January"/>
    <x v="1"/>
    <n v="2714"/>
  </r>
  <r>
    <x v="3"/>
    <s v="January"/>
    <x v="2"/>
    <n v="266"/>
  </r>
  <r>
    <x v="3"/>
    <s v="January"/>
    <x v="3"/>
    <n v="1188"/>
  </r>
  <r>
    <x v="3"/>
    <s v="January"/>
    <x v="4"/>
    <n v="568"/>
  </r>
  <r>
    <x v="3"/>
    <s v="January"/>
    <x v="5"/>
    <n v="1983"/>
  </r>
  <r>
    <x v="3"/>
    <s v="January"/>
    <x v="6"/>
    <n v="1414"/>
  </r>
  <r>
    <x v="3"/>
    <s v="July"/>
    <x v="0"/>
    <n v="37"/>
  </r>
  <r>
    <x v="3"/>
    <s v="July"/>
    <x v="1"/>
    <n v="2722"/>
  </r>
  <r>
    <x v="3"/>
    <s v="July"/>
    <x v="2"/>
    <n v="6831"/>
  </r>
  <r>
    <x v="3"/>
    <s v="July"/>
    <x v="3"/>
    <n v="1713"/>
  </r>
  <r>
    <x v="3"/>
    <s v="July"/>
    <x v="4"/>
    <n v="2870"/>
  </r>
  <r>
    <x v="3"/>
    <s v="July"/>
    <x v="5"/>
    <n v="6393"/>
  </r>
  <r>
    <x v="3"/>
    <s v="July"/>
    <x v="6"/>
    <n v="2039"/>
  </r>
  <r>
    <x v="3"/>
    <s v="June"/>
    <x v="0"/>
    <n v="125"/>
  </r>
  <r>
    <x v="3"/>
    <s v="June"/>
    <x v="1"/>
    <n v="2576"/>
  </r>
  <r>
    <x v="3"/>
    <s v="June"/>
    <x v="2"/>
    <n v="2592"/>
  </r>
  <r>
    <x v="3"/>
    <s v="June"/>
    <x v="3"/>
    <n v="1439"/>
  </r>
  <r>
    <x v="3"/>
    <s v="June"/>
    <x v="4"/>
    <n v="1766"/>
  </r>
  <r>
    <x v="3"/>
    <s v="June"/>
    <x v="5"/>
    <n v="4935"/>
  </r>
  <r>
    <x v="3"/>
    <s v="June"/>
    <x v="6"/>
    <n v="1733"/>
  </r>
  <r>
    <x v="3"/>
    <s v="March"/>
    <x v="0"/>
    <n v="789"/>
  </r>
  <r>
    <x v="3"/>
    <s v="March"/>
    <x v="1"/>
    <n v="2615"/>
  </r>
  <r>
    <x v="3"/>
    <s v="March"/>
    <x v="2"/>
    <n v="1994"/>
  </r>
  <r>
    <x v="3"/>
    <s v="March"/>
    <x v="3"/>
    <n v="1368"/>
  </r>
  <r>
    <x v="3"/>
    <s v="March"/>
    <x v="4"/>
    <n v="1278"/>
  </r>
  <r>
    <x v="3"/>
    <s v="March"/>
    <x v="5"/>
    <n v="4134"/>
  </r>
  <r>
    <x v="3"/>
    <s v="March"/>
    <x v="6"/>
    <n v="1577"/>
  </r>
  <r>
    <x v="3"/>
    <s v="May"/>
    <x v="0"/>
    <n v="420"/>
  </r>
  <r>
    <x v="3"/>
    <s v="May"/>
    <x v="1"/>
    <n v="2716"/>
  </r>
  <r>
    <x v="3"/>
    <s v="May"/>
    <x v="2"/>
    <n v="3230"/>
  </r>
  <r>
    <x v="3"/>
    <s v="May"/>
    <x v="3"/>
    <n v="1577"/>
  </r>
  <r>
    <x v="3"/>
    <s v="May"/>
    <x v="4"/>
    <n v="1823"/>
  </r>
  <r>
    <x v="3"/>
    <s v="May"/>
    <x v="5"/>
    <n v="4742"/>
  </r>
  <r>
    <x v="3"/>
    <s v="May"/>
    <x v="6"/>
    <n v="1586"/>
  </r>
  <r>
    <x v="3"/>
    <s v="November"/>
    <x v="0"/>
    <n v="709"/>
  </r>
  <r>
    <x v="3"/>
    <s v="November"/>
    <x v="1"/>
    <n v="2928"/>
  </r>
  <r>
    <x v="3"/>
    <s v="November"/>
    <x v="2"/>
    <n v="681"/>
  </r>
  <r>
    <x v="3"/>
    <s v="November"/>
    <x v="3"/>
    <n v="1382"/>
  </r>
  <r>
    <x v="3"/>
    <s v="November"/>
    <x v="4"/>
    <n v="1065"/>
  </r>
  <r>
    <x v="3"/>
    <s v="November"/>
    <x v="5"/>
    <n v="5127"/>
  </r>
  <r>
    <x v="3"/>
    <s v="November"/>
    <x v="6"/>
    <n v="1628"/>
  </r>
  <r>
    <x v="3"/>
    <s v="October"/>
    <x v="0"/>
    <n v="338"/>
  </r>
  <r>
    <x v="3"/>
    <s v="October"/>
    <x v="1"/>
    <n v="2535"/>
  </r>
  <r>
    <x v="3"/>
    <s v="October"/>
    <x v="2"/>
    <n v="834"/>
  </r>
  <r>
    <x v="3"/>
    <s v="October"/>
    <x v="3"/>
    <n v="1253"/>
  </r>
  <r>
    <x v="3"/>
    <s v="October"/>
    <x v="4"/>
    <n v="1000"/>
  </r>
  <r>
    <x v="3"/>
    <s v="October"/>
    <x v="5"/>
    <n v="3431"/>
  </r>
  <r>
    <x v="3"/>
    <s v="October"/>
    <x v="6"/>
    <n v="1615"/>
  </r>
  <r>
    <x v="3"/>
    <s v="September"/>
    <x v="0"/>
    <n v="221"/>
  </r>
  <r>
    <x v="3"/>
    <s v="September"/>
    <x v="1"/>
    <n v="2450"/>
  </r>
  <r>
    <x v="3"/>
    <s v="September"/>
    <x v="2"/>
    <n v="2189"/>
  </r>
  <r>
    <x v="3"/>
    <s v="September"/>
    <x v="3"/>
    <n v="1289"/>
  </r>
  <r>
    <x v="3"/>
    <s v="September"/>
    <x v="4"/>
    <n v="1393"/>
  </r>
  <r>
    <x v="3"/>
    <s v="September"/>
    <x v="5"/>
    <n v="4312"/>
  </r>
  <r>
    <x v="3"/>
    <s v="September"/>
    <x v="6"/>
    <n v="1699"/>
  </r>
  <r>
    <x v="4"/>
    <s v="April"/>
    <x v="0"/>
    <n v="522"/>
  </r>
  <r>
    <x v="4"/>
    <s v="April"/>
    <x v="1"/>
    <n v="2478"/>
  </r>
  <r>
    <x v="4"/>
    <s v="April"/>
    <x v="2"/>
    <n v="2424"/>
  </r>
  <r>
    <x v="4"/>
    <s v="April"/>
    <x v="3"/>
    <n v="1380"/>
  </r>
  <r>
    <x v="4"/>
    <s v="April"/>
    <x v="4"/>
    <n v="1641"/>
  </r>
  <r>
    <x v="4"/>
    <s v="April"/>
    <x v="5"/>
    <n v="4490"/>
  </r>
  <r>
    <x v="4"/>
    <s v="April"/>
    <x v="6"/>
    <n v="1591"/>
  </r>
  <r>
    <x v="4"/>
    <s v="August"/>
    <x v="0"/>
    <n v="113"/>
  </r>
  <r>
    <x v="4"/>
    <s v="August"/>
    <x v="1"/>
    <n v="2474"/>
  </r>
  <r>
    <x v="4"/>
    <s v="August"/>
    <x v="2"/>
    <n v="2538"/>
  </r>
  <r>
    <x v="4"/>
    <s v="August"/>
    <x v="3"/>
    <n v="1300"/>
  </r>
  <r>
    <x v="4"/>
    <s v="August"/>
    <x v="4"/>
    <n v="1506"/>
  </r>
  <r>
    <x v="4"/>
    <s v="August"/>
    <x v="5"/>
    <n v="3826"/>
  </r>
  <r>
    <x v="4"/>
    <s v="August"/>
    <x v="6"/>
    <n v="1808"/>
  </r>
  <r>
    <x v="4"/>
    <s v="December"/>
    <x v="0"/>
    <n v="856"/>
  </r>
  <r>
    <x v="4"/>
    <s v="December"/>
    <x v="1"/>
    <n v="3010"/>
  </r>
  <r>
    <x v="4"/>
    <s v="December"/>
    <x v="2"/>
    <n v="396"/>
  </r>
  <r>
    <x v="4"/>
    <s v="December"/>
    <x v="3"/>
    <n v="1223"/>
  </r>
  <r>
    <x v="4"/>
    <s v="December"/>
    <x v="4"/>
    <n v="659"/>
  </r>
  <r>
    <x v="4"/>
    <s v="December"/>
    <x v="5"/>
    <n v="2556"/>
  </r>
  <r>
    <x v="4"/>
    <s v="December"/>
    <x v="6"/>
    <n v="1492"/>
  </r>
  <r>
    <x v="4"/>
    <s v="February"/>
    <x v="0"/>
    <n v="833"/>
  </r>
  <r>
    <x v="4"/>
    <s v="February"/>
    <x v="1"/>
    <n v="2470"/>
  </r>
  <r>
    <x v="4"/>
    <s v="February"/>
    <x v="2"/>
    <n v="765"/>
  </r>
  <r>
    <x v="4"/>
    <s v="February"/>
    <x v="3"/>
    <n v="1189"/>
  </r>
  <r>
    <x v="4"/>
    <s v="February"/>
    <x v="4"/>
    <n v="707"/>
  </r>
  <r>
    <x v="4"/>
    <s v="February"/>
    <x v="5"/>
    <n v="2816"/>
  </r>
  <r>
    <x v="4"/>
    <s v="February"/>
    <x v="6"/>
    <n v="1450"/>
  </r>
  <r>
    <x v="4"/>
    <s v="January"/>
    <x v="0"/>
    <n v="856"/>
  </r>
  <r>
    <x v="4"/>
    <s v="January"/>
    <x v="1"/>
    <n v="2683"/>
  </r>
  <r>
    <x v="4"/>
    <s v="January"/>
    <x v="2"/>
    <n v="399"/>
  </r>
  <r>
    <x v="4"/>
    <s v="January"/>
    <x v="3"/>
    <n v="1227"/>
  </r>
  <r>
    <x v="4"/>
    <s v="January"/>
    <x v="4"/>
    <n v="656"/>
  </r>
  <r>
    <x v="4"/>
    <s v="January"/>
    <x v="5"/>
    <n v="2298"/>
  </r>
  <r>
    <x v="4"/>
    <s v="January"/>
    <x v="6"/>
    <n v="1486"/>
  </r>
  <r>
    <x v="4"/>
    <s v="July"/>
    <x v="0"/>
    <n v="43"/>
  </r>
  <r>
    <x v="4"/>
    <s v="July"/>
    <x v="1"/>
    <n v="2591"/>
  </r>
  <r>
    <x v="4"/>
    <s v="July"/>
    <x v="2"/>
    <n v="3948"/>
  </r>
  <r>
    <x v="4"/>
    <s v="July"/>
    <x v="3"/>
    <n v="1460"/>
  </r>
  <r>
    <x v="4"/>
    <s v="July"/>
    <x v="4"/>
    <n v="2151"/>
  </r>
  <r>
    <x v="4"/>
    <s v="July"/>
    <x v="5"/>
    <n v="5031"/>
  </r>
  <r>
    <x v="4"/>
    <s v="July"/>
    <x v="6"/>
    <n v="1837"/>
  </r>
  <r>
    <x v="4"/>
    <s v="June"/>
    <x v="0"/>
    <n v="83"/>
  </r>
  <r>
    <x v="4"/>
    <s v="June"/>
    <x v="1"/>
    <n v="2579"/>
  </r>
  <r>
    <x v="4"/>
    <s v="June"/>
    <x v="2"/>
    <n v="2105"/>
  </r>
  <r>
    <x v="4"/>
    <s v="June"/>
    <x v="3"/>
    <n v="1323"/>
  </r>
  <r>
    <x v="4"/>
    <s v="June"/>
    <x v="4"/>
    <n v="1719"/>
  </r>
  <r>
    <x v="4"/>
    <s v="June"/>
    <x v="5"/>
    <n v="4736"/>
  </r>
  <r>
    <x v="4"/>
    <s v="June"/>
    <x v="6"/>
    <n v="1630"/>
  </r>
  <r>
    <x v="4"/>
    <s v="March"/>
    <x v="0"/>
    <n v="726"/>
  </r>
  <r>
    <x v="4"/>
    <s v="March"/>
    <x v="1"/>
    <n v="2759"/>
  </r>
  <r>
    <x v="4"/>
    <s v="March"/>
    <x v="2"/>
    <n v="2407"/>
  </r>
  <r>
    <x v="4"/>
    <s v="March"/>
    <x v="3"/>
    <n v="1337"/>
  </r>
  <r>
    <x v="4"/>
    <s v="March"/>
    <x v="4"/>
    <n v="1215"/>
  </r>
  <r>
    <x v="4"/>
    <s v="March"/>
    <x v="5"/>
    <n v="3818"/>
  </r>
  <r>
    <x v="4"/>
    <s v="March"/>
    <x v="6"/>
    <n v="1529"/>
  </r>
  <r>
    <x v="4"/>
    <s v="May"/>
    <x v="0"/>
    <n v="252"/>
  </r>
  <r>
    <x v="4"/>
    <s v="May"/>
    <x v="1"/>
    <n v="2516"/>
  </r>
  <r>
    <x v="4"/>
    <s v="May"/>
    <x v="2"/>
    <n v="1553"/>
  </r>
  <r>
    <x v="4"/>
    <s v="May"/>
    <x v="3"/>
    <n v="1319"/>
  </r>
  <r>
    <x v="4"/>
    <s v="May"/>
    <x v="4"/>
    <n v="1500"/>
  </r>
  <r>
    <x v="4"/>
    <s v="May"/>
    <x v="5"/>
    <n v="3993"/>
  </r>
  <r>
    <x v="4"/>
    <s v="May"/>
    <x v="6"/>
    <n v="1669"/>
  </r>
  <r>
    <x v="4"/>
    <s v="November"/>
    <x v="0"/>
    <n v="462"/>
  </r>
  <r>
    <x v="4"/>
    <s v="November"/>
    <x v="1"/>
    <n v="2558"/>
  </r>
  <r>
    <x v="4"/>
    <s v="November"/>
    <x v="2"/>
    <n v="641"/>
  </r>
  <r>
    <x v="4"/>
    <s v="November"/>
    <x v="3"/>
    <n v="1264"/>
  </r>
  <r>
    <x v="4"/>
    <s v="November"/>
    <x v="4"/>
    <n v="1111"/>
  </r>
  <r>
    <x v="4"/>
    <s v="November"/>
    <x v="5"/>
    <n v="4328"/>
  </r>
  <r>
    <x v="4"/>
    <s v="November"/>
    <x v="6"/>
    <n v="1577"/>
  </r>
  <r>
    <x v="4"/>
    <s v="October"/>
    <x v="0"/>
    <n v="338"/>
  </r>
  <r>
    <x v="4"/>
    <s v="October"/>
    <x v="1"/>
    <n v="2683"/>
  </r>
  <r>
    <x v="4"/>
    <s v="October"/>
    <x v="2"/>
    <n v="1204"/>
  </r>
  <r>
    <x v="4"/>
    <s v="October"/>
    <x v="3"/>
    <n v="1267"/>
  </r>
  <r>
    <x v="4"/>
    <s v="October"/>
    <x v="4"/>
    <n v="1097"/>
  </r>
  <r>
    <x v="4"/>
    <s v="October"/>
    <x v="5"/>
    <n v="3905"/>
  </r>
  <r>
    <x v="4"/>
    <s v="October"/>
    <x v="6"/>
    <n v="1646"/>
  </r>
  <r>
    <x v="4"/>
    <s v="September"/>
    <x v="0"/>
    <n v="107"/>
  </r>
  <r>
    <x v="4"/>
    <s v="September"/>
    <x v="1"/>
    <n v="2543"/>
  </r>
  <r>
    <x v="4"/>
    <s v="September"/>
    <x v="2"/>
    <n v="2578"/>
  </r>
  <r>
    <x v="4"/>
    <s v="September"/>
    <x v="3"/>
    <n v="1277"/>
  </r>
  <r>
    <x v="4"/>
    <s v="September"/>
    <x v="4"/>
    <n v="1721"/>
  </r>
  <r>
    <x v="4"/>
    <s v="September"/>
    <x v="5"/>
    <n v="5067"/>
  </r>
  <r>
    <x v="4"/>
    <s v="September"/>
    <x v="6"/>
    <n v="1767"/>
  </r>
  <r>
    <x v="5"/>
    <s v="April"/>
    <x v="0"/>
    <n v="507"/>
  </r>
  <r>
    <x v="5"/>
    <s v="April"/>
    <x v="1"/>
    <n v="2591"/>
  </r>
  <r>
    <x v="5"/>
    <s v="April"/>
    <x v="2"/>
    <n v="4143"/>
  </r>
  <r>
    <x v="5"/>
    <s v="April"/>
    <x v="3"/>
    <n v="1513"/>
  </r>
  <r>
    <x v="5"/>
    <s v="April"/>
    <x v="4"/>
    <n v="2061"/>
  </r>
  <r>
    <x v="5"/>
    <s v="April"/>
    <x v="5"/>
    <n v="5302"/>
  </r>
  <r>
    <x v="5"/>
    <s v="April"/>
    <x v="6"/>
    <n v="1609"/>
  </r>
  <r>
    <x v="5"/>
    <s v="August"/>
    <x v="0"/>
    <n v="41"/>
  </r>
  <r>
    <x v="5"/>
    <s v="August"/>
    <x v="1"/>
    <n v="2568"/>
  </r>
  <r>
    <x v="5"/>
    <s v="August"/>
    <x v="2"/>
    <n v="3188"/>
  </r>
  <r>
    <x v="5"/>
    <s v="August"/>
    <x v="3"/>
    <n v="1324"/>
  </r>
  <r>
    <x v="5"/>
    <s v="August"/>
    <x v="4"/>
    <n v="1805"/>
  </r>
  <r>
    <x v="5"/>
    <s v="August"/>
    <x v="5"/>
    <n v="4660"/>
  </r>
  <r>
    <x v="5"/>
    <s v="August"/>
    <x v="6"/>
    <n v="2011"/>
  </r>
  <r>
    <x v="5"/>
    <s v="December"/>
    <x v="0"/>
    <n v="447"/>
  </r>
  <r>
    <x v="5"/>
    <s v="December"/>
    <x v="1"/>
    <n v="2679"/>
  </r>
  <r>
    <x v="5"/>
    <s v="December"/>
    <x v="2"/>
    <n v="450"/>
  </r>
  <r>
    <x v="5"/>
    <s v="December"/>
    <x v="3"/>
    <n v="1191"/>
  </r>
  <r>
    <x v="5"/>
    <s v="December"/>
    <x v="4"/>
    <n v="662"/>
  </r>
  <r>
    <x v="5"/>
    <s v="December"/>
    <x v="5"/>
    <n v="2515"/>
  </r>
  <r>
    <x v="5"/>
    <s v="December"/>
    <x v="6"/>
    <n v="1692"/>
  </r>
  <r>
    <x v="5"/>
    <s v="February"/>
    <x v="0"/>
    <n v="634"/>
  </r>
  <r>
    <x v="5"/>
    <s v="February"/>
    <x v="1"/>
    <n v="2641"/>
  </r>
  <r>
    <x v="5"/>
    <s v="February"/>
    <x v="2"/>
    <n v="834"/>
  </r>
  <r>
    <x v="5"/>
    <s v="February"/>
    <x v="3"/>
    <n v="1246"/>
  </r>
  <r>
    <x v="5"/>
    <s v="February"/>
    <x v="4"/>
    <n v="846"/>
  </r>
  <r>
    <x v="5"/>
    <s v="February"/>
    <x v="5"/>
    <n v="2941"/>
  </r>
  <r>
    <x v="5"/>
    <s v="February"/>
    <x v="6"/>
    <n v="1569"/>
  </r>
  <r>
    <x v="5"/>
    <s v="January"/>
    <x v="0"/>
    <n v="684"/>
  </r>
  <r>
    <x v="5"/>
    <s v="January"/>
    <x v="1"/>
    <n v="2784"/>
  </r>
  <r>
    <x v="5"/>
    <s v="January"/>
    <x v="2"/>
    <n v="351"/>
  </r>
  <r>
    <x v="5"/>
    <s v="January"/>
    <x v="3"/>
    <n v="1229"/>
  </r>
  <r>
    <x v="5"/>
    <s v="January"/>
    <x v="4"/>
    <n v="630"/>
  </r>
  <r>
    <x v="5"/>
    <s v="January"/>
    <x v="5"/>
    <n v="2193"/>
  </r>
  <r>
    <x v="5"/>
    <s v="January"/>
    <x v="6"/>
    <n v="1673"/>
  </r>
  <r>
    <x v="5"/>
    <s v="July"/>
    <x v="0"/>
    <n v="66"/>
  </r>
  <r>
    <x v="5"/>
    <s v="July"/>
    <x v="1"/>
    <n v="2494"/>
  </r>
  <r>
    <x v="5"/>
    <s v="July"/>
    <x v="2"/>
    <n v="4087"/>
  </r>
  <r>
    <x v="5"/>
    <s v="July"/>
    <x v="3"/>
    <n v="1535"/>
  </r>
  <r>
    <x v="5"/>
    <s v="July"/>
    <x v="4"/>
    <n v="2054"/>
  </r>
  <r>
    <x v="5"/>
    <s v="July"/>
    <x v="5"/>
    <n v="4824"/>
  </r>
  <r>
    <x v="5"/>
    <s v="July"/>
    <x v="6"/>
    <n v="1891"/>
  </r>
  <r>
    <x v="5"/>
    <s v="June"/>
    <x v="0"/>
    <n v="84"/>
  </r>
  <r>
    <x v="5"/>
    <s v="June"/>
    <x v="1"/>
    <n v="2609"/>
  </r>
  <r>
    <x v="5"/>
    <s v="June"/>
    <x v="2"/>
    <n v="3326"/>
  </r>
  <r>
    <x v="5"/>
    <s v="June"/>
    <x v="3"/>
    <n v="1507"/>
  </r>
  <r>
    <x v="5"/>
    <s v="June"/>
    <x v="4"/>
    <n v="2056"/>
  </r>
  <r>
    <x v="5"/>
    <s v="June"/>
    <x v="5"/>
    <n v="5155"/>
  </r>
  <r>
    <x v="5"/>
    <s v="June"/>
    <x v="6"/>
    <n v="1689"/>
  </r>
  <r>
    <x v="5"/>
    <s v="March"/>
    <x v="0"/>
    <n v="646"/>
  </r>
  <r>
    <x v="5"/>
    <s v="March"/>
    <x v="1"/>
    <n v="2658"/>
  </r>
  <r>
    <x v="5"/>
    <s v="March"/>
    <x v="2"/>
    <n v="1748"/>
  </r>
  <r>
    <x v="5"/>
    <s v="March"/>
    <x v="3"/>
    <n v="1276"/>
  </r>
  <r>
    <x v="5"/>
    <s v="March"/>
    <x v="4"/>
    <n v="1237"/>
  </r>
  <r>
    <x v="5"/>
    <s v="March"/>
    <x v="5"/>
    <n v="3990"/>
  </r>
  <r>
    <x v="5"/>
    <s v="March"/>
    <x v="6"/>
    <n v="1768"/>
  </r>
  <r>
    <x v="5"/>
    <s v="May"/>
    <x v="0"/>
    <n v="273"/>
  </r>
  <r>
    <x v="5"/>
    <s v="May"/>
    <x v="1"/>
    <n v="2674"/>
  </r>
  <r>
    <x v="5"/>
    <s v="May"/>
    <x v="2"/>
    <n v="2233"/>
  </r>
  <r>
    <x v="5"/>
    <s v="May"/>
    <x v="3"/>
    <n v="1436"/>
  </r>
  <r>
    <x v="5"/>
    <s v="May"/>
    <x v="4"/>
    <n v="1707"/>
  </r>
  <r>
    <x v="5"/>
    <s v="May"/>
    <x v="5"/>
    <n v="4415"/>
  </r>
  <r>
    <x v="5"/>
    <s v="May"/>
    <x v="6"/>
    <n v="1509"/>
  </r>
  <r>
    <x v="5"/>
    <s v="November"/>
    <x v="0"/>
    <n v="386"/>
  </r>
  <r>
    <x v="5"/>
    <s v="November"/>
    <x v="1"/>
    <n v="2631"/>
  </r>
  <r>
    <x v="5"/>
    <s v="November"/>
    <x v="2"/>
    <n v="625"/>
  </r>
  <r>
    <x v="5"/>
    <s v="November"/>
    <x v="3"/>
    <n v="1216"/>
  </r>
  <r>
    <x v="5"/>
    <s v="November"/>
    <x v="4"/>
    <n v="963"/>
  </r>
  <r>
    <x v="5"/>
    <s v="November"/>
    <x v="5"/>
    <n v="3928"/>
  </r>
  <r>
    <x v="5"/>
    <s v="November"/>
    <x v="6"/>
    <n v="1797"/>
  </r>
  <r>
    <x v="5"/>
    <s v="October"/>
    <x v="0"/>
    <n v="303"/>
  </r>
  <r>
    <x v="5"/>
    <s v="October"/>
    <x v="1"/>
    <n v="2645"/>
  </r>
  <r>
    <x v="5"/>
    <s v="October"/>
    <x v="2"/>
    <n v="1200"/>
  </r>
  <r>
    <x v="5"/>
    <s v="October"/>
    <x v="3"/>
    <n v="1302"/>
  </r>
  <r>
    <x v="5"/>
    <s v="October"/>
    <x v="4"/>
    <n v="1395"/>
  </r>
  <r>
    <x v="5"/>
    <s v="October"/>
    <x v="5"/>
    <n v="5028"/>
  </r>
  <r>
    <x v="5"/>
    <s v="October"/>
    <x v="6"/>
    <n v="1859"/>
  </r>
  <r>
    <x v="5"/>
    <s v="September"/>
    <x v="0"/>
    <n v="136"/>
  </r>
  <r>
    <x v="5"/>
    <s v="September"/>
    <x v="1"/>
    <n v="2411"/>
  </r>
  <r>
    <x v="5"/>
    <s v="September"/>
    <x v="2"/>
    <n v="1682"/>
  </r>
  <r>
    <x v="5"/>
    <s v="September"/>
    <x v="3"/>
    <n v="1253"/>
  </r>
  <r>
    <x v="5"/>
    <s v="September"/>
    <x v="4"/>
    <n v="1255"/>
  </r>
  <r>
    <x v="5"/>
    <s v="September"/>
    <x v="5"/>
    <n v="4328"/>
  </r>
  <r>
    <x v="5"/>
    <s v="September"/>
    <x v="6"/>
    <n v="1797"/>
  </r>
  <r>
    <x v="6"/>
    <s v="April"/>
    <x v="0"/>
    <n v="546"/>
  </r>
  <r>
    <x v="6"/>
    <s v="April"/>
    <x v="1"/>
    <n v="2479"/>
  </r>
  <r>
    <x v="6"/>
    <s v="April"/>
    <x v="2"/>
    <n v="1724"/>
  </r>
  <r>
    <x v="6"/>
    <s v="April"/>
    <x v="3"/>
    <n v="1315"/>
  </r>
  <r>
    <x v="6"/>
    <s v="April"/>
    <x v="4"/>
    <n v="1287"/>
  </r>
  <r>
    <x v="6"/>
    <s v="April"/>
    <x v="5"/>
    <n v="3802"/>
  </r>
  <r>
    <x v="6"/>
    <s v="April"/>
    <x v="6"/>
    <n v="1701"/>
  </r>
  <r>
    <x v="6"/>
    <s v="August"/>
    <x v="0"/>
    <n v="48"/>
  </r>
  <r>
    <x v="6"/>
    <s v="August"/>
    <x v="1"/>
    <n v="2488"/>
  </r>
  <r>
    <x v="6"/>
    <s v="August"/>
    <x v="2"/>
    <n v="4222"/>
  </r>
  <r>
    <x v="6"/>
    <s v="August"/>
    <x v="3"/>
    <n v="1469"/>
  </r>
  <r>
    <x v="6"/>
    <s v="August"/>
    <x v="4"/>
    <n v="2194"/>
  </r>
  <r>
    <x v="6"/>
    <s v="August"/>
    <x v="5"/>
    <n v="5148"/>
  </r>
  <r>
    <x v="6"/>
    <s v="August"/>
    <x v="6"/>
    <n v="2408"/>
  </r>
  <r>
    <x v="6"/>
    <s v="December"/>
    <x v="0"/>
    <n v="611"/>
  </r>
  <r>
    <x v="6"/>
    <s v="December"/>
    <x v="1"/>
    <n v="2804"/>
  </r>
  <r>
    <x v="6"/>
    <s v="December"/>
    <x v="2"/>
    <n v="549"/>
  </r>
  <r>
    <x v="6"/>
    <s v="December"/>
    <x v="3"/>
    <n v="1254"/>
  </r>
  <r>
    <x v="6"/>
    <s v="December"/>
    <x v="4"/>
    <n v="892"/>
  </r>
  <r>
    <x v="6"/>
    <s v="December"/>
    <x v="5"/>
    <n v="3412"/>
  </r>
  <r>
    <x v="6"/>
    <s v="December"/>
    <x v="6"/>
    <n v="1881"/>
  </r>
  <r>
    <x v="6"/>
    <s v="February"/>
    <x v="0"/>
    <n v="543"/>
  </r>
  <r>
    <x v="6"/>
    <s v="February"/>
    <x v="1"/>
    <n v="2247"/>
  </r>
  <r>
    <x v="6"/>
    <s v="February"/>
    <x v="2"/>
    <n v="653"/>
  </r>
  <r>
    <x v="6"/>
    <s v="February"/>
    <x v="3"/>
    <n v="1075"/>
  </r>
  <r>
    <x v="6"/>
    <s v="February"/>
    <x v="4"/>
    <n v="721"/>
  </r>
  <r>
    <x v="6"/>
    <s v="February"/>
    <x v="5"/>
    <n v="2647"/>
  </r>
  <r>
    <x v="6"/>
    <s v="February"/>
    <x v="6"/>
    <n v="1645"/>
  </r>
  <r>
    <x v="6"/>
    <s v="January"/>
    <x v="0"/>
    <n v="763"/>
  </r>
  <r>
    <x v="6"/>
    <s v="January"/>
    <x v="1"/>
    <n v="2629"/>
  </r>
  <r>
    <x v="6"/>
    <s v="January"/>
    <x v="2"/>
    <n v="440"/>
  </r>
  <r>
    <x v="6"/>
    <s v="January"/>
    <x v="3"/>
    <n v="1266"/>
  </r>
  <r>
    <x v="6"/>
    <s v="January"/>
    <x v="4"/>
    <n v="825"/>
  </r>
  <r>
    <x v="6"/>
    <s v="January"/>
    <x v="5"/>
    <n v="2930"/>
  </r>
  <r>
    <x v="6"/>
    <s v="January"/>
    <x v="6"/>
    <n v="1855"/>
  </r>
  <r>
    <x v="6"/>
    <s v="July"/>
    <x v="0"/>
    <n v="46"/>
  </r>
  <r>
    <x v="6"/>
    <s v="July"/>
    <x v="1"/>
    <n v="2535"/>
  </r>
  <r>
    <x v="6"/>
    <s v="July"/>
    <x v="2"/>
    <n v="2611"/>
  </r>
  <r>
    <x v="6"/>
    <s v="July"/>
    <x v="3"/>
    <n v="1429"/>
  </r>
  <r>
    <x v="6"/>
    <s v="July"/>
    <x v="4"/>
    <n v="1904"/>
  </r>
  <r>
    <x v="6"/>
    <s v="July"/>
    <x v="5"/>
    <n v="4834"/>
  </r>
  <r>
    <x v="6"/>
    <s v="July"/>
    <x v="6"/>
    <n v="2191"/>
  </r>
  <r>
    <x v="6"/>
    <s v="June"/>
    <x v="0"/>
    <n v="81"/>
  </r>
  <r>
    <x v="6"/>
    <s v="June"/>
    <x v="1"/>
    <n v="2400"/>
  </r>
  <r>
    <x v="6"/>
    <s v="June"/>
    <x v="2"/>
    <n v="1349"/>
  </r>
  <r>
    <x v="6"/>
    <s v="June"/>
    <x v="3"/>
    <n v="1287"/>
  </r>
  <r>
    <x v="6"/>
    <s v="June"/>
    <x v="4"/>
    <n v="1427"/>
  </r>
  <r>
    <x v="6"/>
    <s v="June"/>
    <x v="5"/>
    <n v="3715"/>
  </r>
  <r>
    <x v="6"/>
    <s v="June"/>
    <x v="6"/>
    <n v="1861"/>
  </r>
  <r>
    <x v="6"/>
    <s v="March"/>
    <x v="0"/>
    <n v="444"/>
  </r>
  <r>
    <x v="6"/>
    <s v="March"/>
    <x v="1"/>
    <n v="2370"/>
  </r>
  <r>
    <x v="6"/>
    <s v="March"/>
    <x v="2"/>
    <n v="1854"/>
  </r>
  <r>
    <x v="6"/>
    <s v="March"/>
    <x v="3"/>
    <n v="1290"/>
  </r>
  <r>
    <x v="6"/>
    <s v="March"/>
    <x v="4"/>
    <n v="1236"/>
  </r>
  <r>
    <x v="6"/>
    <s v="March"/>
    <x v="5"/>
    <n v="3820"/>
  </r>
  <r>
    <x v="6"/>
    <s v="March"/>
    <x v="6"/>
    <n v="1861"/>
  </r>
  <r>
    <x v="6"/>
    <s v="May"/>
    <x v="0"/>
    <n v="197"/>
  </r>
  <r>
    <x v="6"/>
    <s v="May"/>
    <x v="1"/>
    <n v="2586"/>
  </r>
  <r>
    <x v="6"/>
    <s v="May"/>
    <x v="2"/>
    <n v="2827"/>
  </r>
  <r>
    <x v="6"/>
    <s v="May"/>
    <x v="3"/>
    <n v="1460"/>
  </r>
  <r>
    <x v="6"/>
    <s v="May"/>
    <x v="4"/>
    <n v="1885"/>
  </r>
  <r>
    <x v="6"/>
    <s v="May"/>
    <x v="5"/>
    <n v="4792"/>
  </r>
  <r>
    <x v="6"/>
    <s v="May"/>
    <x v="6"/>
    <n v="1974"/>
  </r>
  <r>
    <x v="6"/>
    <s v="November"/>
    <x v="0"/>
    <n v="535"/>
  </r>
  <r>
    <x v="6"/>
    <s v="November"/>
    <x v="1"/>
    <n v="2731"/>
  </r>
  <r>
    <x v="6"/>
    <s v="November"/>
    <x v="2"/>
    <n v="940"/>
  </r>
  <r>
    <x v="6"/>
    <s v="November"/>
    <x v="3"/>
    <n v="1420"/>
  </r>
  <r>
    <x v="6"/>
    <s v="November"/>
    <x v="4"/>
    <n v="1390"/>
  </r>
  <r>
    <x v="6"/>
    <s v="November"/>
    <x v="5"/>
    <n v="5057"/>
  </r>
  <r>
    <x v="6"/>
    <s v="November"/>
    <x v="6"/>
    <n v="1961"/>
  </r>
  <r>
    <x v="6"/>
    <s v="October"/>
    <x v="0"/>
    <n v="328"/>
  </r>
  <r>
    <x v="6"/>
    <s v="October"/>
    <x v="1"/>
    <n v="2614"/>
  </r>
  <r>
    <x v="6"/>
    <s v="October"/>
    <x v="2"/>
    <n v="1718"/>
  </r>
  <r>
    <x v="6"/>
    <s v="October"/>
    <x v="3"/>
    <n v="1327"/>
  </r>
  <r>
    <x v="6"/>
    <s v="October"/>
    <x v="4"/>
    <n v="1523"/>
  </r>
  <r>
    <x v="6"/>
    <s v="October"/>
    <x v="5"/>
    <n v="5618"/>
  </r>
  <r>
    <x v="6"/>
    <s v="October"/>
    <x v="6"/>
    <n v="2107"/>
  </r>
  <r>
    <x v="6"/>
    <s v="September"/>
    <x v="0"/>
    <n v="101"/>
  </r>
  <r>
    <x v="6"/>
    <s v="September"/>
    <x v="1"/>
    <n v="2477"/>
  </r>
  <r>
    <x v="6"/>
    <s v="September"/>
    <x v="2"/>
    <n v="2371"/>
  </r>
  <r>
    <x v="6"/>
    <s v="September"/>
    <x v="3"/>
    <n v="1280"/>
  </r>
  <r>
    <x v="6"/>
    <s v="September"/>
    <x v="4"/>
    <n v="1500"/>
  </r>
  <r>
    <x v="6"/>
    <s v="September"/>
    <x v="5"/>
    <n v="4241"/>
  </r>
  <r>
    <x v="6"/>
    <s v="September"/>
    <x v="6"/>
    <n v="2111"/>
  </r>
  <r>
    <x v="7"/>
    <s v="April"/>
    <x v="0"/>
    <n v="432"/>
  </r>
  <r>
    <x v="7"/>
    <s v="April"/>
    <x v="1"/>
    <n v="2659"/>
  </r>
  <r>
    <x v="7"/>
    <s v="April"/>
    <x v="2"/>
    <n v="5019"/>
  </r>
  <r>
    <x v="7"/>
    <s v="April"/>
    <x v="3"/>
    <n v="1632"/>
  </r>
  <r>
    <x v="7"/>
    <s v="April"/>
    <x v="4"/>
    <n v="2456"/>
  </r>
  <r>
    <x v="7"/>
    <s v="April"/>
    <x v="5"/>
    <n v="6260"/>
  </r>
  <r>
    <x v="7"/>
    <s v="April"/>
    <x v="6"/>
    <n v="2058"/>
  </r>
  <r>
    <x v="7"/>
    <s v="August"/>
    <x v="0"/>
    <n v="52"/>
  </r>
  <r>
    <x v="7"/>
    <s v="August"/>
    <x v="1"/>
    <n v="2446"/>
  </r>
  <r>
    <x v="7"/>
    <s v="August"/>
    <x v="2"/>
    <n v="2511"/>
  </r>
  <r>
    <x v="7"/>
    <s v="August"/>
    <x v="3"/>
    <n v="1340"/>
  </r>
  <r>
    <x v="7"/>
    <s v="August"/>
    <x v="4"/>
    <n v="1667"/>
  </r>
  <r>
    <x v="7"/>
    <s v="August"/>
    <x v="5"/>
    <n v="4934"/>
  </r>
  <r>
    <x v="7"/>
    <s v="August"/>
    <x v="6"/>
    <n v="2167"/>
  </r>
  <r>
    <x v="7"/>
    <s v="December"/>
    <x v="0"/>
    <n v="620"/>
  </r>
  <r>
    <x v="7"/>
    <s v="December"/>
    <x v="1"/>
    <n v="2937"/>
  </r>
  <r>
    <x v="7"/>
    <s v="December"/>
    <x v="2"/>
    <n v="475"/>
  </r>
  <r>
    <x v="7"/>
    <s v="December"/>
    <x v="3"/>
    <n v="1175"/>
  </r>
  <r>
    <x v="7"/>
    <s v="December"/>
    <x v="4"/>
    <n v="724"/>
  </r>
  <r>
    <x v="7"/>
    <s v="December"/>
    <x v="5"/>
    <n v="2917"/>
  </r>
  <r>
    <x v="7"/>
    <s v="December"/>
    <x v="6"/>
    <n v="1626"/>
  </r>
  <r>
    <x v="7"/>
    <s v="February"/>
    <x v="0"/>
    <n v="646"/>
  </r>
  <r>
    <x v="7"/>
    <s v="February"/>
    <x v="1"/>
    <n v="2489"/>
  </r>
  <r>
    <x v="7"/>
    <s v="February"/>
    <x v="2"/>
    <n v="733"/>
  </r>
  <r>
    <x v="7"/>
    <s v="February"/>
    <x v="3"/>
    <n v="1072"/>
  </r>
  <r>
    <x v="7"/>
    <s v="February"/>
    <x v="4"/>
    <n v="780"/>
  </r>
  <r>
    <x v="7"/>
    <s v="February"/>
    <x v="5"/>
    <n v="2972"/>
  </r>
  <r>
    <x v="7"/>
    <s v="February"/>
    <x v="6"/>
    <n v="1444"/>
  </r>
  <r>
    <x v="7"/>
    <s v="January"/>
    <x v="0"/>
    <n v="565"/>
  </r>
  <r>
    <x v="7"/>
    <s v="January"/>
    <x v="1"/>
    <n v="2532"/>
  </r>
  <r>
    <x v="7"/>
    <s v="January"/>
    <x v="2"/>
    <n v="468"/>
  </r>
  <r>
    <x v="7"/>
    <s v="January"/>
    <x v="3"/>
    <n v="1119"/>
  </r>
  <r>
    <x v="7"/>
    <s v="January"/>
    <x v="4"/>
    <n v="734"/>
  </r>
  <r>
    <x v="7"/>
    <s v="January"/>
    <x v="5"/>
    <n v="2708"/>
  </r>
  <r>
    <x v="7"/>
    <s v="January"/>
    <x v="6"/>
    <n v="1688"/>
  </r>
  <r>
    <x v="7"/>
    <s v="July"/>
    <x v="0"/>
    <n v="38"/>
  </r>
  <r>
    <x v="7"/>
    <s v="July"/>
    <x v="1"/>
    <n v="2426"/>
  </r>
  <r>
    <x v="7"/>
    <s v="July"/>
    <x v="2"/>
    <n v="3119"/>
  </r>
  <r>
    <x v="7"/>
    <s v="July"/>
    <x v="3"/>
    <n v="1312"/>
  </r>
  <r>
    <x v="7"/>
    <s v="July"/>
    <x v="4"/>
    <n v="1902"/>
  </r>
  <r>
    <x v="7"/>
    <s v="July"/>
    <x v="5"/>
    <n v="4937"/>
  </r>
  <r>
    <x v="7"/>
    <s v="July"/>
    <x v="6"/>
    <n v="2132"/>
  </r>
  <r>
    <x v="7"/>
    <s v="June"/>
    <x v="0"/>
    <n v="67"/>
  </r>
  <r>
    <x v="7"/>
    <s v="June"/>
    <x v="1"/>
    <n v="2535"/>
  </r>
  <r>
    <x v="7"/>
    <s v="June"/>
    <x v="2"/>
    <n v="3176"/>
  </r>
  <r>
    <x v="7"/>
    <s v="June"/>
    <x v="3"/>
    <n v="1542"/>
  </r>
  <r>
    <x v="7"/>
    <s v="June"/>
    <x v="4"/>
    <n v="2008"/>
  </r>
  <r>
    <x v="7"/>
    <s v="June"/>
    <x v="5"/>
    <n v="4908"/>
  </r>
  <r>
    <x v="7"/>
    <s v="June"/>
    <x v="6"/>
    <n v="2096"/>
  </r>
  <r>
    <x v="7"/>
    <s v="March"/>
    <x v="0"/>
    <n v="644"/>
  </r>
  <r>
    <x v="7"/>
    <s v="March"/>
    <x v="1"/>
    <n v="2582"/>
  </r>
  <r>
    <x v="7"/>
    <s v="March"/>
    <x v="2"/>
    <n v="777"/>
  </r>
  <r>
    <x v="7"/>
    <s v="March"/>
    <x v="3"/>
    <n v="1152"/>
  </r>
  <r>
    <x v="7"/>
    <s v="March"/>
    <x v="4"/>
    <n v="860"/>
  </r>
  <r>
    <x v="7"/>
    <s v="March"/>
    <x v="5"/>
    <n v="2782"/>
  </r>
  <r>
    <x v="7"/>
    <s v="March"/>
    <x v="6"/>
    <n v="1660"/>
  </r>
  <r>
    <x v="7"/>
    <s v="May"/>
    <x v="0"/>
    <n v="176"/>
  </r>
  <r>
    <x v="7"/>
    <s v="May"/>
    <x v="1"/>
    <n v="2659"/>
  </r>
  <r>
    <x v="7"/>
    <s v="May"/>
    <x v="2"/>
    <n v="3627"/>
  </r>
  <r>
    <x v="7"/>
    <s v="May"/>
    <x v="3"/>
    <n v="1614"/>
  </r>
  <r>
    <x v="7"/>
    <s v="May"/>
    <x v="4"/>
    <n v="2162"/>
  </r>
  <r>
    <x v="7"/>
    <s v="May"/>
    <x v="5"/>
    <n v="5648"/>
  </r>
  <r>
    <x v="7"/>
    <s v="May"/>
    <x v="6"/>
    <n v="2030"/>
  </r>
  <r>
    <x v="7"/>
    <s v="November"/>
    <x v="0"/>
    <n v="438"/>
  </r>
  <r>
    <x v="7"/>
    <s v="November"/>
    <x v="1"/>
    <n v="2662"/>
  </r>
  <r>
    <x v="7"/>
    <s v="November"/>
    <x v="2"/>
    <n v="1190"/>
  </r>
  <r>
    <x v="7"/>
    <s v="November"/>
    <x v="3"/>
    <n v="1254"/>
  </r>
  <r>
    <x v="7"/>
    <s v="November"/>
    <x v="4"/>
    <n v="1384"/>
  </r>
  <r>
    <x v="7"/>
    <s v="November"/>
    <x v="5"/>
    <n v="6218"/>
  </r>
  <r>
    <x v="7"/>
    <s v="November"/>
    <x v="6"/>
    <n v="1806"/>
  </r>
  <r>
    <x v="7"/>
    <s v="October"/>
    <x v="0"/>
    <n v="225"/>
  </r>
  <r>
    <x v="7"/>
    <s v="October"/>
    <x v="1"/>
    <n v="2576"/>
  </r>
  <r>
    <x v="7"/>
    <s v="October"/>
    <x v="2"/>
    <n v="1585"/>
  </r>
  <r>
    <x v="7"/>
    <s v="October"/>
    <x v="3"/>
    <n v="1303"/>
  </r>
  <r>
    <x v="7"/>
    <s v="October"/>
    <x v="4"/>
    <n v="1484"/>
  </r>
  <r>
    <x v="7"/>
    <s v="October"/>
    <x v="5"/>
    <n v="5193"/>
  </r>
  <r>
    <x v="7"/>
    <s v="October"/>
    <x v="6"/>
    <n v="1920"/>
  </r>
  <r>
    <x v="7"/>
    <s v="September"/>
    <x v="0"/>
    <n v="139"/>
  </r>
  <r>
    <x v="7"/>
    <s v="September"/>
    <x v="1"/>
    <n v="2325"/>
  </r>
  <r>
    <x v="7"/>
    <s v="September"/>
    <x v="2"/>
    <n v="1233"/>
  </r>
  <r>
    <x v="7"/>
    <s v="September"/>
    <x v="3"/>
    <n v="1106"/>
  </r>
  <r>
    <x v="7"/>
    <s v="September"/>
    <x v="4"/>
    <n v="1147"/>
  </r>
  <r>
    <x v="7"/>
    <s v="September"/>
    <x v="5"/>
    <n v="3750"/>
  </r>
  <r>
    <x v="7"/>
    <s v="September"/>
    <x v="6"/>
    <n v="1837"/>
  </r>
  <r>
    <x v="8"/>
    <s v="April"/>
    <x v="0"/>
    <n v="414"/>
  </r>
  <r>
    <x v="8"/>
    <s v="April"/>
    <x v="1"/>
    <n v="2322"/>
  </r>
  <r>
    <x v="8"/>
    <s v="April"/>
    <x v="2"/>
    <n v="1359"/>
  </r>
  <r>
    <x v="8"/>
    <s v="April"/>
    <x v="3"/>
    <n v="1154"/>
  </r>
  <r>
    <x v="8"/>
    <s v="April"/>
    <x v="4"/>
    <n v="1111"/>
  </r>
  <r>
    <x v="8"/>
    <s v="April"/>
    <x v="5"/>
    <n v="3369"/>
  </r>
  <r>
    <x v="8"/>
    <s v="April"/>
    <x v="6"/>
    <n v="1783"/>
  </r>
  <r>
    <x v="8"/>
    <s v="August"/>
    <x v="0"/>
    <n v="70"/>
  </r>
  <r>
    <x v="8"/>
    <s v="August"/>
    <x v="1"/>
    <n v="2285"/>
  </r>
  <r>
    <x v="8"/>
    <s v="August"/>
    <x v="2"/>
    <n v="5284"/>
  </r>
  <r>
    <x v="8"/>
    <s v="August"/>
    <x v="3"/>
    <n v="1235"/>
  </r>
  <r>
    <x v="8"/>
    <s v="August"/>
    <x v="4"/>
    <n v="2144"/>
  </r>
  <r>
    <x v="8"/>
    <s v="August"/>
    <x v="5"/>
    <n v="4802"/>
  </r>
  <r>
    <x v="8"/>
    <s v="August"/>
    <x v="6"/>
    <n v="2059"/>
  </r>
  <r>
    <x v="8"/>
    <s v="December"/>
    <x v="0"/>
    <n v="462"/>
  </r>
  <r>
    <x v="8"/>
    <s v="December"/>
    <x v="1"/>
    <n v="2674"/>
  </r>
  <r>
    <x v="8"/>
    <s v="December"/>
    <x v="2"/>
    <n v="397"/>
  </r>
  <r>
    <x v="8"/>
    <s v="December"/>
    <x v="3"/>
    <n v="968"/>
  </r>
  <r>
    <x v="8"/>
    <s v="December"/>
    <x v="4"/>
    <n v="699"/>
  </r>
  <r>
    <x v="8"/>
    <s v="December"/>
    <x v="5"/>
    <n v="2466"/>
  </r>
  <r>
    <x v="8"/>
    <s v="December"/>
    <x v="6"/>
    <n v="1528"/>
  </r>
  <r>
    <x v="8"/>
    <s v="February"/>
    <x v="0"/>
    <n v="384"/>
  </r>
  <r>
    <x v="8"/>
    <s v="February"/>
    <x v="1"/>
    <n v="2234"/>
  </r>
  <r>
    <x v="8"/>
    <s v="February"/>
    <x v="2"/>
    <n v="1455"/>
  </r>
  <r>
    <x v="8"/>
    <s v="February"/>
    <x v="3"/>
    <n v="1007"/>
  </r>
  <r>
    <x v="8"/>
    <s v="February"/>
    <x v="4"/>
    <n v="972"/>
  </r>
  <r>
    <x v="8"/>
    <s v="February"/>
    <x v="5"/>
    <n v="3405"/>
  </r>
  <r>
    <x v="8"/>
    <s v="February"/>
    <x v="6"/>
    <n v="1635"/>
  </r>
  <r>
    <x v="8"/>
    <s v="January"/>
    <x v="0"/>
    <n v="610"/>
  </r>
  <r>
    <x v="8"/>
    <s v="January"/>
    <x v="1"/>
    <n v="2515"/>
  </r>
  <r>
    <x v="8"/>
    <s v="January"/>
    <x v="2"/>
    <n v="794"/>
  </r>
  <r>
    <x v="8"/>
    <s v="January"/>
    <x v="3"/>
    <n v="1124"/>
  </r>
  <r>
    <x v="8"/>
    <s v="January"/>
    <x v="4"/>
    <n v="932"/>
  </r>
  <r>
    <x v="8"/>
    <s v="January"/>
    <x v="5"/>
    <n v="3520"/>
  </r>
  <r>
    <x v="8"/>
    <s v="January"/>
    <x v="6"/>
    <n v="1607"/>
  </r>
  <r>
    <x v="8"/>
    <s v="July"/>
    <x v="0"/>
    <n v="12"/>
  </r>
  <r>
    <x v="8"/>
    <s v="July"/>
    <x v="1"/>
    <n v="2732"/>
  </r>
  <r>
    <x v="8"/>
    <s v="July"/>
    <x v="2"/>
    <n v="13835"/>
  </r>
  <r>
    <x v="8"/>
    <s v="July"/>
    <x v="3"/>
    <n v="1714"/>
  </r>
  <r>
    <x v="8"/>
    <s v="July"/>
    <x v="4"/>
    <n v="4812"/>
  </r>
  <r>
    <x v="8"/>
    <s v="July"/>
    <x v="5"/>
    <n v="6905"/>
  </r>
  <r>
    <x v="8"/>
    <s v="July"/>
    <x v="6"/>
    <n v="2211"/>
  </r>
  <r>
    <x v="8"/>
    <s v="June"/>
    <x v="0"/>
    <n v="37"/>
  </r>
  <r>
    <x v="8"/>
    <s v="June"/>
    <x v="1"/>
    <n v="2606"/>
  </r>
  <r>
    <x v="8"/>
    <s v="June"/>
    <x v="2"/>
    <n v="5383"/>
  </r>
  <r>
    <x v="8"/>
    <s v="June"/>
    <x v="3"/>
    <n v="1556"/>
  </r>
  <r>
    <x v="8"/>
    <s v="June"/>
    <x v="4"/>
    <n v="2705"/>
  </r>
  <r>
    <x v="8"/>
    <s v="June"/>
    <x v="5"/>
    <n v="5973"/>
  </r>
  <r>
    <x v="8"/>
    <s v="June"/>
    <x v="6"/>
    <n v="1984"/>
  </r>
  <r>
    <x v="8"/>
    <s v="March"/>
    <x v="0"/>
    <n v="442"/>
  </r>
  <r>
    <x v="8"/>
    <s v="March"/>
    <x v="1"/>
    <n v="2418"/>
  </r>
  <r>
    <x v="8"/>
    <s v="March"/>
    <x v="2"/>
    <n v="1994"/>
  </r>
  <r>
    <x v="8"/>
    <s v="March"/>
    <x v="3"/>
    <n v="1259"/>
  </r>
  <r>
    <x v="8"/>
    <s v="March"/>
    <x v="4"/>
    <n v="1224"/>
  </r>
  <r>
    <x v="8"/>
    <s v="March"/>
    <x v="5"/>
    <n v="3940"/>
  </r>
  <r>
    <x v="8"/>
    <s v="March"/>
    <x v="6"/>
    <n v="1650"/>
  </r>
  <r>
    <x v="8"/>
    <s v="May"/>
    <x v="0"/>
    <n v="108"/>
  </r>
  <r>
    <x v="8"/>
    <s v="May"/>
    <x v="1"/>
    <n v="2675"/>
  </r>
  <r>
    <x v="8"/>
    <s v="May"/>
    <x v="2"/>
    <n v="2734"/>
  </r>
  <r>
    <x v="8"/>
    <s v="May"/>
    <x v="3"/>
    <n v="1426"/>
  </r>
  <r>
    <x v="8"/>
    <s v="May"/>
    <x v="4"/>
    <n v="1970"/>
  </r>
  <r>
    <x v="8"/>
    <s v="May"/>
    <x v="5"/>
    <n v="5173"/>
  </r>
  <r>
    <x v="8"/>
    <s v="May"/>
    <x v="6"/>
    <n v="1986"/>
  </r>
  <r>
    <x v="8"/>
    <s v="November"/>
    <x v="0"/>
    <n v="364"/>
  </r>
  <r>
    <x v="8"/>
    <s v="November"/>
    <x v="1"/>
    <n v="2307"/>
  </r>
  <r>
    <x v="8"/>
    <s v="November"/>
    <x v="2"/>
    <n v="1162"/>
  </r>
  <r>
    <x v="8"/>
    <s v="November"/>
    <x v="3"/>
    <n v="1210"/>
  </r>
  <r>
    <x v="8"/>
    <s v="November"/>
    <x v="4"/>
    <n v="1209"/>
  </r>
  <r>
    <x v="8"/>
    <s v="November"/>
    <x v="5"/>
    <n v="4985"/>
  </r>
  <r>
    <x v="8"/>
    <s v="November"/>
    <x v="6"/>
    <n v="1821"/>
  </r>
  <r>
    <x v="8"/>
    <s v="October"/>
    <x v="0"/>
    <n v="291"/>
  </r>
  <r>
    <x v="8"/>
    <s v="October"/>
    <x v="1"/>
    <n v="2478"/>
  </r>
  <r>
    <x v="8"/>
    <s v="October"/>
    <x v="2"/>
    <n v="1815"/>
  </r>
  <r>
    <x v="8"/>
    <s v="October"/>
    <x v="3"/>
    <n v="1253"/>
  </r>
  <r>
    <x v="8"/>
    <s v="October"/>
    <x v="4"/>
    <n v="1385"/>
  </r>
  <r>
    <x v="8"/>
    <s v="October"/>
    <x v="5"/>
    <n v="4568"/>
  </r>
  <r>
    <x v="8"/>
    <s v="October"/>
    <x v="6"/>
    <n v="1834"/>
  </r>
  <r>
    <x v="8"/>
    <s v="September"/>
    <x v="0"/>
    <n v="145"/>
  </r>
  <r>
    <x v="8"/>
    <s v="September"/>
    <x v="1"/>
    <n v="2352"/>
  </r>
  <r>
    <x v="8"/>
    <s v="September"/>
    <x v="2"/>
    <n v="2750"/>
  </r>
  <r>
    <x v="8"/>
    <s v="September"/>
    <x v="3"/>
    <n v="1129"/>
  </r>
  <r>
    <x v="8"/>
    <s v="September"/>
    <x v="4"/>
    <n v="1595"/>
  </r>
  <r>
    <x v="8"/>
    <s v="September"/>
    <x v="5"/>
    <n v="4231"/>
  </r>
  <r>
    <x v="8"/>
    <s v="September"/>
    <x v="6"/>
    <n v="1841"/>
  </r>
  <r>
    <x v="9"/>
    <s v="April"/>
    <x v="0"/>
    <n v="361"/>
  </r>
  <r>
    <x v="9"/>
    <s v="April"/>
    <x v="1"/>
    <n v="2448"/>
  </r>
  <r>
    <x v="9"/>
    <s v="April"/>
    <x v="2"/>
    <n v="4821"/>
  </r>
  <r>
    <x v="9"/>
    <s v="April"/>
    <x v="3"/>
    <n v="1440"/>
  </r>
  <r>
    <x v="9"/>
    <s v="April"/>
    <x v="4"/>
    <n v="2323"/>
  </r>
  <r>
    <x v="9"/>
    <s v="April"/>
    <x v="5"/>
    <n v="5740"/>
  </r>
  <r>
    <x v="9"/>
    <s v="April"/>
    <x v="6"/>
    <n v="1681"/>
  </r>
  <r>
    <x v="9"/>
    <s v="August"/>
    <x v="0"/>
    <n v="23"/>
  </r>
  <r>
    <x v="9"/>
    <s v="August"/>
    <x v="1"/>
    <n v="2201"/>
  </r>
  <r>
    <x v="9"/>
    <s v="August"/>
    <x v="2"/>
    <n v="2928"/>
  </r>
  <r>
    <x v="9"/>
    <s v="August"/>
    <x v="3"/>
    <n v="1221"/>
  </r>
  <r>
    <x v="9"/>
    <s v="August"/>
    <x v="4"/>
    <n v="1604"/>
  </r>
  <r>
    <x v="9"/>
    <s v="August"/>
    <x v="5"/>
    <n v="4051"/>
  </r>
  <r>
    <x v="9"/>
    <s v="August"/>
    <x v="6"/>
    <n v="2036"/>
  </r>
  <r>
    <x v="9"/>
    <s v="December"/>
    <x v="0"/>
    <n v="449"/>
  </r>
  <r>
    <x v="9"/>
    <s v="December"/>
    <x v="1"/>
    <n v="2488"/>
  </r>
  <r>
    <x v="9"/>
    <s v="December"/>
    <x v="2"/>
    <n v="364"/>
  </r>
  <r>
    <x v="9"/>
    <s v="December"/>
    <x v="3"/>
    <n v="1054"/>
  </r>
  <r>
    <x v="9"/>
    <s v="December"/>
    <x v="4"/>
    <n v="723"/>
  </r>
  <r>
    <x v="9"/>
    <s v="December"/>
    <x v="5"/>
    <n v="2567"/>
  </r>
  <r>
    <x v="9"/>
    <s v="December"/>
    <x v="6"/>
    <n v="1697"/>
  </r>
  <r>
    <x v="9"/>
    <s v="February"/>
    <x v="0"/>
    <n v="419"/>
  </r>
  <r>
    <x v="9"/>
    <s v="February"/>
    <x v="1"/>
    <n v="2144"/>
  </r>
  <r>
    <x v="9"/>
    <s v="February"/>
    <x v="2"/>
    <n v="599"/>
  </r>
  <r>
    <x v="9"/>
    <s v="February"/>
    <x v="3"/>
    <n v="1054"/>
  </r>
  <r>
    <x v="9"/>
    <s v="February"/>
    <x v="4"/>
    <n v="760"/>
  </r>
  <r>
    <x v="9"/>
    <s v="February"/>
    <x v="5"/>
    <n v="2427"/>
  </r>
  <r>
    <x v="9"/>
    <s v="February"/>
    <x v="6"/>
    <n v="1347"/>
  </r>
  <r>
    <x v="9"/>
    <s v="January"/>
    <x v="0"/>
    <n v="474"/>
  </r>
  <r>
    <x v="9"/>
    <s v="January"/>
    <x v="1"/>
    <n v="2450"/>
  </r>
  <r>
    <x v="9"/>
    <s v="January"/>
    <x v="2"/>
    <n v="523"/>
  </r>
  <r>
    <x v="9"/>
    <s v="January"/>
    <x v="3"/>
    <n v="1080"/>
  </r>
  <r>
    <x v="9"/>
    <s v="January"/>
    <x v="4"/>
    <n v="779"/>
  </r>
  <r>
    <x v="9"/>
    <s v="January"/>
    <x v="5"/>
    <n v="3081"/>
  </r>
  <r>
    <x v="9"/>
    <s v="January"/>
    <x v="6"/>
    <n v="1738"/>
  </r>
  <r>
    <x v="9"/>
    <s v="July"/>
    <x v="0"/>
    <n v="19"/>
  </r>
  <r>
    <x v="9"/>
    <s v="July"/>
    <x v="1"/>
    <n v="2476"/>
  </r>
  <r>
    <x v="9"/>
    <s v="July"/>
    <x v="2"/>
    <n v="3784"/>
  </r>
  <r>
    <x v="9"/>
    <s v="July"/>
    <x v="3"/>
    <n v="1420"/>
  </r>
  <r>
    <x v="9"/>
    <s v="July"/>
    <x v="4"/>
    <n v="2015"/>
  </r>
  <r>
    <x v="9"/>
    <s v="July"/>
    <x v="5"/>
    <n v="4859"/>
  </r>
  <r>
    <x v="9"/>
    <s v="July"/>
    <x v="6"/>
    <n v="1886"/>
  </r>
  <r>
    <x v="9"/>
    <s v="June"/>
    <x v="0"/>
    <n v="94"/>
  </r>
  <r>
    <x v="9"/>
    <s v="June"/>
    <x v="1"/>
    <n v="2214"/>
  </r>
  <r>
    <x v="9"/>
    <s v="June"/>
    <x v="2"/>
    <n v="1897"/>
  </r>
  <r>
    <x v="9"/>
    <s v="June"/>
    <x v="3"/>
    <n v="1196"/>
  </r>
  <r>
    <x v="9"/>
    <s v="June"/>
    <x v="4"/>
    <n v="1444"/>
  </r>
  <r>
    <x v="9"/>
    <s v="June"/>
    <x v="5"/>
    <n v="3848"/>
  </r>
  <r>
    <x v="9"/>
    <s v="June"/>
    <x v="6"/>
    <n v="1708"/>
  </r>
  <r>
    <x v="9"/>
    <s v="March"/>
    <x v="0"/>
    <n v="505"/>
  </r>
  <r>
    <x v="9"/>
    <s v="March"/>
    <x v="1"/>
    <n v="2465"/>
  </r>
  <r>
    <x v="9"/>
    <s v="March"/>
    <x v="2"/>
    <n v="1850"/>
  </r>
  <r>
    <x v="9"/>
    <s v="March"/>
    <x v="3"/>
    <n v="1205"/>
  </r>
  <r>
    <x v="9"/>
    <s v="March"/>
    <x v="4"/>
    <n v="1306"/>
  </r>
  <r>
    <x v="9"/>
    <s v="March"/>
    <x v="5"/>
    <n v="3954"/>
  </r>
  <r>
    <x v="9"/>
    <s v="March"/>
    <x v="6"/>
    <n v="1558"/>
  </r>
  <r>
    <x v="9"/>
    <s v="May"/>
    <x v="0"/>
    <n v="150"/>
  </r>
  <r>
    <x v="9"/>
    <s v="May"/>
    <x v="1"/>
    <n v="2511"/>
  </r>
  <r>
    <x v="9"/>
    <s v="May"/>
    <x v="2"/>
    <n v="3445"/>
  </r>
  <r>
    <x v="9"/>
    <s v="May"/>
    <x v="3"/>
    <n v="1387"/>
  </r>
  <r>
    <x v="9"/>
    <s v="May"/>
    <x v="4"/>
    <n v="2083"/>
  </r>
  <r>
    <x v="9"/>
    <s v="May"/>
    <x v="5"/>
    <n v="5064"/>
  </r>
  <r>
    <x v="9"/>
    <s v="May"/>
    <x v="6"/>
    <n v="1720"/>
  </r>
  <r>
    <x v="9"/>
    <s v="November"/>
    <x v="0"/>
    <n v="344"/>
  </r>
  <r>
    <x v="9"/>
    <s v="November"/>
    <x v="1"/>
    <n v="2366"/>
  </r>
  <r>
    <x v="9"/>
    <s v="November"/>
    <x v="2"/>
    <n v="531"/>
  </r>
  <r>
    <x v="9"/>
    <s v="November"/>
    <x v="3"/>
    <n v="980"/>
  </r>
  <r>
    <x v="9"/>
    <s v="November"/>
    <x v="4"/>
    <n v="924"/>
  </r>
  <r>
    <x v="9"/>
    <s v="November"/>
    <x v="5"/>
    <n v="3409"/>
  </r>
  <r>
    <x v="9"/>
    <s v="November"/>
    <x v="6"/>
    <n v="1696"/>
  </r>
  <r>
    <x v="9"/>
    <s v="October"/>
    <x v="0"/>
    <n v="226"/>
  </r>
  <r>
    <x v="9"/>
    <s v="October"/>
    <x v="1"/>
    <n v="2373"/>
  </r>
  <r>
    <x v="9"/>
    <s v="October"/>
    <x v="2"/>
    <n v="660"/>
  </r>
  <r>
    <x v="9"/>
    <s v="October"/>
    <x v="3"/>
    <n v="1076"/>
  </r>
  <r>
    <x v="9"/>
    <s v="October"/>
    <x v="4"/>
    <n v="903"/>
  </r>
  <r>
    <x v="9"/>
    <s v="October"/>
    <x v="5"/>
    <n v="3356"/>
  </r>
  <r>
    <x v="9"/>
    <s v="October"/>
    <x v="6"/>
    <n v="1687"/>
  </r>
  <r>
    <x v="9"/>
    <s v="September"/>
    <x v="0"/>
    <n v="80"/>
  </r>
  <r>
    <x v="9"/>
    <s v="September"/>
    <x v="1"/>
    <n v="2369"/>
  </r>
  <r>
    <x v="9"/>
    <s v="September"/>
    <x v="2"/>
    <n v="3116"/>
  </r>
  <r>
    <x v="9"/>
    <s v="September"/>
    <x v="3"/>
    <n v="1219"/>
  </r>
  <r>
    <x v="9"/>
    <s v="September"/>
    <x v="4"/>
    <n v="1704"/>
  </r>
  <r>
    <x v="9"/>
    <s v="September"/>
    <x v="5"/>
    <n v="4203"/>
  </r>
  <r>
    <x v="9"/>
    <s v="September"/>
    <x v="6"/>
    <n v="1815"/>
  </r>
  <r>
    <x v="10"/>
    <s v="April"/>
    <x v="0"/>
    <n v="268"/>
  </r>
  <r>
    <x v="10"/>
    <s v="April"/>
    <x v="1"/>
    <n v="2303"/>
  </r>
  <r>
    <x v="10"/>
    <s v="April"/>
    <x v="2"/>
    <n v="3568"/>
  </r>
  <r>
    <x v="10"/>
    <s v="April"/>
    <x v="3"/>
    <n v="1171"/>
  </r>
  <r>
    <x v="10"/>
    <s v="April"/>
    <x v="4"/>
    <n v="1838"/>
  </r>
  <r>
    <x v="10"/>
    <s v="April"/>
    <x v="5"/>
    <n v="4995"/>
  </r>
  <r>
    <x v="10"/>
    <s v="April"/>
    <x v="6"/>
    <n v="1222"/>
  </r>
  <r>
    <x v="10"/>
    <s v="August"/>
    <x v="0"/>
    <n v="47"/>
  </r>
  <r>
    <x v="10"/>
    <s v="August"/>
    <x v="1"/>
    <n v="2084"/>
  </r>
  <r>
    <x v="10"/>
    <s v="August"/>
    <x v="2"/>
    <n v="3451"/>
  </r>
  <r>
    <x v="10"/>
    <s v="August"/>
    <x v="3"/>
    <n v="1100"/>
  </r>
  <r>
    <x v="10"/>
    <s v="August"/>
    <x v="4"/>
    <n v="1727"/>
  </r>
  <r>
    <x v="10"/>
    <s v="August"/>
    <x v="5"/>
    <n v="4055"/>
  </r>
  <r>
    <x v="10"/>
    <s v="August"/>
    <x v="6"/>
    <n v="1749"/>
  </r>
  <r>
    <x v="10"/>
    <s v="December"/>
    <x v="0"/>
    <n v="425"/>
  </r>
  <r>
    <x v="10"/>
    <s v="December"/>
    <x v="1"/>
    <n v="2516"/>
  </r>
  <r>
    <x v="10"/>
    <s v="December"/>
    <x v="2"/>
    <n v="365"/>
  </r>
  <r>
    <x v="10"/>
    <s v="December"/>
    <x v="3"/>
    <n v="833"/>
  </r>
  <r>
    <x v="10"/>
    <s v="December"/>
    <x v="4"/>
    <n v="678"/>
  </r>
  <r>
    <x v="10"/>
    <s v="December"/>
    <x v="5"/>
    <n v="2249"/>
  </r>
  <r>
    <x v="10"/>
    <s v="December"/>
    <x v="6"/>
    <n v="1340"/>
  </r>
  <r>
    <x v="10"/>
    <s v="February"/>
    <x v="0"/>
    <n v="464"/>
  </r>
  <r>
    <x v="10"/>
    <s v="February"/>
    <x v="1"/>
    <n v="1994"/>
  </r>
  <r>
    <x v="10"/>
    <s v="February"/>
    <x v="2"/>
    <n v="767"/>
  </r>
  <r>
    <x v="10"/>
    <s v="February"/>
    <x v="3"/>
    <n v="762"/>
  </r>
  <r>
    <x v="10"/>
    <s v="February"/>
    <x v="4"/>
    <n v="733"/>
  </r>
  <r>
    <x v="10"/>
    <s v="February"/>
    <x v="5"/>
    <n v="2499"/>
  </r>
  <r>
    <x v="10"/>
    <s v="February"/>
    <x v="6"/>
    <n v="1277"/>
  </r>
  <r>
    <x v="10"/>
    <s v="January"/>
    <x v="0"/>
    <n v="549"/>
  </r>
  <r>
    <x v="10"/>
    <s v="January"/>
    <x v="1"/>
    <n v="2254"/>
  </r>
  <r>
    <x v="10"/>
    <s v="January"/>
    <x v="2"/>
    <n v="343"/>
  </r>
  <r>
    <x v="10"/>
    <s v="January"/>
    <x v="3"/>
    <n v="779"/>
  </r>
  <r>
    <x v="10"/>
    <s v="January"/>
    <x v="4"/>
    <n v="636"/>
  </r>
  <r>
    <x v="10"/>
    <s v="January"/>
    <x v="5"/>
    <n v="1958"/>
  </r>
  <r>
    <x v="10"/>
    <s v="January"/>
    <x v="6"/>
    <n v="1226"/>
  </r>
  <r>
    <x v="10"/>
    <s v="July"/>
    <x v="0"/>
    <n v="48"/>
  </r>
  <r>
    <x v="10"/>
    <s v="July"/>
    <x v="1"/>
    <n v="2203"/>
  </r>
  <r>
    <x v="10"/>
    <s v="July"/>
    <x v="2"/>
    <n v="3098"/>
  </r>
  <r>
    <x v="10"/>
    <s v="July"/>
    <x v="3"/>
    <n v="1049"/>
  </r>
  <r>
    <x v="10"/>
    <s v="July"/>
    <x v="4"/>
    <n v="1689"/>
  </r>
  <r>
    <x v="10"/>
    <s v="July"/>
    <x v="5"/>
    <n v="4279"/>
  </r>
  <r>
    <x v="10"/>
    <s v="July"/>
    <x v="6"/>
    <n v="1667"/>
  </r>
  <r>
    <x v="10"/>
    <s v="June"/>
    <x v="0"/>
    <n v="71"/>
  </r>
  <r>
    <x v="10"/>
    <s v="June"/>
    <x v="1"/>
    <n v="2180"/>
  </r>
  <r>
    <x v="10"/>
    <s v="June"/>
    <x v="2"/>
    <n v="3655"/>
  </r>
  <r>
    <x v="10"/>
    <s v="June"/>
    <x v="3"/>
    <n v="1023"/>
  </r>
  <r>
    <x v="10"/>
    <s v="June"/>
    <x v="4"/>
    <n v="1950"/>
  </r>
  <r>
    <x v="10"/>
    <s v="June"/>
    <x v="5"/>
    <n v="4361"/>
  </r>
  <r>
    <x v="10"/>
    <s v="June"/>
    <x v="6"/>
    <n v="1450"/>
  </r>
  <r>
    <x v="10"/>
    <s v="March"/>
    <x v="0"/>
    <n v="415"/>
  </r>
  <r>
    <x v="10"/>
    <s v="March"/>
    <x v="1"/>
    <n v="2341"/>
  </r>
  <r>
    <x v="10"/>
    <s v="March"/>
    <x v="2"/>
    <n v="2370"/>
  </r>
  <r>
    <x v="10"/>
    <s v="March"/>
    <x v="3"/>
    <n v="909"/>
  </r>
  <r>
    <x v="10"/>
    <s v="March"/>
    <x v="4"/>
    <n v="1326"/>
  </r>
  <r>
    <x v="10"/>
    <s v="March"/>
    <x v="5"/>
    <n v="4483"/>
  </r>
  <r>
    <x v="10"/>
    <s v="March"/>
    <x v="6"/>
    <n v="1414"/>
  </r>
  <r>
    <x v="10"/>
    <s v="May"/>
    <x v="0"/>
    <n v="141"/>
  </r>
  <r>
    <x v="10"/>
    <s v="May"/>
    <x v="1"/>
    <n v="2611"/>
  </r>
  <r>
    <x v="10"/>
    <s v="May"/>
    <x v="2"/>
    <n v="5621"/>
  </r>
  <r>
    <x v="10"/>
    <s v="May"/>
    <x v="3"/>
    <n v="1359"/>
  </r>
  <r>
    <x v="10"/>
    <s v="May"/>
    <x v="4"/>
    <n v="2680"/>
  </r>
  <r>
    <x v="10"/>
    <s v="May"/>
    <x v="5"/>
    <n v="5842"/>
  </r>
  <r>
    <x v="10"/>
    <s v="May"/>
    <x v="6"/>
    <n v="1370"/>
  </r>
  <r>
    <x v="10"/>
    <s v="November"/>
    <x v="0"/>
    <n v="305"/>
  </r>
  <r>
    <x v="10"/>
    <s v="November"/>
    <x v="1"/>
    <n v="2261"/>
  </r>
  <r>
    <x v="10"/>
    <s v="November"/>
    <x v="2"/>
    <n v="993"/>
  </r>
  <r>
    <x v="10"/>
    <s v="November"/>
    <x v="3"/>
    <n v="928"/>
  </r>
  <r>
    <x v="10"/>
    <s v="November"/>
    <x v="4"/>
    <n v="1201"/>
  </r>
  <r>
    <x v="10"/>
    <s v="November"/>
    <x v="5"/>
    <n v="4589"/>
  </r>
  <r>
    <x v="10"/>
    <s v="November"/>
    <x v="6"/>
    <n v="1467"/>
  </r>
  <r>
    <x v="10"/>
    <s v="October"/>
    <x v="0"/>
    <n v="239"/>
  </r>
  <r>
    <x v="10"/>
    <s v="October"/>
    <x v="1"/>
    <n v="2118"/>
  </r>
  <r>
    <x v="10"/>
    <s v="October"/>
    <x v="2"/>
    <n v="664"/>
  </r>
  <r>
    <x v="10"/>
    <s v="October"/>
    <x v="3"/>
    <n v="958"/>
  </r>
  <r>
    <x v="10"/>
    <s v="October"/>
    <x v="4"/>
    <n v="960"/>
  </r>
  <r>
    <x v="10"/>
    <s v="October"/>
    <x v="5"/>
    <n v="3116"/>
  </r>
  <r>
    <x v="10"/>
    <s v="October"/>
    <x v="6"/>
    <n v="1544"/>
  </r>
  <r>
    <x v="10"/>
    <s v="September"/>
    <x v="0"/>
    <n v="133"/>
  </r>
  <r>
    <x v="10"/>
    <s v="September"/>
    <x v="1"/>
    <n v="2153"/>
  </r>
  <r>
    <x v="10"/>
    <s v="September"/>
    <x v="2"/>
    <n v="2676"/>
  </r>
  <r>
    <x v="10"/>
    <s v="September"/>
    <x v="3"/>
    <n v="1053"/>
  </r>
  <r>
    <x v="10"/>
    <s v="September"/>
    <x v="4"/>
    <n v="1598"/>
  </r>
  <r>
    <x v="10"/>
    <s v="September"/>
    <x v="5"/>
    <n v="4530"/>
  </r>
  <r>
    <x v="10"/>
    <s v="September"/>
    <x v="6"/>
    <n v="1799"/>
  </r>
  <r>
    <x v="11"/>
    <s v="April"/>
    <x v="0"/>
    <n v="464"/>
  </r>
  <r>
    <x v="11"/>
    <s v="April"/>
    <x v="1"/>
    <n v="2594"/>
  </r>
  <r>
    <x v="11"/>
    <s v="April"/>
    <x v="2"/>
    <n v="6712"/>
  </r>
  <r>
    <x v="11"/>
    <s v="April"/>
    <x v="3"/>
    <n v="1383"/>
  </r>
  <r>
    <x v="11"/>
    <s v="April"/>
    <x v="4"/>
    <n v="2772"/>
  </r>
  <r>
    <x v="11"/>
    <s v="April"/>
    <x v="5"/>
    <n v="7058"/>
  </r>
  <r>
    <x v="11"/>
    <s v="April"/>
    <x v="6"/>
    <n v="1450"/>
  </r>
  <r>
    <x v="11"/>
    <s v="August"/>
    <x v="0"/>
    <n v="35"/>
  </r>
  <r>
    <x v="11"/>
    <s v="August"/>
    <x v="1"/>
    <n v="2053"/>
  </r>
  <r>
    <x v="11"/>
    <s v="August"/>
    <x v="2"/>
    <n v="1982"/>
  </r>
  <r>
    <x v="11"/>
    <s v="August"/>
    <x v="3"/>
    <n v="1056"/>
  </r>
  <r>
    <x v="11"/>
    <s v="August"/>
    <x v="4"/>
    <n v="1463"/>
  </r>
  <r>
    <x v="11"/>
    <s v="August"/>
    <x v="5"/>
    <n v="3713"/>
  </r>
  <r>
    <x v="11"/>
    <s v="August"/>
    <x v="6"/>
    <n v="1685"/>
  </r>
  <r>
    <x v="11"/>
    <s v="December"/>
    <x v="0"/>
    <n v="338"/>
  </r>
  <r>
    <x v="11"/>
    <s v="December"/>
    <x v="1"/>
    <n v="2446"/>
  </r>
  <r>
    <x v="11"/>
    <s v="December"/>
    <x v="2"/>
    <n v="416"/>
  </r>
  <r>
    <x v="11"/>
    <s v="December"/>
    <x v="3"/>
    <n v="940"/>
  </r>
  <r>
    <x v="11"/>
    <s v="December"/>
    <x v="4"/>
    <n v="730"/>
  </r>
  <r>
    <x v="11"/>
    <s v="December"/>
    <x v="5"/>
    <n v="2314"/>
  </r>
  <r>
    <x v="11"/>
    <s v="December"/>
    <x v="6"/>
    <n v="1502"/>
  </r>
  <r>
    <x v="11"/>
    <s v="February"/>
    <x v="0"/>
    <n v="331"/>
  </r>
  <r>
    <x v="11"/>
    <s v="February"/>
    <x v="1"/>
    <n v="2073"/>
  </r>
  <r>
    <x v="11"/>
    <s v="February"/>
    <x v="2"/>
    <n v="1191"/>
  </r>
  <r>
    <x v="11"/>
    <s v="February"/>
    <x v="3"/>
    <n v="965"/>
  </r>
  <r>
    <x v="11"/>
    <s v="February"/>
    <x v="4"/>
    <n v="954"/>
  </r>
  <r>
    <x v="11"/>
    <s v="February"/>
    <x v="5"/>
    <n v="2690"/>
  </r>
  <r>
    <x v="11"/>
    <s v="February"/>
    <x v="6"/>
    <n v="1161"/>
  </r>
  <r>
    <x v="11"/>
    <s v="January"/>
    <x v="0"/>
    <n v="388"/>
  </r>
  <r>
    <x v="11"/>
    <s v="January"/>
    <x v="1"/>
    <n v="2375"/>
  </r>
  <r>
    <x v="11"/>
    <s v="January"/>
    <x v="2"/>
    <n v="833"/>
  </r>
  <r>
    <x v="11"/>
    <s v="January"/>
    <x v="3"/>
    <n v="905"/>
  </r>
  <r>
    <x v="11"/>
    <s v="January"/>
    <x v="4"/>
    <n v="946"/>
  </r>
  <r>
    <x v="11"/>
    <s v="January"/>
    <x v="5"/>
    <n v="3364"/>
  </r>
  <r>
    <x v="11"/>
    <s v="January"/>
    <x v="6"/>
    <n v="1453"/>
  </r>
  <r>
    <x v="11"/>
    <s v="July"/>
    <x v="0"/>
    <n v="25"/>
  </r>
  <r>
    <x v="11"/>
    <s v="July"/>
    <x v="1"/>
    <n v="2264"/>
  </r>
  <r>
    <x v="11"/>
    <s v="July"/>
    <x v="2"/>
    <n v="1998"/>
  </r>
  <r>
    <x v="11"/>
    <s v="July"/>
    <x v="3"/>
    <n v="1143"/>
  </r>
  <r>
    <x v="11"/>
    <s v="July"/>
    <x v="4"/>
    <n v="1500"/>
  </r>
  <r>
    <x v="11"/>
    <s v="July"/>
    <x v="5"/>
    <n v="3755"/>
  </r>
  <r>
    <x v="11"/>
    <s v="July"/>
    <x v="6"/>
    <n v="1678"/>
  </r>
  <r>
    <x v="11"/>
    <s v="June"/>
    <x v="0"/>
    <n v="46"/>
  </r>
  <r>
    <x v="11"/>
    <s v="June"/>
    <x v="1"/>
    <n v="2201"/>
  </r>
  <r>
    <x v="11"/>
    <s v="June"/>
    <x v="2"/>
    <n v="2731"/>
  </r>
  <r>
    <x v="11"/>
    <s v="June"/>
    <x v="3"/>
    <n v="1143"/>
  </r>
  <r>
    <x v="11"/>
    <s v="June"/>
    <x v="4"/>
    <n v="1808"/>
  </r>
  <r>
    <x v="11"/>
    <s v="June"/>
    <x v="5"/>
    <n v="4792"/>
  </r>
  <r>
    <x v="11"/>
    <s v="June"/>
    <x v="6"/>
    <n v="1617"/>
  </r>
  <r>
    <x v="11"/>
    <s v="March"/>
    <x v="0"/>
    <n v="310"/>
  </r>
  <r>
    <x v="11"/>
    <s v="March"/>
    <x v="1"/>
    <n v="2268"/>
  </r>
  <r>
    <x v="11"/>
    <s v="March"/>
    <x v="2"/>
    <n v="3288"/>
  </r>
  <r>
    <x v="11"/>
    <s v="March"/>
    <x v="3"/>
    <n v="1153"/>
  </r>
  <r>
    <x v="11"/>
    <s v="March"/>
    <x v="4"/>
    <n v="1648"/>
  </r>
  <r>
    <x v="11"/>
    <s v="March"/>
    <x v="5"/>
    <n v="4955"/>
  </r>
  <r>
    <x v="11"/>
    <s v="March"/>
    <x v="6"/>
    <n v="1546"/>
  </r>
  <r>
    <x v="11"/>
    <s v="May"/>
    <x v="0"/>
    <n v="182"/>
  </r>
  <r>
    <x v="11"/>
    <s v="May"/>
    <x v="1"/>
    <n v="2312"/>
  </r>
  <r>
    <x v="11"/>
    <s v="May"/>
    <x v="2"/>
    <n v="1708"/>
  </r>
  <r>
    <x v="11"/>
    <s v="May"/>
    <x v="3"/>
    <n v="1069"/>
  </r>
  <r>
    <x v="11"/>
    <s v="May"/>
    <x v="4"/>
    <n v="1397"/>
  </r>
  <r>
    <x v="11"/>
    <s v="May"/>
    <x v="5"/>
    <n v="3523"/>
  </r>
  <r>
    <x v="11"/>
    <s v="May"/>
    <x v="6"/>
    <n v="1432"/>
  </r>
  <r>
    <x v="11"/>
    <s v="November"/>
    <x v="0"/>
    <n v="298"/>
  </r>
  <r>
    <x v="11"/>
    <s v="November"/>
    <x v="1"/>
    <n v="2390"/>
  </r>
  <r>
    <x v="11"/>
    <s v="November"/>
    <x v="2"/>
    <n v="1217"/>
  </r>
  <r>
    <x v="11"/>
    <s v="November"/>
    <x v="3"/>
    <n v="1071"/>
  </r>
  <r>
    <x v="11"/>
    <s v="November"/>
    <x v="4"/>
    <n v="1307"/>
  </r>
  <r>
    <x v="11"/>
    <s v="November"/>
    <x v="5"/>
    <n v="4671"/>
  </r>
  <r>
    <x v="11"/>
    <s v="November"/>
    <x v="6"/>
    <n v="1562"/>
  </r>
  <r>
    <x v="11"/>
    <s v="October"/>
    <x v="0"/>
    <n v="142"/>
  </r>
  <r>
    <x v="11"/>
    <s v="October"/>
    <x v="1"/>
    <n v="2129"/>
  </r>
  <r>
    <x v="11"/>
    <s v="October"/>
    <x v="2"/>
    <n v="1054"/>
  </r>
  <r>
    <x v="11"/>
    <s v="October"/>
    <x v="3"/>
    <n v="1013"/>
  </r>
  <r>
    <x v="11"/>
    <s v="October"/>
    <x v="4"/>
    <n v="1089"/>
  </r>
  <r>
    <x v="11"/>
    <s v="October"/>
    <x v="5"/>
    <n v="3638"/>
  </r>
  <r>
    <x v="11"/>
    <s v="October"/>
    <x v="6"/>
    <n v="1521"/>
  </r>
  <r>
    <x v="11"/>
    <s v="September"/>
    <x v="0"/>
    <n v="53"/>
  </r>
  <r>
    <x v="11"/>
    <s v="September"/>
    <x v="1"/>
    <n v="2067"/>
  </r>
  <r>
    <x v="11"/>
    <s v="September"/>
    <x v="2"/>
    <n v="2494"/>
  </r>
  <r>
    <x v="11"/>
    <s v="September"/>
    <x v="3"/>
    <n v="1113"/>
  </r>
  <r>
    <x v="11"/>
    <s v="September"/>
    <x v="4"/>
    <n v="1552"/>
  </r>
  <r>
    <x v="11"/>
    <s v="September"/>
    <x v="5"/>
    <n v="4284"/>
  </r>
  <r>
    <x v="11"/>
    <s v="September"/>
    <x v="6"/>
    <n v="1781"/>
  </r>
  <r>
    <x v="12"/>
    <s v="April"/>
    <x v="0"/>
    <n v="301"/>
  </r>
  <r>
    <x v="12"/>
    <s v="April"/>
    <x v="1"/>
    <n v="2364"/>
  </r>
  <r>
    <x v="12"/>
    <s v="April"/>
    <x v="2"/>
    <n v="4701"/>
  </r>
  <r>
    <x v="12"/>
    <s v="April"/>
    <x v="3"/>
    <n v="1304"/>
  </r>
  <r>
    <x v="12"/>
    <s v="April"/>
    <x v="4"/>
    <n v="2336"/>
  </r>
  <r>
    <x v="12"/>
    <s v="April"/>
    <x v="5"/>
    <n v="5735"/>
  </r>
  <r>
    <x v="12"/>
    <s v="April"/>
    <x v="6"/>
    <n v="1514"/>
  </r>
  <r>
    <x v="12"/>
    <s v="August"/>
    <x v="0"/>
    <n v="21"/>
  </r>
  <r>
    <x v="12"/>
    <s v="August"/>
    <x v="1"/>
    <n v="2241"/>
  </r>
  <r>
    <x v="12"/>
    <s v="August"/>
    <x v="2"/>
    <n v="12205"/>
  </r>
  <r>
    <x v="12"/>
    <s v="August"/>
    <x v="3"/>
    <n v="1309"/>
  </r>
  <r>
    <x v="12"/>
    <s v="August"/>
    <x v="4"/>
    <n v="3930"/>
  </r>
  <r>
    <x v="12"/>
    <s v="August"/>
    <x v="5"/>
    <n v="6435"/>
  </r>
  <r>
    <x v="12"/>
    <s v="August"/>
    <x v="6"/>
    <n v="2074"/>
  </r>
  <r>
    <x v="12"/>
    <s v="December"/>
    <x v="0"/>
    <n v="509"/>
  </r>
  <r>
    <x v="12"/>
    <s v="December"/>
    <x v="1"/>
    <n v="2429"/>
  </r>
  <r>
    <x v="12"/>
    <s v="December"/>
    <x v="2"/>
    <n v="367"/>
  </r>
  <r>
    <x v="12"/>
    <s v="December"/>
    <x v="3"/>
    <n v="950"/>
  </r>
  <r>
    <x v="12"/>
    <s v="December"/>
    <x v="4"/>
    <n v="705"/>
  </r>
  <r>
    <x v="12"/>
    <s v="December"/>
    <x v="5"/>
    <n v="2115"/>
  </r>
  <r>
    <x v="12"/>
    <s v="December"/>
    <x v="6"/>
    <n v="1449"/>
  </r>
  <r>
    <x v="12"/>
    <s v="February"/>
    <x v="0"/>
    <n v="322"/>
  </r>
  <r>
    <x v="12"/>
    <s v="February"/>
    <x v="1"/>
    <n v="2142"/>
  </r>
  <r>
    <x v="12"/>
    <s v="February"/>
    <x v="2"/>
    <n v="1746"/>
  </r>
  <r>
    <x v="12"/>
    <s v="February"/>
    <x v="3"/>
    <n v="1027"/>
  </r>
  <r>
    <x v="12"/>
    <s v="February"/>
    <x v="4"/>
    <n v="1210"/>
  </r>
  <r>
    <x v="12"/>
    <s v="February"/>
    <x v="5"/>
    <n v="3886"/>
  </r>
  <r>
    <x v="12"/>
    <s v="February"/>
    <x v="6"/>
    <n v="1461"/>
  </r>
  <r>
    <x v="12"/>
    <s v="January"/>
    <x v="0"/>
    <n v="412"/>
  </r>
  <r>
    <x v="12"/>
    <s v="January"/>
    <x v="1"/>
    <n v="2328"/>
  </r>
  <r>
    <x v="12"/>
    <s v="January"/>
    <x v="2"/>
    <n v="512"/>
  </r>
  <r>
    <x v="12"/>
    <s v="January"/>
    <x v="3"/>
    <n v="956"/>
  </r>
  <r>
    <x v="12"/>
    <s v="January"/>
    <x v="4"/>
    <n v="759"/>
  </r>
  <r>
    <x v="12"/>
    <s v="January"/>
    <x v="5"/>
    <n v="2516"/>
  </r>
  <r>
    <x v="12"/>
    <s v="January"/>
    <x v="6"/>
    <n v="1401"/>
  </r>
  <r>
    <x v="12"/>
    <s v="July"/>
    <x v="0"/>
    <n v="19"/>
  </r>
  <r>
    <x v="12"/>
    <s v="July"/>
    <x v="1"/>
    <n v="2442"/>
  </r>
  <r>
    <x v="12"/>
    <s v="July"/>
    <x v="2"/>
    <n v="11211"/>
  </r>
  <r>
    <x v="12"/>
    <s v="July"/>
    <x v="3"/>
    <n v="1543"/>
  </r>
  <r>
    <x v="12"/>
    <s v="July"/>
    <x v="4"/>
    <n v="3820"/>
  </r>
  <r>
    <x v="12"/>
    <s v="July"/>
    <x v="5"/>
    <n v="6243"/>
  </r>
  <r>
    <x v="12"/>
    <s v="July"/>
    <x v="6"/>
    <n v="1933"/>
  </r>
  <r>
    <x v="12"/>
    <s v="June"/>
    <x v="0"/>
    <n v="41"/>
  </r>
  <r>
    <x v="12"/>
    <s v="June"/>
    <x v="1"/>
    <n v="2263"/>
  </r>
  <r>
    <x v="12"/>
    <s v="June"/>
    <x v="2"/>
    <n v="4301"/>
  </r>
  <r>
    <x v="12"/>
    <s v="June"/>
    <x v="3"/>
    <n v="1329"/>
  </r>
  <r>
    <x v="12"/>
    <s v="June"/>
    <x v="4"/>
    <n v="2307"/>
  </r>
  <r>
    <x v="12"/>
    <s v="June"/>
    <x v="5"/>
    <n v="5144"/>
  </r>
  <r>
    <x v="12"/>
    <s v="June"/>
    <x v="6"/>
    <n v="1610"/>
  </r>
  <r>
    <x v="12"/>
    <s v="March"/>
    <x v="0"/>
    <n v="287"/>
  </r>
  <r>
    <x v="12"/>
    <s v="March"/>
    <x v="1"/>
    <n v="2070"/>
  </r>
  <r>
    <x v="12"/>
    <s v="March"/>
    <x v="2"/>
    <n v="1042"/>
  </r>
  <r>
    <x v="12"/>
    <s v="March"/>
    <x v="3"/>
    <n v="1001"/>
  </r>
  <r>
    <x v="12"/>
    <s v="March"/>
    <x v="4"/>
    <n v="1005"/>
  </r>
  <r>
    <x v="12"/>
    <s v="March"/>
    <x v="5"/>
    <n v="2806"/>
  </r>
  <r>
    <x v="12"/>
    <s v="March"/>
    <x v="6"/>
    <n v="1439"/>
  </r>
  <r>
    <x v="12"/>
    <s v="May"/>
    <x v="0"/>
    <n v="75"/>
  </r>
  <r>
    <x v="12"/>
    <s v="May"/>
    <x v="1"/>
    <n v="2285"/>
  </r>
  <r>
    <x v="12"/>
    <s v="May"/>
    <x v="2"/>
    <n v="3222"/>
  </r>
  <r>
    <x v="12"/>
    <s v="May"/>
    <x v="3"/>
    <n v="1246"/>
  </r>
  <r>
    <x v="12"/>
    <s v="May"/>
    <x v="4"/>
    <n v="2034"/>
  </r>
  <r>
    <x v="12"/>
    <s v="May"/>
    <x v="5"/>
    <n v="4974"/>
  </r>
  <r>
    <x v="12"/>
    <s v="May"/>
    <x v="6"/>
    <n v="1549"/>
  </r>
  <r>
    <x v="12"/>
    <s v="November"/>
    <x v="0"/>
    <n v="279"/>
  </r>
  <r>
    <x v="12"/>
    <s v="November"/>
    <x v="1"/>
    <n v="2146"/>
  </r>
  <r>
    <x v="12"/>
    <s v="November"/>
    <x v="2"/>
    <n v="649"/>
  </r>
  <r>
    <x v="12"/>
    <s v="November"/>
    <x v="3"/>
    <n v="963"/>
  </r>
  <r>
    <x v="12"/>
    <s v="November"/>
    <x v="4"/>
    <n v="1017"/>
  </r>
  <r>
    <x v="12"/>
    <s v="November"/>
    <x v="5"/>
    <n v="3373"/>
  </r>
  <r>
    <x v="12"/>
    <s v="November"/>
    <x v="6"/>
    <n v="1525"/>
  </r>
  <r>
    <x v="12"/>
    <s v="October"/>
    <x v="0"/>
    <n v="167"/>
  </r>
  <r>
    <x v="12"/>
    <s v="October"/>
    <x v="1"/>
    <n v="2167"/>
  </r>
  <r>
    <x v="12"/>
    <s v="October"/>
    <x v="2"/>
    <n v="1289"/>
  </r>
  <r>
    <x v="12"/>
    <s v="October"/>
    <x v="3"/>
    <n v="986"/>
  </r>
  <r>
    <x v="12"/>
    <s v="October"/>
    <x v="4"/>
    <n v="1150"/>
  </r>
  <r>
    <x v="12"/>
    <s v="October"/>
    <x v="5"/>
    <n v="3555"/>
  </r>
  <r>
    <x v="12"/>
    <s v="October"/>
    <x v="6"/>
    <n v="1676"/>
  </r>
  <r>
    <x v="12"/>
    <s v="September"/>
    <x v="0"/>
    <n v="120"/>
  </r>
  <r>
    <x v="12"/>
    <s v="September"/>
    <x v="1"/>
    <n v="1962"/>
  </r>
  <r>
    <x v="12"/>
    <s v="September"/>
    <x v="2"/>
    <n v="2941"/>
  </r>
  <r>
    <x v="12"/>
    <s v="September"/>
    <x v="3"/>
    <n v="964"/>
  </r>
  <r>
    <x v="12"/>
    <s v="September"/>
    <x v="4"/>
    <n v="1616"/>
  </r>
  <r>
    <x v="12"/>
    <s v="September"/>
    <x v="5"/>
    <n v="3937"/>
  </r>
  <r>
    <x v="12"/>
    <s v="September"/>
    <x v="6"/>
    <n v="1518"/>
  </r>
  <r>
    <x v="13"/>
    <s v="April"/>
    <x v="0"/>
    <n v="261"/>
  </r>
  <r>
    <x v="13"/>
    <s v="April"/>
    <x v="1"/>
    <n v="2039"/>
  </r>
  <r>
    <x v="13"/>
    <s v="April"/>
    <x v="2"/>
    <n v="1860"/>
  </r>
  <r>
    <x v="13"/>
    <s v="April"/>
    <x v="3"/>
    <n v="1085"/>
  </r>
  <r>
    <x v="13"/>
    <s v="April"/>
    <x v="4"/>
    <n v="1454"/>
  </r>
  <r>
    <x v="13"/>
    <s v="April"/>
    <x v="5"/>
    <n v="3915"/>
  </r>
  <r>
    <x v="13"/>
    <s v="April"/>
    <x v="6"/>
    <n v="1476"/>
  </r>
  <r>
    <x v="13"/>
    <s v="August"/>
    <x v="0"/>
    <n v="38"/>
  </r>
  <r>
    <x v="13"/>
    <s v="August"/>
    <x v="1"/>
    <n v="2020"/>
  </r>
  <r>
    <x v="13"/>
    <s v="August"/>
    <x v="2"/>
    <n v="2442"/>
  </r>
  <r>
    <x v="13"/>
    <s v="August"/>
    <x v="3"/>
    <n v="1125"/>
  </r>
  <r>
    <x v="13"/>
    <s v="August"/>
    <x v="4"/>
    <n v="1566"/>
  </r>
  <r>
    <x v="13"/>
    <s v="August"/>
    <x v="5"/>
    <n v="4065"/>
  </r>
  <r>
    <x v="13"/>
    <s v="August"/>
    <x v="6"/>
    <n v="1831"/>
  </r>
  <r>
    <x v="13"/>
    <s v="December"/>
    <x v="0"/>
    <n v="328"/>
  </r>
  <r>
    <x v="13"/>
    <s v="December"/>
    <x v="1"/>
    <n v="2389"/>
  </r>
  <r>
    <x v="13"/>
    <s v="December"/>
    <x v="2"/>
    <n v="381"/>
  </r>
  <r>
    <x v="13"/>
    <s v="December"/>
    <x v="3"/>
    <n v="978"/>
  </r>
  <r>
    <x v="13"/>
    <s v="December"/>
    <x v="4"/>
    <n v="667"/>
  </r>
  <r>
    <x v="13"/>
    <s v="December"/>
    <x v="5"/>
    <n v="1880"/>
  </r>
  <r>
    <x v="13"/>
    <s v="December"/>
    <x v="6"/>
    <n v="1414"/>
  </r>
  <r>
    <x v="13"/>
    <s v="February"/>
    <x v="0"/>
    <n v="230"/>
  </r>
  <r>
    <x v="13"/>
    <s v="February"/>
    <x v="1"/>
    <n v="1862"/>
  </r>
  <r>
    <x v="13"/>
    <s v="February"/>
    <x v="2"/>
    <n v="658"/>
  </r>
  <r>
    <x v="13"/>
    <s v="February"/>
    <x v="3"/>
    <n v="954"/>
  </r>
  <r>
    <x v="13"/>
    <s v="February"/>
    <x v="4"/>
    <n v="733"/>
  </r>
  <r>
    <x v="13"/>
    <s v="February"/>
    <x v="5"/>
    <n v="2420"/>
  </r>
  <r>
    <x v="13"/>
    <s v="February"/>
    <x v="6"/>
    <n v="1341"/>
  </r>
  <r>
    <x v="13"/>
    <s v="January"/>
    <x v="0"/>
    <n v="406"/>
  </r>
  <r>
    <x v="13"/>
    <s v="January"/>
    <x v="1"/>
    <n v="2260"/>
  </r>
  <r>
    <x v="13"/>
    <s v="January"/>
    <x v="2"/>
    <n v="715"/>
  </r>
  <r>
    <x v="13"/>
    <s v="January"/>
    <x v="3"/>
    <n v="1100"/>
  </r>
  <r>
    <x v="13"/>
    <s v="January"/>
    <x v="4"/>
    <n v="904"/>
  </r>
  <r>
    <x v="13"/>
    <s v="January"/>
    <x v="5"/>
    <n v="2668"/>
  </r>
  <r>
    <x v="13"/>
    <s v="January"/>
    <x v="6"/>
    <n v="1544"/>
  </r>
  <r>
    <x v="13"/>
    <s v="July"/>
    <x v="0"/>
    <n v="33"/>
  </r>
  <r>
    <x v="13"/>
    <s v="July"/>
    <x v="1"/>
    <n v="2037"/>
  </r>
  <r>
    <x v="13"/>
    <s v="July"/>
    <x v="2"/>
    <n v="2613"/>
  </r>
  <r>
    <x v="13"/>
    <s v="July"/>
    <x v="3"/>
    <n v="1200"/>
  </r>
  <r>
    <x v="13"/>
    <s v="July"/>
    <x v="4"/>
    <n v="1728"/>
  </r>
  <r>
    <x v="13"/>
    <s v="July"/>
    <x v="5"/>
    <n v="3708"/>
  </r>
  <r>
    <x v="13"/>
    <s v="July"/>
    <x v="6"/>
    <n v="1660"/>
  </r>
  <r>
    <x v="13"/>
    <s v="June"/>
    <x v="0"/>
    <n v="31"/>
  </r>
  <r>
    <x v="13"/>
    <s v="June"/>
    <x v="1"/>
    <n v="2317"/>
  </r>
  <r>
    <x v="13"/>
    <s v="June"/>
    <x v="2"/>
    <n v="4931"/>
  </r>
  <r>
    <x v="13"/>
    <s v="June"/>
    <x v="3"/>
    <n v="1454"/>
  </r>
  <r>
    <x v="13"/>
    <s v="June"/>
    <x v="4"/>
    <n v="2638"/>
  </r>
  <r>
    <x v="13"/>
    <s v="June"/>
    <x v="5"/>
    <n v="5548"/>
  </r>
  <r>
    <x v="13"/>
    <s v="June"/>
    <x v="6"/>
    <n v="1690"/>
  </r>
  <r>
    <x v="13"/>
    <s v="March"/>
    <x v="0"/>
    <n v="205"/>
  </r>
  <r>
    <x v="13"/>
    <s v="March"/>
    <x v="1"/>
    <n v="2053"/>
  </r>
  <r>
    <x v="13"/>
    <s v="March"/>
    <x v="2"/>
    <n v="895"/>
  </r>
  <r>
    <x v="13"/>
    <s v="March"/>
    <x v="3"/>
    <n v="990"/>
  </r>
  <r>
    <x v="13"/>
    <s v="March"/>
    <x v="4"/>
    <n v="829"/>
  </r>
  <r>
    <x v="13"/>
    <s v="March"/>
    <x v="5"/>
    <n v="2795"/>
  </r>
  <r>
    <x v="13"/>
    <s v="March"/>
    <x v="6"/>
    <n v="1428"/>
  </r>
  <r>
    <x v="13"/>
    <s v="May"/>
    <x v="0"/>
    <n v="105"/>
  </r>
  <r>
    <x v="13"/>
    <s v="May"/>
    <x v="1"/>
    <n v="2240"/>
  </r>
  <r>
    <x v="13"/>
    <s v="May"/>
    <x v="2"/>
    <n v="2785"/>
  </r>
  <r>
    <x v="13"/>
    <s v="May"/>
    <x v="3"/>
    <n v="1273"/>
  </r>
  <r>
    <x v="13"/>
    <s v="May"/>
    <x v="4"/>
    <n v="1968"/>
  </r>
  <r>
    <x v="13"/>
    <s v="May"/>
    <x v="5"/>
    <n v="5091"/>
  </r>
  <r>
    <x v="13"/>
    <s v="May"/>
    <x v="6"/>
    <n v="1629"/>
  </r>
  <r>
    <x v="13"/>
    <s v="November"/>
    <x v="0"/>
    <n v="283"/>
  </r>
  <r>
    <x v="13"/>
    <s v="November"/>
    <x v="1"/>
    <n v="2193"/>
  </r>
  <r>
    <x v="13"/>
    <s v="November"/>
    <x v="2"/>
    <n v="572"/>
  </r>
  <r>
    <x v="13"/>
    <s v="November"/>
    <x v="3"/>
    <n v="1021"/>
  </r>
  <r>
    <x v="13"/>
    <s v="November"/>
    <x v="4"/>
    <n v="887"/>
  </r>
  <r>
    <x v="13"/>
    <s v="November"/>
    <x v="5"/>
    <n v="3099"/>
  </r>
  <r>
    <x v="13"/>
    <s v="November"/>
    <x v="6"/>
    <n v="1441"/>
  </r>
  <r>
    <x v="13"/>
    <s v="October"/>
    <x v="0"/>
    <n v="173"/>
  </r>
  <r>
    <x v="13"/>
    <s v="October"/>
    <x v="1"/>
    <n v="2128"/>
  </r>
  <r>
    <x v="13"/>
    <s v="October"/>
    <x v="2"/>
    <n v="1098"/>
  </r>
  <r>
    <x v="13"/>
    <s v="October"/>
    <x v="3"/>
    <n v="1047"/>
  </r>
  <r>
    <x v="13"/>
    <s v="October"/>
    <x v="4"/>
    <n v="1100"/>
  </r>
  <r>
    <x v="13"/>
    <s v="October"/>
    <x v="5"/>
    <n v="3378"/>
  </r>
  <r>
    <x v="13"/>
    <s v="October"/>
    <x v="6"/>
    <n v="1560"/>
  </r>
  <r>
    <x v="13"/>
    <s v="September"/>
    <x v="0"/>
    <n v="45"/>
  </r>
  <r>
    <x v="13"/>
    <s v="September"/>
    <x v="1"/>
    <n v="2054"/>
  </r>
  <r>
    <x v="13"/>
    <s v="September"/>
    <x v="2"/>
    <n v="2124"/>
  </r>
  <r>
    <x v="13"/>
    <s v="September"/>
    <x v="3"/>
    <n v="1073"/>
  </r>
  <r>
    <x v="13"/>
    <s v="September"/>
    <x v="4"/>
    <n v="1496"/>
  </r>
  <r>
    <x v="13"/>
    <s v="September"/>
    <x v="5"/>
    <n v="3669"/>
  </r>
  <r>
    <x v="13"/>
    <s v="September"/>
    <x v="6"/>
    <n v="1661"/>
  </r>
  <r>
    <x v="14"/>
    <s v="April"/>
    <x v="0"/>
    <n v="243"/>
  </r>
  <r>
    <x v="14"/>
    <s v="April"/>
    <x v="1"/>
    <n v="2055"/>
  </r>
  <r>
    <x v="14"/>
    <s v="April"/>
    <x v="2"/>
    <n v="1416"/>
  </r>
  <r>
    <x v="14"/>
    <s v="April"/>
    <x v="3"/>
    <n v="1126"/>
  </r>
  <r>
    <x v="14"/>
    <s v="April"/>
    <x v="4"/>
    <n v="1254"/>
  </r>
  <r>
    <x v="14"/>
    <s v="April"/>
    <x v="5"/>
    <n v="3095"/>
  </r>
  <r>
    <x v="14"/>
    <s v="April"/>
    <x v="6"/>
    <n v="1433"/>
  </r>
  <r>
    <x v="14"/>
    <s v="August"/>
    <x v="0"/>
    <n v="27"/>
  </r>
  <r>
    <x v="14"/>
    <s v="August"/>
    <x v="1"/>
    <n v="1999"/>
  </r>
  <r>
    <x v="14"/>
    <s v="August"/>
    <x v="2"/>
    <n v="4393"/>
  </r>
  <r>
    <x v="14"/>
    <s v="August"/>
    <x v="3"/>
    <n v="1275"/>
  </r>
  <r>
    <x v="14"/>
    <s v="August"/>
    <x v="4"/>
    <n v="2247"/>
  </r>
  <r>
    <x v="14"/>
    <s v="August"/>
    <x v="5"/>
    <n v="4977"/>
  </r>
  <r>
    <x v="14"/>
    <s v="August"/>
    <x v="6"/>
    <n v="1767"/>
  </r>
  <r>
    <x v="14"/>
    <s v="December"/>
    <x v="0"/>
    <n v="286"/>
  </r>
  <r>
    <x v="14"/>
    <s v="December"/>
    <x v="1"/>
    <n v="2339"/>
  </r>
  <r>
    <x v="14"/>
    <s v="December"/>
    <x v="2"/>
    <n v="577"/>
  </r>
  <r>
    <x v="14"/>
    <s v="December"/>
    <x v="3"/>
    <n v="960"/>
  </r>
  <r>
    <x v="14"/>
    <s v="December"/>
    <x v="4"/>
    <n v="876"/>
  </r>
  <r>
    <x v="14"/>
    <s v="December"/>
    <x v="5"/>
    <n v="2249"/>
  </r>
  <r>
    <x v="14"/>
    <s v="December"/>
    <x v="6"/>
    <n v="1405"/>
  </r>
  <r>
    <x v="14"/>
    <s v="February"/>
    <x v="0"/>
    <n v="283"/>
  </r>
  <r>
    <x v="14"/>
    <s v="February"/>
    <x v="1"/>
    <n v="1991"/>
  </r>
  <r>
    <x v="14"/>
    <s v="February"/>
    <x v="2"/>
    <n v="858"/>
  </r>
  <r>
    <x v="14"/>
    <s v="February"/>
    <x v="3"/>
    <n v="912"/>
  </r>
  <r>
    <x v="14"/>
    <s v="February"/>
    <x v="4"/>
    <n v="876"/>
  </r>
  <r>
    <x v="14"/>
    <s v="February"/>
    <x v="5"/>
    <n v="2649"/>
  </r>
  <r>
    <x v="14"/>
    <s v="February"/>
    <x v="6"/>
    <n v="1290"/>
  </r>
  <r>
    <x v="14"/>
    <s v="January"/>
    <x v="0"/>
    <n v="333"/>
  </r>
  <r>
    <x v="14"/>
    <s v="January"/>
    <x v="1"/>
    <n v="2248"/>
  </r>
  <r>
    <x v="14"/>
    <s v="January"/>
    <x v="2"/>
    <n v="586"/>
  </r>
  <r>
    <x v="14"/>
    <s v="January"/>
    <x v="3"/>
    <n v="1076"/>
  </r>
  <r>
    <x v="14"/>
    <s v="January"/>
    <x v="4"/>
    <n v="926"/>
  </r>
  <r>
    <x v="14"/>
    <s v="January"/>
    <x v="5"/>
    <n v="2445"/>
  </r>
  <r>
    <x v="14"/>
    <s v="January"/>
    <x v="6"/>
    <n v="1429"/>
  </r>
  <r>
    <x v="14"/>
    <s v="July"/>
    <x v="0"/>
    <n v="27"/>
  </r>
  <r>
    <x v="14"/>
    <s v="July"/>
    <x v="1"/>
    <n v="2074"/>
  </r>
  <r>
    <x v="14"/>
    <s v="July"/>
    <x v="2"/>
    <n v="2570"/>
  </r>
  <r>
    <x v="14"/>
    <s v="July"/>
    <x v="3"/>
    <n v="1259"/>
  </r>
  <r>
    <x v="14"/>
    <s v="July"/>
    <x v="4"/>
    <n v="1850"/>
  </r>
  <r>
    <x v="14"/>
    <s v="July"/>
    <x v="5"/>
    <n v="4359"/>
  </r>
  <r>
    <x v="14"/>
    <s v="July"/>
    <x v="6"/>
    <n v="1725"/>
  </r>
  <r>
    <x v="14"/>
    <s v="June"/>
    <x v="0"/>
    <n v="41"/>
  </r>
  <r>
    <x v="14"/>
    <s v="June"/>
    <x v="1"/>
    <n v="2156"/>
  </r>
  <r>
    <x v="14"/>
    <s v="June"/>
    <x v="2"/>
    <n v="2588"/>
  </r>
  <r>
    <x v="14"/>
    <s v="June"/>
    <x v="3"/>
    <n v="1241"/>
  </r>
  <r>
    <x v="14"/>
    <s v="June"/>
    <x v="4"/>
    <n v="1902"/>
  </r>
  <r>
    <x v="14"/>
    <s v="June"/>
    <x v="5"/>
    <n v="4408"/>
  </r>
  <r>
    <x v="14"/>
    <s v="June"/>
    <x v="6"/>
    <n v="1653"/>
  </r>
  <r>
    <x v="14"/>
    <s v="March"/>
    <x v="0"/>
    <n v="219"/>
  </r>
  <r>
    <x v="14"/>
    <s v="March"/>
    <x v="1"/>
    <n v="2247"/>
  </r>
  <r>
    <x v="14"/>
    <s v="March"/>
    <x v="2"/>
    <n v="3375"/>
  </r>
  <r>
    <x v="14"/>
    <s v="March"/>
    <x v="3"/>
    <n v="1160"/>
  </r>
  <r>
    <x v="14"/>
    <s v="March"/>
    <x v="4"/>
    <n v="1756"/>
  </r>
  <r>
    <x v="14"/>
    <s v="March"/>
    <x v="5"/>
    <n v="4921"/>
  </r>
  <r>
    <x v="14"/>
    <s v="March"/>
    <x v="6"/>
    <n v="1569"/>
  </r>
  <r>
    <x v="14"/>
    <s v="May"/>
    <x v="0"/>
    <n v="58"/>
  </r>
  <r>
    <x v="14"/>
    <s v="May"/>
    <x v="1"/>
    <n v="2072"/>
  </r>
  <r>
    <x v="14"/>
    <s v="May"/>
    <x v="2"/>
    <n v="1577"/>
  </r>
  <r>
    <x v="14"/>
    <s v="May"/>
    <x v="3"/>
    <n v="1096"/>
  </r>
  <r>
    <x v="14"/>
    <s v="May"/>
    <x v="4"/>
    <n v="1456"/>
  </r>
  <r>
    <x v="14"/>
    <s v="May"/>
    <x v="5"/>
    <n v="3953"/>
  </r>
  <r>
    <x v="14"/>
    <s v="May"/>
    <x v="6"/>
    <n v="1637"/>
  </r>
  <r>
    <x v="14"/>
    <s v="November"/>
    <x v="0"/>
    <n v="285"/>
  </r>
  <r>
    <x v="14"/>
    <s v="November"/>
    <x v="1"/>
    <n v="2198"/>
  </r>
  <r>
    <x v="14"/>
    <s v="November"/>
    <x v="2"/>
    <n v="1124"/>
  </r>
  <r>
    <x v="14"/>
    <s v="November"/>
    <x v="3"/>
    <n v="1029"/>
  </r>
  <r>
    <x v="14"/>
    <s v="November"/>
    <x v="4"/>
    <n v="1495"/>
  </r>
  <r>
    <x v="14"/>
    <s v="November"/>
    <x v="5"/>
    <n v="4858"/>
  </r>
  <r>
    <x v="14"/>
    <s v="November"/>
    <x v="6"/>
    <n v="1539"/>
  </r>
  <r>
    <x v="14"/>
    <s v="October"/>
    <x v="0"/>
    <n v="150"/>
  </r>
  <r>
    <x v="14"/>
    <s v="October"/>
    <x v="1"/>
    <n v="2078"/>
  </r>
  <r>
    <x v="14"/>
    <s v="October"/>
    <x v="2"/>
    <n v="992"/>
  </r>
  <r>
    <x v="14"/>
    <s v="October"/>
    <x v="3"/>
    <n v="1003"/>
  </r>
  <r>
    <x v="14"/>
    <s v="October"/>
    <x v="4"/>
    <n v="1145"/>
  </r>
  <r>
    <x v="14"/>
    <s v="October"/>
    <x v="5"/>
    <n v="3585"/>
  </r>
  <r>
    <x v="14"/>
    <s v="October"/>
    <x v="6"/>
    <n v="1582"/>
  </r>
  <r>
    <x v="14"/>
    <s v="September"/>
    <x v="0"/>
    <n v="87"/>
  </r>
  <r>
    <x v="14"/>
    <s v="September"/>
    <x v="1"/>
    <n v="2008"/>
  </r>
  <r>
    <x v="14"/>
    <s v="September"/>
    <x v="2"/>
    <n v="1835"/>
  </r>
  <r>
    <x v="14"/>
    <s v="September"/>
    <x v="3"/>
    <n v="1056"/>
  </r>
  <r>
    <x v="14"/>
    <s v="September"/>
    <x v="4"/>
    <n v="1227"/>
  </r>
  <r>
    <x v="14"/>
    <s v="September"/>
    <x v="5"/>
    <n v="3406"/>
  </r>
  <r>
    <x v="14"/>
    <s v="September"/>
    <x v="6"/>
    <n v="1517"/>
  </r>
  <r>
    <x v="15"/>
    <s v="April"/>
    <x v="0"/>
    <n v="146"/>
  </r>
  <r>
    <x v="15"/>
    <s v="April"/>
    <x v="1"/>
    <n v="2363"/>
  </r>
  <r>
    <x v="15"/>
    <s v="April"/>
    <x v="2"/>
    <n v="6431"/>
  </r>
  <r>
    <x v="15"/>
    <s v="April"/>
    <x v="3"/>
    <n v="1439"/>
  </r>
  <r>
    <x v="15"/>
    <s v="April"/>
    <x v="4"/>
    <n v="2793"/>
  </r>
  <r>
    <x v="15"/>
    <s v="April"/>
    <x v="5"/>
    <n v="6098"/>
  </r>
  <r>
    <x v="15"/>
    <s v="April"/>
    <x v="6"/>
    <n v="1686"/>
  </r>
  <r>
    <x v="15"/>
    <s v="August"/>
    <x v="0"/>
    <n v="13"/>
  </r>
  <r>
    <x v="15"/>
    <s v="August"/>
    <x v="1"/>
    <n v="2182"/>
  </r>
  <r>
    <x v="15"/>
    <s v="August"/>
    <x v="2"/>
    <n v="8108"/>
  </r>
  <r>
    <x v="15"/>
    <s v="August"/>
    <x v="3"/>
    <n v="1354"/>
  </r>
  <r>
    <x v="15"/>
    <s v="August"/>
    <x v="4"/>
    <n v="3153"/>
  </r>
  <r>
    <x v="15"/>
    <s v="August"/>
    <x v="5"/>
    <n v="5505"/>
  </r>
  <r>
    <x v="15"/>
    <s v="August"/>
    <x v="6"/>
    <n v="1834"/>
  </r>
  <r>
    <x v="15"/>
    <s v="December"/>
    <x v="0"/>
    <n v="277"/>
  </r>
  <r>
    <x v="15"/>
    <s v="December"/>
    <x v="1"/>
    <n v="2457"/>
  </r>
  <r>
    <x v="15"/>
    <s v="December"/>
    <x v="2"/>
    <n v="496"/>
  </r>
  <r>
    <x v="15"/>
    <s v="December"/>
    <x v="3"/>
    <n v="899"/>
  </r>
  <r>
    <x v="15"/>
    <s v="December"/>
    <x v="4"/>
    <n v="783"/>
  </r>
  <r>
    <x v="15"/>
    <s v="December"/>
    <x v="5"/>
    <n v="2334"/>
  </r>
  <r>
    <x v="15"/>
    <s v="December"/>
    <x v="6"/>
    <n v="1406"/>
  </r>
  <r>
    <x v="15"/>
    <s v="February"/>
    <x v="0"/>
    <n v="194"/>
  </r>
  <r>
    <x v="15"/>
    <s v="February"/>
    <x v="1"/>
    <n v="1843"/>
  </r>
  <r>
    <x v="15"/>
    <s v="February"/>
    <x v="2"/>
    <n v="473"/>
  </r>
  <r>
    <x v="15"/>
    <s v="February"/>
    <x v="3"/>
    <n v="812"/>
  </r>
  <r>
    <x v="15"/>
    <s v="February"/>
    <x v="4"/>
    <n v="664"/>
  </r>
  <r>
    <x v="15"/>
    <s v="February"/>
    <x v="5"/>
    <n v="1848"/>
  </r>
  <r>
    <x v="15"/>
    <s v="February"/>
    <x v="6"/>
    <n v="1310"/>
  </r>
  <r>
    <x v="15"/>
    <s v="January"/>
    <x v="0"/>
    <n v="299"/>
  </r>
  <r>
    <x v="15"/>
    <s v="January"/>
    <x v="1"/>
    <n v="2331"/>
  </r>
  <r>
    <x v="15"/>
    <s v="January"/>
    <x v="2"/>
    <n v="539"/>
  </r>
  <r>
    <x v="15"/>
    <s v="January"/>
    <x v="3"/>
    <n v="947"/>
  </r>
  <r>
    <x v="15"/>
    <s v="January"/>
    <x v="4"/>
    <n v="971"/>
  </r>
  <r>
    <x v="15"/>
    <s v="January"/>
    <x v="5"/>
    <n v="2365"/>
  </r>
  <r>
    <x v="15"/>
    <s v="January"/>
    <x v="6"/>
    <n v="1492"/>
  </r>
  <r>
    <x v="15"/>
    <s v="July"/>
    <x v="0"/>
    <n v="8"/>
  </r>
  <r>
    <x v="15"/>
    <s v="July"/>
    <x v="1"/>
    <n v="2204"/>
  </r>
  <r>
    <x v="15"/>
    <s v="July"/>
    <x v="2"/>
    <n v="6368"/>
  </r>
  <r>
    <x v="15"/>
    <s v="July"/>
    <x v="3"/>
    <n v="1351"/>
  </r>
  <r>
    <x v="15"/>
    <s v="July"/>
    <x v="4"/>
    <n v="2658"/>
  </r>
  <r>
    <x v="15"/>
    <s v="July"/>
    <x v="5"/>
    <n v="4816"/>
  </r>
  <r>
    <x v="15"/>
    <s v="July"/>
    <x v="6"/>
    <n v="1934"/>
  </r>
  <r>
    <x v="15"/>
    <s v="June"/>
    <x v="0"/>
    <n v="23"/>
  </r>
  <r>
    <x v="15"/>
    <s v="June"/>
    <x v="1"/>
    <n v="2124"/>
  </r>
  <r>
    <x v="15"/>
    <s v="June"/>
    <x v="2"/>
    <n v="5081"/>
  </r>
  <r>
    <x v="15"/>
    <s v="June"/>
    <x v="3"/>
    <n v="1352"/>
  </r>
  <r>
    <x v="15"/>
    <s v="June"/>
    <x v="4"/>
    <n v="2408"/>
  </r>
  <r>
    <x v="15"/>
    <s v="June"/>
    <x v="5"/>
    <n v="4683"/>
  </r>
  <r>
    <x v="15"/>
    <s v="June"/>
    <x v="6"/>
    <n v="1863"/>
  </r>
  <r>
    <x v="15"/>
    <s v="March"/>
    <x v="0"/>
    <n v="202"/>
  </r>
  <r>
    <x v="15"/>
    <s v="March"/>
    <x v="1"/>
    <n v="2158"/>
  </r>
  <r>
    <x v="15"/>
    <s v="March"/>
    <x v="2"/>
    <n v="1713"/>
  </r>
  <r>
    <x v="15"/>
    <s v="March"/>
    <x v="3"/>
    <n v="1001"/>
  </r>
  <r>
    <x v="15"/>
    <s v="March"/>
    <x v="4"/>
    <n v="1295"/>
  </r>
  <r>
    <x v="15"/>
    <s v="March"/>
    <x v="5"/>
    <n v="3604"/>
  </r>
  <r>
    <x v="15"/>
    <s v="March"/>
    <x v="6"/>
    <n v="1625"/>
  </r>
  <r>
    <x v="15"/>
    <s v="May"/>
    <x v="0"/>
    <n v="40"/>
  </r>
  <r>
    <x v="15"/>
    <s v="May"/>
    <x v="1"/>
    <n v="2355"/>
  </r>
  <r>
    <x v="15"/>
    <s v="May"/>
    <x v="2"/>
    <n v="6287"/>
  </r>
  <r>
    <x v="15"/>
    <s v="May"/>
    <x v="3"/>
    <n v="1513"/>
  </r>
  <r>
    <x v="15"/>
    <s v="May"/>
    <x v="4"/>
    <n v="3122"/>
  </r>
  <r>
    <x v="15"/>
    <s v="May"/>
    <x v="5"/>
    <n v="6007"/>
  </r>
  <r>
    <x v="15"/>
    <s v="May"/>
    <x v="6"/>
    <n v="1748"/>
  </r>
  <r>
    <x v="15"/>
    <s v="November"/>
    <x v="0"/>
    <n v="204"/>
  </r>
  <r>
    <x v="15"/>
    <s v="November"/>
    <x v="1"/>
    <n v="2198"/>
  </r>
  <r>
    <x v="15"/>
    <s v="November"/>
    <x v="2"/>
    <n v="909"/>
  </r>
  <r>
    <x v="15"/>
    <s v="November"/>
    <x v="3"/>
    <n v="953"/>
  </r>
  <r>
    <x v="15"/>
    <s v="November"/>
    <x v="4"/>
    <n v="1105"/>
  </r>
  <r>
    <x v="15"/>
    <s v="November"/>
    <x v="5"/>
    <n v="3282"/>
  </r>
  <r>
    <x v="15"/>
    <s v="November"/>
    <x v="6"/>
    <n v="1484"/>
  </r>
  <r>
    <x v="15"/>
    <s v="October"/>
    <x v="0"/>
    <n v="159"/>
  </r>
  <r>
    <x v="15"/>
    <s v="October"/>
    <x v="1"/>
    <n v="2032"/>
  </r>
  <r>
    <x v="15"/>
    <s v="October"/>
    <x v="2"/>
    <n v="1693"/>
  </r>
  <r>
    <x v="15"/>
    <s v="October"/>
    <x v="3"/>
    <n v="1014"/>
  </r>
  <r>
    <x v="15"/>
    <s v="October"/>
    <x v="4"/>
    <n v="1375"/>
  </r>
  <r>
    <x v="15"/>
    <s v="October"/>
    <x v="5"/>
    <n v="3632"/>
  </r>
  <r>
    <x v="15"/>
    <s v="October"/>
    <x v="6"/>
    <n v="1570"/>
  </r>
  <r>
    <x v="15"/>
    <s v="September"/>
    <x v="0"/>
    <n v="100"/>
  </r>
  <r>
    <x v="15"/>
    <s v="September"/>
    <x v="1"/>
    <n v="1933"/>
  </r>
  <r>
    <x v="15"/>
    <s v="September"/>
    <x v="2"/>
    <n v="2189"/>
  </r>
  <r>
    <x v="15"/>
    <s v="September"/>
    <x v="3"/>
    <n v="1044"/>
  </r>
  <r>
    <x v="15"/>
    <s v="September"/>
    <x v="4"/>
    <n v="1293"/>
  </r>
  <r>
    <x v="15"/>
    <s v="September"/>
    <x v="5"/>
    <n v="3392"/>
  </r>
  <r>
    <x v="15"/>
    <s v="September"/>
    <x v="6"/>
    <n v="164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5C030BC-F712-4358-85D5-BA3E6C086E80}" name="PivotTable14" cacheId="10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2:B19" firstHeaderRow="1" firstDataRow="1" firstDataCol="1"/>
  <pivotFields count="4">
    <pivotField axis="axisRow" showAl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t="default"/>
      </items>
    </pivotField>
    <pivotField showAll="0"/>
    <pivotField showAll="0"/>
    <pivotField dataField="1" showAll="0"/>
  </pivotFields>
  <rowFields count="1">
    <field x="0"/>
  </rowFields>
  <rowItems count="1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 t="grand">
      <x/>
    </i>
  </rowItems>
  <colItems count="1">
    <i/>
  </colItems>
  <dataFields count="1">
    <dataField name="Sum of TOTAL_FIRES" fld="3" baseField="0" baseItem="0" numFmtId="3"/>
  </dataFields>
  <formats count="24">
    <format dxfId="23">
      <pivotArea type="all" dataOnly="0" outline="0" fieldPosition="0"/>
    </format>
    <format dxfId="22">
      <pivotArea outline="0" collapsedLevelsAreSubtotals="1" fieldPosition="0"/>
    </format>
    <format dxfId="21">
      <pivotArea field="0" type="button" dataOnly="0" labelOnly="1" outline="0" axis="axisRow" fieldPosition="0"/>
    </format>
    <format dxfId="20">
      <pivotArea dataOnly="0" labelOnly="1" fieldPosition="0">
        <references count="1">
          <reference field="0" count="0"/>
        </references>
      </pivotArea>
    </format>
    <format dxfId="19">
      <pivotArea dataOnly="0" labelOnly="1" grandRow="1" outline="0" fieldPosition="0"/>
    </format>
    <format dxfId="18">
      <pivotArea dataOnly="0" labelOnly="1" outline="0" axis="axisValues" fieldPosition="0"/>
    </format>
    <format dxfId="17">
      <pivotArea type="all" dataOnly="0" outline="0" fieldPosition="0"/>
    </format>
    <format dxfId="16">
      <pivotArea outline="0" collapsedLevelsAreSubtotals="1" fieldPosition="0"/>
    </format>
    <format dxfId="15">
      <pivotArea field="0" type="button" dataOnly="0" labelOnly="1" outline="0" axis="axisRow" fieldPosition="0"/>
    </format>
    <format dxfId="14">
      <pivotArea dataOnly="0" labelOnly="1" fieldPosition="0">
        <references count="1">
          <reference field="0" count="0"/>
        </references>
      </pivotArea>
    </format>
    <format dxfId="13">
      <pivotArea dataOnly="0" labelOnly="1" grandRow="1" outline="0" fieldPosition="0"/>
    </format>
    <format dxfId="12">
      <pivotArea dataOnly="0" labelOnly="1" outline="0" axis="axisValues" fieldPosition="0"/>
    </format>
    <format dxfId="11">
      <pivotArea type="all" dataOnly="0" outline="0" fieldPosition="0"/>
    </format>
    <format dxfId="10">
      <pivotArea outline="0" collapsedLevelsAreSubtotals="1" fieldPosition="0"/>
    </format>
    <format dxfId="9">
      <pivotArea field="0" type="button" dataOnly="0" labelOnly="1" outline="0" axis="axisRow" fieldPosition="0"/>
    </format>
    <format dxfId="8">
      <pivotArea dataOnly="0" labelOnly="1" fieldPosition="0">
        <references count="1">
          <reference field="0" count="0"/>
        </references>
      </pivotArea>
    </format>
    <format dxfId="7">
      <pivotArea dataOnly="0" labelOnly="1" grandRow="1" outline="0" fieldPosition="0"/>
    </format>
    <format dxfId="6">
      <pivotArea dataOnly="0" labelOnly="1" outline="0" axis="axisValues" fieldPosition="0"/>
    </format>
    <format dxfId="5">
      <pivotArea type="all" dataOnly="0" outline="0" fieldPosition="0"/>
    </format>
    <format dxfId="4">
      <pivotArea outline="0" collapsedLevelsAreSubtotals="1" fieldPosition="0"/>
    </format>
    <format dxfId="3">
      <pivotArea field="0" type="button" dataOnly="0" labelOnly="1" outline="0" axis="axisRow" fieldPosition="0"/>
    </format>
    <format dxfId="2">
      <pivotArea dataOnly="0" labelOnly="1" fieldPosition="0">
        <references count="1">
          <reference field="0" count="0"/>
        </references>
      </pivotArea>
    </format>
    <format dxfId="1">
      <pivotArea dataOnly="0" labelOnly="1" grandRow="1" outline="0" fieldPosition="0"/>
    </format>
    <format dxfId="0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6448428-EFBC-4181-B9E3-53194164E77D}" name="PivotTable19" cacheId="10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105:B122" firstHeaderRow="1" firstDataRow="1" firstDataCol="1" rowPageCount="1" colPageCount="1"/>
  <pivotFields count="4">
    <pivotField axis="axisRow" showAl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t="default"/>
      </items>
    </pivotField>
    <pivotField showAll="0"/>
    <pivotField axis="axisPage" showAll="0">
      <items count="8">
        <item x="0"/>
        <item x="1"/>
        <item x="2"/>
        <item x="3"/>
        <item x="4"/>
        <item x="5"/>
        <item x="6"/>
        <item t="default"/>
      </items>
    </pivotField>
    <pivotField dataField="1" showAll="0"/>
  </pivotFields>
  <rowFields count="1">
    <field x="0"/>
  </rowFields>
  <rowItems count="1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 t="grand">
      <x/>
    </i>
  </rowItems>
  <colItems count="1">
    <i/>
  </colItems>
  <pageFields count="1">
    <pageField fld="2" item="2" hier="-1"/>
  </pageFields>
  <dataFields count="1">
    <dataField name="Sum of TOTAL_FIRES" fld="3" baseField="0" baseItem="0" numFmtId="3"/>
  </dataFields>
  <formats count="24">
    <format dxfId="47">
      <pivotArea type="all" dataOnly="0" outline="0" fieldPosition="0"/>
    </format>
    <format dxfId="46">
      <pivotArea outline="0" collapsedLevelsAreSubtotals="1" fieldPosition="0"/>
    </format>
    <format dxfId="45">
      <pivotArea field="0" type="button" dataOnly="0" labelOnly="1" outline="0" axis="axisRow" fieldPosition="0"/>
    </format>
    <format dxfId="44">
      <pivotArea dataOnly="0" labelOnly="1" fieldPosition="0">
        <references count="1">
          <reference field="0" count="0"/>
        </references>
      </pivotArea>
    </format>
    <format dxfId="43">
      <pivotArea dataOnly="0" labelOnly="1" grandRow="1" outline="0" fieldPosition="0"/>
    </format>
    <format dxfId="42">
      <pivotArea dataOnly="0" labelOnly="1" outline="0" axis="axisValues" fieldPosition="0"/>
    </format>
    <format dxfId="41">
      <pivotArea type="all" dataOnly="0" outline="0" fieldPosition="0"/>
    </format>
    <format dxfId="40">
      <pivotArea outline="0" collapsedLevelsAreSubtotals="1" fieldPosition="0"/>
    </format>
    <format dxfId="39">
      <pivotArea field="0" type="button" dataOnly="0" labelOnly="1" outline="0" axis="axisRow" fieldPosition="0"/>
    </format>
    <format dxfId="38">
      <pivotArea dataOnly="0" labelOnly="1" fieldPosition="0">
        <references count="1">
          <reference field="0" count="0"/>
        </references>
      </pivotArea>
    </format>
    <format dxfId="37">
      <pivotArea dataOnly="0" labelOnly="1" grandRow="1" outline="0" fieldPosition="0"/>
    </format>
    <format dxfId="36">
      <pivotArea dataOnly="0" labelOnly="1" outline="0" axis="axisValues" fieldPosition="0"/>
    </format>
    <format dxfId="35">
      <pivotArea type="all" dataOnly="0" outline="0" fieldPosition="0"/>
    </format>
    <format dxfId="34">
      <pivotArea outline="0" collapsedLevelsAreSubtotals="1" fieldPosition="0"/>
    </format>
    <format dxfId="33">
      <pivotArea field="0" type="button" dataOnly="0" labelOnly="1" outline="0" axis="axisRow" fieldPosition="0"/>
    </format>
    <format dxfId="32">
      <pivotArea dataOnly="0" labelOnly="1" fieldPosition="0">
        <references count="1">
          <reference field="0" count="0"/>
        </references>
      </pivotArea>
    </format>
    <format dxfId="31">
      <pivotArea dataOnly="0" labelOnly="1" grandRow="1" outline="0" fieldPosition="0"/>
    </format>
    <format dxfId="30">
      <pivotArea dataOnly="0" labelOnly="1" outline="0" axis="axisValues" fieldPosition="0"/>
    </format>
    <format dxfId="29">
      <pivotArea type="all" dataOnly="0" outline="0" fieldPosition="0"/>
    </format>
    <format dxfId="28">
      <pivotArea outline="0" collapsedLevelsAreSubtotals="1" fieldPosition="0"/>
    </format>
    <format dxfId="27">
      <pivotArea field="0" type="button" dataOnly="0" labelOnly="1" outline="0" axis="axisRow" fieldPosition="0"/>
    </format>
    <format dxfId="26">
      <pivotArea dataOnly="0" labelOnly="1" fieldPosition="0">
        <references count="1">
          <reference field="0" count="0"/>
        </references>
      </pivotArea>
    </format>
    <format dxfId="25">
      <pivotArea dataOnly="0" labelOnly="1" grandRow="1" outline="0" fieldPosition="0"/>
    </format>
    <format dxfId="24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4735FA4-5E73-476E-A751-BD7B6C93E079}" name="PivotTable18" cacheId="10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85:B102" firstHeaderRow="1" firstDataRow="1" firstDataCol="1" rowPageCount="1" colPageCount="1"/>
  <pivotFields count="4">
    <pivotField axis="axisRow" showAl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t="default"/>
      </items>
    </pivotField>
    <pivotField showAll="0"/>
    <pivotField axis="axisPage" showAll="0">
      <items count="8">
        <item x="0"/>
        <item x="1"/>
        <item x="2"/>
        <item x="3"/>
        <item x="4"/>
        <item x="5"/>
        <item x="6"/>
        <item t="default"/>
      </items>
    </pivotField>
    <pivotField dataField="1" showAll="0"/>
  </pivotFields>
  <rowFields count="1">
    <field x="0"/>
  </rowFields>
  <rowItems count="1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 t="grand">
      <x/>
    </i>
  </rowItems>
  <colItems count="1">
    <i/>
  </colItems>
  <pageFields count="1">
    <pageField fld="2" item="0" hier="-1"/>
  </pageFields>
  <dataFields count="1">
    <dataField name="Sum of TOTAL_FIRES" fld="3" baseField="0" baseItem="0" numFmtId="3"/>
  </dataFields>
  <formats count="24">
    <format dxfId="71">
      <pivotArea type="all" dataOnly="0" outline="0" fieldPosition="0"/>
    </format>
    <format dxfId="70">
      <pivotArea outline="0" collapsedLevelsAreSubtotals="1" fieldPosition="0"/>
    </format>
    <format dxfId="69">
      <pivotArea field="0" type="button" dataOnly="0" labelOnly="1" outline="0" axis="axisRow" fieldPosition="0"/>
    </format>
    <format dxfId="68">
      <pivotArea dataOnly="0" labelOnly="1" fieldPosition="0">
        <references count="1">
          <reference field="0" count="0"/>
        </references>
      </pivotArea>
    </format>
    <format dxfId="67">
      <pivotArea dataOnly="0" labelOnly="1" grandRow="1" outline="0" fieldPosition="0"/>
    </format>
    <format dxfId="66">
      <pivotArea dataOnly="0" labelOnly="1" outline="0" axis="axisValues" fieldPosition="0"/>
    </format>
    <format dxfId="65">
      <pivotArea type="all" dataOnly="0" outline="0" fieldPosition="0"/>
    </format>
    <format dxfId="64">
      <pivotArea outline="0" collapsedLevelsAreSubtotals="1" fieldPosition="0"/>
    </format>
    <format dxfId="63">
      <pivotArea field="0" type="button" dataOnly="0" labelOnly="1" outline="0" axis="axisRow" fieldPosition="0"/>
    </format>
    <format dxfId="62">
      <pivotArea dataOnly="0" labelOnly="1" fieldPosition="0">
        <references count="1">
          <reference field="0" count="0"/>
        </references>
      </pivotArea>
    </format>
    <format dxfId="61">
      <pivotArea dataOnly="0" labelOnly="1" grandRow="1" outline="0" fieldPosition="0"/>
    </format>
    <format dxfId="60">
      <pivotArea dataOnly="0" labelOnly="1" outline="0" axis="axisValues" fieldPosition="0"/>
    </format>
    <format dxfId="59">
      <pivotArea type="all" dataOnly="0" outline="0" fieldPosition="0"/>
    </format>
    <format dxfId="58">
      <pivotArea outline="0" collapsedLevelsAreSubtotals="1" fieldPosition="0"/>
    </format>
    <format dxfId="57">
      <pivotArea field="0" type="button" dataOnly="0" labelOnly="1" outline="0" axis="axisRow" fieldPosition="0"/>
    </format>
    <format dxfId="56">
      <pivotArea dataOnly="0" labelOnly="1" fieldPosition="0">
        <references count="1">
          <reference field="0" count="0"/>
        </references>
      </pivotArea>
    </format>
    <format dxfId="55">
      <pivotArea dataOnly="0" labelOnly="1" grandRow="1" outline="0" fieldPosition="0"/>
    </format>
    <format dxfId="54">
      <pivotArea dataOnly="0" labelOnly="1" outline="0" axis="axisValues" fieldPosition="0"/>
    </format>
    <format dxfId="53">
      <pivotArea type="all" dataOnly="0" outline="0" fieldPosition="0"/>
    </format>
    <format dxfId="52">
      <pivotArea outline="0" collapsedLevelsAreSubtotals="1" fieldPosition="0"/>
    </format>
    <format dxfId="51">
      <pivotArea field="0" type="button" dataOnly="0" labelOnly="1" outline="0" axis="axisRow" fieldPosition="0"/>
    </format>
    <format dxfId="50">
      <pivotArea dataOnly="0" labelOnly="1" fieldPosition="0">
        <references count="1">
          <reference field="0" count="0"/>
        </references>
      </pivotArea>
    </format>
    <format dxfId="49">
      <pivotArea dataOnly="0" labelOnly="1" grandRow="1" outline="0" fieldPosition="0"/>
    </format>
    <format dxfId="48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1F32350-91C6-4147-B178-39C1EAA6FCD4}" name="PivotTable17" cacheId="10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64:B81" firstHeaderRow="1" firstDataRow="1" firstDataCol="1" rowPageCount="1" colPageCount="1"/>
  <pivotFields count="4">
    <pivotField axis="axisRow" showAl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t="default"/>
      </items>
    </pivotField>
    <pivotField showAll="0"/>
    <pivotField axis="axisPage" showAll="0">
      <items count="8">
        <item x="0"/>
        <item x="1"/>
        <item x="2"/>
        <item x="3"/>
        <item x="4"/>
        <item x="5"/>
        <item x="6"/>
        <item t="default"/>
      </items>
    </pivotField>
    <pivotField dataField="1" showAll="0"/>
  </pivotFields>
  <rowFields count="1">
    <field x="0"/>
  </rowFields>
  <rowItems count="1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 t="grand">
      <x/>
    </i>
  </rowItems>
  <colItems count="1">
    <i/>
  </colItems>
  <pageFields count="1">
    <pageField fld="2" item="6" hier="-1"/>
  </pageFields>
  <dataFields count="1">
    <dataField name="Sum of TOTAL_FIRES" fld="3" baseField="0" baseItem="0" numFmtId="3"/>
  </dataFields>
  <formats count="24">
    <format dxfId="95">
      <pivotArea type="all" dataOnly="0" outline="0" fieldPosition="0"/>
    </format>
    <format dxfId="94">
      <pivotArea outline="0" collapsedLevelsAreSubtotals="1" fieldPosition="0"/>
    </format>
    <format dxfId="93">
      <pivotArea field="0" type="button" dataOnly="0" labelOnly="1" outline="0" axis="axisRow" fieldPosition="0"/>
    </format>
    <format dxfId="92">
      <pivotArea dataOnly="0" labelOnly="1" fieldPosition="0">
        <references count="1">
          <reference field="0" count="0"/>
        </references>
      </pivotArea>
    </format>
    <format dxfId="91">
      <pivotArea dataOnly="0" labelOnly="1" grandRow="1" outline="0" fieldPosition="0"/>
    </format>
    <format dxfId="90">
      <pivotArea dataOnly="0" labelOnly="1" outline="0" axis="axisValues" fieldPosition="0"/>
    </format>
    <format dxfId="89">
      <pivotArea type="all" dataOnly="0" outline="0" fieldPosition="0"/>
    </format>
    <format dxfId="88">
      <pivotArea outline="0" collapsedLevelsAreSubtotals="1" fieldPosition="0"/>
    </format>
    <format dxfId="87">
      <pivotArea field="0" type="button" dataOnly="0" labelOnly="1" outline="0" axis="axisRow" fieldPosition="0"/>
    </format>
    <format dxfId="86">
      <pivotArea dataOnly="0" labelOnly="1" fieldPosition="0">
        <references count="1">
          <reference field="0" count="0"/>
        </references>
      </pivotArea>
    </format>
    <format dxfId="85">
      <pivotArea dataOnly="0" labelOnly="1" grandRow="1" outline="0" fieldPosition="0"/>
    </format>
    <format dxfId="84">
      <pivotArea dataOnly="0" labelOnly="1" outline="0" axis="axisValues" fieldPosition="0"/>
    </format>
    <format dxfId="83">
      <pivotArea type="all" dataOnly="0" outline="0" fieldPosition="0"/>
    </format>
    <format dxfId="82">
      <pivotArea outline="0" collapsedLevelsAreSubtotals="1" fieldPosition="0"/>
    </format>
    <format dxfId="81">
      <pivotArea field="0" type="button" dataOnly="0" labelOnly="1" outline="0" axis="axisRow" fieldPosition="0"/>
    </format>
    <format dxfId="80">
      <pivotArea dataOnly="0" labelOnly="1" fieldPosition="0">
        <references count="1">
          <reference field="0" count="0"/>
        </references>
      </pivotArea>
    </format>
    <format dxfId="79">
      <pivotArea dataOnly="0" labelOnly="1" grandRow="1" outline="0" fieldPosition="0"/>
    </format>
    <format dxfId="78">
      <pivotArea dataOnly="0" labelOnly="1" outline="0" axis="axisValues" fieldPosition="0"/>
    </format>
    <format dxfId="77">
      <pivotArea type="all" dataOnly="0" outline="0" fieldPosition="0"/>
    </format>
    <format dxfId="76">
      <pivotArea outline="0" collapsedLevelsAreSubtotals="1" fieldPosition="0"/>
    </format>
    <format dxfId="75">
      <pivotArea field="0" type="button" dataOnly="0" labelOnly="1" outline="0" axis="axisRow" fieldPosition="0"/>
    </format>
    <format dxfId="74">
      <pivotArea dataOnly="0" labelOnly="1" fieldPosition="0">
        <references count="1">
          <reference field="0" count="0"/>
        </references>
      </pivotArea>
    </format>
    <format dxfId="73">
      <pivotArea dataOnly="0" labelOnly="1" grandRow="1" outline="0" fieldPosition="0"/>
    </format>
    <format dxfId="72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355C812-9721-45E2-8DB9-4F67A4D3DF59}" name="PivotTable16" cacheId="10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44:B61" firstHeaderRow="1" firstDataRow="1" firstDataCol="1" rowPageCount="1" colPageCount="1"/>
  <pivotFields count="4">
    <pivotField axis="axisRow" showAl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t="default"/>
      </items>
    </pivotField>
    <pivotField showAll="0"/>
    <pivotField axis="axisPage" showAll="0">
      <items count="8">
        <item x="0"/>
        <item x="1"/>
        <item x="2"/>
        <item x="3"/>
        <item x="4"/>
        <item x="5"/>
        <item x="6"/>
        <item t="default"/>
      </items>
    </pivotField>
    <pivotField dataField="1" showAll="0"/>
  </pivotFields>
  <rowFields count="1">
    <field x="0"/>
  </rowFields>
  <rowItems count="1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 t="grand">
      <x/>
    </i>
  </rowItems>
  <colItems count="1">
    <i/>
  </colItems>
  <pageFields count="1">
    <pageField fld="2" item="3" hier="-1"/>
  </pageFields>
  <dataFields count="1">
    <dataField name="Sum of TOTAL_FIRES" fld="3" baseField="0" baseItem="0" numFmtId="3"/>
  </dataFields>
  <formats count="24">
    <format dxfId="119">
      <pivotArea type="all" dataOnly="0" outline="0" fieldPosition="0"/>
    </format>
    <format dxfId="118">
      <pivotArea outline="0" collapsedLevelsAreSubtotals="1" fieldPosition="0"/>
    </format>
    <format dxfId="117">
      <pivotArea field="0" type="button" dataOnly="0" labelOnly="1" outline="0" axis="axisRow" fieldPosition="0"/>
    </format>
    <format dxfId="116">
      <pivotArea dataOnly="0" labelOnly="1" fieldPosition="0">
        <references count="1">
          <reference field="0" count="0"/>
        </references>
      </pivotArea>
    </format>
    <format dxfId="115">
      <pivotArea dataOnly="0" labelOnly="1" grandRow="1" outline="0" fieldPosition="0"/>
    </format>
    <format dxfId="114">
      <pivotArea dataOnly="0" labelOnly="1" outline="0" axis="axisValues" fieldPosition="0"/>
    </format>
    <format dxfId="113">
      <pivotArea type="all" dataOnly="0" outline="0" fieldPosition="0"/>
    </format>
    <format dxfId="112">
      <pivotArea outline="0" collapsedLevelsAreSubtotals="1" fieldPosition="0"/>
    </format>
    <format dxfId="111">
      <pivotArea field="0" type="button" dataOnly="0" labelOnly="1" outline="0" axis="axisRow" fieldPosition="0"/>
    </format>
    <format dxfId="110">
      <pivotArea dataOnly="0" labelOnly="1" fieldPosition="0">
        <references count="1">
          <reference field="0" count="0"/>
        </references>
      </pivotArea>
    </format>
    <format dxfId="109">
      <pivotArea dataOnly="0" labelOnly="1" grandRow="1" outline="0" fieldPosition="0"/>
    </format>
    <format dxfId="108">
      <pivotArea dataOnly="0" labelOnly="1" outline="0" axis="axisValues" fieldPosition="0"/>
    </format>
    <format dxfId="107">
      <pivotArea type="all" dataOnly="0" outline="0" fieldPosition="0"/>
    </format>
    <format dxfId="106">
      <pivotArea outline="0" collapsedLevelsAreSubtotals="1" fieldPosition="0"/>
    </format>
    <format dxfId="105">
      <pivotArea field="0" type="button" dataOnly="0" labelOnly="1" outline="0" axis="axisRow" fieldPosition="0"/>
    </format>
    <format dxfId="104">
      <pivotArea dataOnly="0" labelOnly="1" fieldPosition="0">
        <references count="1">
          <reference field="0" count="0"/>
        </references>
      </pivotArea>
    </format>
    <format dxfId="103">
      <pivotArea dataOnly="0" labelOnly="1" grandRow="1" outline="0" fieldPosition="0"/>
    </format>
    <format dxfId="102">
      <pivotArea dataOnly="0" labelOnly="1" outline="0" axis="axisValues" fieldPosition="0"/>
    </format>
    <format dxfId="101">
      <pivotArea type="all" dataOnly="0" outline="0" fieldPosition="0"/>
    </format>
    <format dxfId="100">
      <pivotArea outline="0" collapsedLevelsAreSubtotals="1" fieldPosition="0"/>
    </format>
    <format dxfId="99">
      <pivotArea field="0" type="button" dataOnly="0" labelOnly="1" outline="0" axis="axisRow" fieldPosition="0"/>
    </format>
    <format dxfId="98">
      <pivotArea dataOnly="0" labelOnly="1" fieldPosition="0">
        <references count="1">
          <reference field="0" count="0"/>
        </references>
      </pivotArea>
    </format>
    <format dxfId="97">
      <pivotArea dataOnly="0" labelOnly="1" grandRow="1" outline="0" fieldPosition="0"/>
    </format>
    <format dxfId="96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30F44A5-D492-4E3E-A5AA-3302022DC2B2}" name="PivotTable15" cacheId="101" applyNumberFormats="0" applyBorderFormats="0" applyFontFormats="0" applyPatternFormats="0" applyAlignmentFormats="0" applyWidthHeightFormats="1" dataCaption="Values" updatedVersion="8" minRefreshableVersion="3" itemPrintTitles="1" createdVersion="8" indent="0" outline="1" outlineData="1" multipleFieldFilters="0">
  <location ref="A23:B40" firstHeaderRow="1" firstDataRow="1" firstDataCol="1" rowPageCount="1" colPageCount="1"/>
  <pivotFields count="4">
    <pivotField axis="axisRow" showAl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t="default"/>
      </items>
    </pivotField>
    <pivotField showAll="0"/>
    <pivotField axis="axisPage" showAll="0">
      <items count="8">
        <item x="0"/>
        <item x="1"/>
        <item x="2"/>
        <item x="3"/>
        <item x="4"/>
        <item x="5"/>
        <item x="6"/>
        <item t="default"/>
      </items>
    </pivotField>
    <pivotField dataField="1" showAll="0"/>
  </pivotFields>
  <rowFields count="1">
    <field x="0"/>
  </rowFields>
  <rowItems count="1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 t="grand">
      <x/>
    </i>
  </rowItems>
  <colItems count="1">
    <i/>
  </colItems>
  <pageFields count="1">
    <pageField fld="2" item="1" hier="-1"/>
  </pageFields>
  <dataFields count="1">
    <dataField name="Sum of TOTAL_FIRES" fld="3" baseField="0" baseItem="0" numFmtId="3"/>
  </dataFields>
  <formats count="24">
    <format dxfId="143">
      <pivotArea type="all" dataOnly="0" outline="0" fieldPosition="0"/>
    </format>
    <format dxfId="142">
      <pivotArea outline="0" collapsedLevelsAreSubtotals="1" fieldPosition="0"/>
    </format>
    <format dxfId="141">
      <pivotArea field="0" type="button" dataOnly="0" labelOnly="1" outline="0" axis="axisRow" fieldPosition="0"/>
    </format>
    <format dxfId="140">
      <pivotArea dataOnly="0" labelOnly="1" fieldPosition="0">
        <references count="1">
          <reference field="0" count="0"/>
        </references>
      </pivotArea>
    </format>
    <format dxfId="139">
      <pivotArea dataOnly="0" labelOnly="1" grandRow="1" outline="0" fieldPosition="0"/>
    </format>
    <format dxfId="138">
      <pivotArea dataOnly="0" labelOnly="1" outline="0" axis="axisValues" fieldPosition="0"/>
    </format>
    <format dxfId="137">
      <pivotArea type="all" dataOnly="0" outline="0" fieldPosition="0"/>
    </format>
    <format dxfId="136">
      <pivotArea outline="0" collapsedLevelsAreSubtotals="1" fieldPosition="0"/>
    </format>
    <format dxfId="135">
      <pivotArea field="0" type="button" dataOnly="0" labelOnly="1" outline="0" axis="axisRow" fieldPosition="0"/>
    </format>
    <format dxfId="134">
      <pivotArea dataOnly="0" labelOnly="1" fieldPosition="0">
        <references count="1">
          <reference field="0" count="0"/>
        </references>
      </pivotArea>
    </format>
    <format dxfId="133">
      <pivotArea dataOnly="0" labelOnly="1" grandRow="1" outline="0" fieldPosition="0"/>
    </format>
    <format dxfId="132">
      <pivotArea dataOnly="0" labelOnly="1" outline="0" axis="axisValues" fieldPosition="0"/>
    </format>
    <format dxfId="131">
      <pivotArea type="all" dataOnly="0" outline="0" fieldPosition="0"/>
    </format>
    <format dxfId="130">
      <pivotArea outline="0" collapsedLevelsAreSubtotals="1" fieldPosition="0"/>
    </format>
    <format dxfId="129">
      <pivotArea field="0" type="button" dataOnly="0" labelOnly="1" outline="0" axis="axisRow" fieldPosition="0"/>
    </format>
    <format dxfId="128">
      <pivotArea dataOnly="0" labelOnly="1" fieldPosition="0">
        <references count="1">
          <reference field="0" count="0"/>
        </references>
      </pivotArea>
    </format>
    <format dxfId="127">
      <pivotArea dataOnly="0" labelOnly="1" grandRow="1" outline="0" fieldPosition="0"/>
    </format>
    <format dxfId="126">
      <pivotArea dataOnly="0" labelOnly="1" outline="0" axis="axisValues" fieldPosition="0"/>
    </format>
    <format dxfId="125">
      <pivotArea type="all" dataOnly="0" outline="0" fieldPosition="0"/>
    </format>
    <format dxfId="124">
      <pivotArea outline="0" collapsedLevelsAreSubtotals="1" fieldPosition="0"/>
    </format>
    <format dxfId="123">
      <pivotArea field="0" type="button" dataOnly="0" labelOnly="1" outline="0" axis="axisRow" fieldPosition="0"/>
    </format>
    <format dxfId="122">
      <pivotArea dataOnly="0" labelOnly="1" fieldPosition="0">
        <references count="1">
          <reference field="0" count="0"/>
        </references>
      </pivotArea>
    </format>
    <format dxfId="121">
      <pivotArea dataOnly="0" labelOnly="1" grandRow="1" outline="0" fieldPosition="0"/>
    </format>
    <format dxfId="120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  <v>MHCLG Logo</v>
  </rv>
  <rv s="0">
    <v>1</v>
    <v>5</v>
    <v>Accredited Official Statistics</v>
  </rv>
  <rv s="0">
    <v>2</v>
    <v>5</v>
    <v>Accredited Official Statistics</v>
  </rv>
  <rv s="0">
    <v>3</v>
    <v>5</v>
    <v>MHCLG Logo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  <k n="Text" t="s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firestatistics@communities.gov.uk" TargetMode="External"/><Relationship Id="rId2" Type="http://schemas.openxmlformats.org/officeDocument/2006/relationships/hyperlink" Target="mailto:NewsDesk@communities.gov.uk" TargetMode="External"/><Relationship Id="rId1" Type="http://schemas.openxmlformats.org/officeDocument/2006/relationships/hyperlink" Target="mailto:firestatistics@communities.gov.uk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gov.uk/search/research-and-statistics?keywords=fire&amp;content_store_document_type=upcoming_statistics&amp;order=release-date-oldest" TargetMode="External"/><Relationship Id="rId4" Type="http://schemas.openxmlformats.org/officeDocument/2006/relationships/hyperlink" Target="https://www.gov.uk/government/collections/fire-statistics-great-britain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6" Type="http://schemas.openxmlformats.org/officeDocument/2006/relationships/pivotTable" Target="../pivotTables/pivotTable6.xml"/><Relationship Id="rId5" Type="http://schemas.openxmlformats.org/officeDocument/2006/relationships/pivotTable" Target="../pivotTables/pivotTable5.xml"/><Relationship Id="rId4" Type="http://schemas.openxmlformats.org/officeDocument/2006/relationships/pivotTable" Target="../pivotTables/pivotTable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mailto:firestatistics@communities.gov.uk" TargetMode="External"/><Relationship Id="rId2" Type="http://schemas.openxmlformats.org/officeDocument/2006/relationships/hyperlink" Target="https://www.statisticsauthority.gov.uk/code-of-practice/" TargetMode="External"/><Relationship Id="rId1" Type="http://schemas.openxmlformats.org/officeDocument/2006/relationships/hyperlink" Target="https://www.gov.uk/government/collections/fire-statistics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9E4E7-2F41-447F-A3F2-698D2D74C7B9}">
  <sheetPr codeName="Sheet3"/>
  <dimension ref="A1:K14"/>
  <sheetViews>
    <sheetView showGridLines="0" tabSelected="1" zoomScaleNormal="100" workbookViewId="0"/>
  </sheetViews>
  <sheetFormatPr defaultRowHeight="12.75" x14ac:dyDescent="0.2"/>
  <cols>
    <col min="1" max="1" width="74" style="1" bestFit="1" customWidth="1"/>
    <col min="2" max="2" width="19.28515625" style="1" customWidth="1"/>
    <col min="3" max="255" width="9.42578125" style="1" customWidth="1"/>
    <col min="256" max="256" width="2.85546875" style="1" customWidth="1"/>
    <col min="257" max="257" width="74" style="1" bestFit="1" customWidth="1"/>
    <col min="258" max="511" width="9.42578125" style="1" customWidth="1"/>
    <col min="512" max="512" width="2.85546875" style="1" customWidth="1"/>
    <col min="513" max="513" width="74" style="1" bestFit="1" customWidth="1"/>
    <col min="514" max="767" width="9.42578125" style="1" customWidth="1"/>
    <col min="768" max="768" width="2.85546875" style="1" customWidth="1"/>
    <col min="769" max="769" width="74" style="1" bestFit="1" customWidth="1"/>
    <col min="770" max="1023" width="9.42578125" style="1" customWidth="1"/>
    <col min="1024" max="1024" width="2.85546875" style="1" customWidth="1"/>
    <col min="1025" max="1025" width="74" style="1" bestFit="1" customWidth="1"/>
    <col min="1026" max="1279" width="9.42578125" style="1" customWidth="1"/>
    <col min="1280" max="1280" width="2.85546875" style="1" customWidth="1"/>
    <col min="1281" max="1281" width="74" style="1" bestFit="1" customWidth="1"/>
    <col min="1282" max="1535" width="9.42578125" style="1" customWidth="1"/>
    <col min="1536" max="1536" width="2.85546875" style="1" customWidth="1"/>
    <col min="1537" max="1537" width="74" style="1" bestFit="1" customWidth="1"/>
    <col min="1538" max="1791" width="9.42578125" style="1" customWidth="1"/>
    <col min="1792" max="1792" width="2.85546875" style="1" customWidth="1"/>
    <col min="1793" max="1793" width="74" style="1" bestFit="1" customWidth="1"/>
    <col min="1794" max="2047" width="9.42578125" style="1" customWidth="1"/>
    <col min="2048" max="2048" width="2.85546875" style="1" customWidth="1"/>
    <col min="2049" max="2049" width="74" style="1" bestFit="1" customWidth="1"/>
    <col min="2050" max="2303" width="9.42578125" style="1" customWidth="1"/>
    <col min="2304" max="2304" width="2.85546875" style="1" customWidth="1"/>
    <col min="2305" max="2305" width="74" style="1" bestFit="1" customWidth="1"/>
    <col min="2306" max="2559" width="9.42578125" style="1" customWidth="1"/>
    <col min="2560" max="2560" width="2.85546875" style="1" customWidth="1"/>
    <col min="2561" max="2561" width="74" style="1" bestFit="1" customWidth="1"/>
    <col min="2562" max="2815" width="9.42578125" style="1" customWidth="1"/>
    <col min="2816" max="2816" width="2.85546875" style="1" customWidth="1"/>
    <col min="2817" max="2817" width="74" style="1" bestFit="1" customWidth="1"/>
    <col min="2818" max="3071" width="9.42578125" style="1" customWidth="1"/>
    <col min="3072" max="3072" width="2.85546875" style="1" customWidth="1"/>
    <col min="3073" max="3073" width="74" style="1" bestFit="1" customWidth="1"/>
    <col min="3074" max="3327" width="9.42578125" style="1" customWidth="1"/>
    <col min="3328" max="3328" width="2.85546875" style="1" customWidth="1"/>
    <col min="3329" max="3329" width="74" style="1" bestFit="1" customWidth="1"/>
    <col min="3330" max="3583" width="9.42578125" style="1" customWidth="1"/>
    <col min="3584" max="3584" width="2.85546875" style="1" customWidth="1"/>
    <col min="3585" max="3585" width="74" style="1" bestFit="1" customWidth="1"/>
    <col min="3586" max="3839" width="9.42578125" style="1" customWidth="1"/>
    <col min="3840" max="3840" width="2.85546875" style="1" customWidth="1"/>
    <col min="3841" max="3841" width="74" style="1" bestFit="1" customWidth="1"/>
    <col min="3842" max="4095" width="9.42578125" style="1" customWidth="1"/>
    <col min="4096" max="4096" width="2.85546875" style="1" customWidth="1"/>
    <col min="4097" max="4097" width="74" style="1" bestFit="1" customWidth="1"/>
    <col min="4098" max="4351" width="9.42578125" style="1" customWidth="1"/>
    <col min="4352" max="4352" width="2.85546875" style="1" customWidth="1"/>
    <col min="4353" max="4353" width="74" style="1" bestFit="1" customWidth="1"/>
    <col min="4354" max="4607" width="9.42578125" style="1" customWidth="1"/>
    <col min="4608" max="4608" width="2.85546875" style="1" customWidth="1"/>
    <col min="4609" max="4609" width="74" style="1" bestFit="1" customWidth="1"/>
    <col min="4610" max="4863" width="9.42578125" style="1" customWidth="1"/>
    <col min="4864" max="4864" width="2.85546875" style="1" customWidth="1"/>
    <col min="4865" max="4865" width="74" style="1" bestFit="1" customWidth="1"/>
    <col min="4866" max="5119" width="9.42578125" style="1" customWidth="1"/>
    <col min="5120" max="5120" width="2.85546875" style="1" customWidth="1"/>
    <col min="5121" max="5121" width="74" style="1" bestFit="1" customWidth="1"/>
    <col min="5122" max="5375" width="9.42578125" style="1" customWidth="1"/>
    <col min="5376" max="5376" width="2.85546875" style="1" customWidth="1"/>
    <col min="5377" max="5377" width="74" style="1" bestFit="1" customWidth="1"/>
    <col min="5378" max="5631" width="9.42578125" style="1" customWidth="1"/>
    <col min="5632" max="5632" width="2.85546875" style="1" customWidth="1"/>
    <col min="5633" max="5633" width="74" style="1" bestFit="1" customWidth="1"/>
    <col min="5634" max="5887" width="9.42578125" style="1" customWidth="1"/>
    <col min="5888" max="5888" width="2.85546875" style="1" customWidth="1"/>
    <col min="5889" max="5889" width="74" style="1" bestFit="1" customWidth="1"/>
    <col min="5890" max="6143" width="9.42578125" style="1" customWidth="1"/>
    <col min="6144" max="6144" width="2.85546875" style="1" customWidth="1"/>
    <col min="6145" max="6145" width="74" style="1" bestFit="1" customWidth="1"/>
    <col min="6146" max="6399" width="9.42578125" style="1" customWidth="1"/>
    <col min="6400" max="6400" width="2.85546875" style="1" customWidth="1"/>
    <col min="6401" max="6401" width="74" style="1" bestFit="1" customWidth="1"/>
    <col min="6402" max="6655" width="9.42578125" style="1" customWidth="1"/>
    <col min="6656" max="6656" width="2.85546875" style="1" customWidth="1"/>
    <col min="6657" max="6657" width="74" style="1" bestFit="1" customWidth="1"/>
    <col min="6658" max="6911" width="9.42578125" style="1" customWidth="1"/>
    <col min="6912" max="6912" width="2.85546875" style="1" customWidth="1"/>
    <col min="6913" max="6913" width="74" style="1" bestFit="1" customWidth="1"/>
    <col min="6914" max="7167" width="9.42578125" style="1" customWidth="1"/>
    <col min="7168" max="7168" width="2.85546875" style="1" customWidth="1"/>
    <col min="7169" max="7169" width="74" style="1" bestFit="1" customWidth="1"/>
    <col min="7170" max="7423" width="9.42578125" style="1" customWidth="1"/>
    <col min="7424" max="7424" width="2.85546875" style="1" customWidth="1"/>
    <col min="7425" max="7425" width="74" style="1" bestFit="1" customWidth="1"/>
    <col min="7426" max="7679" width="9.42578125" style="1" customWidth="1"/>
    <col min="7680" max="7680" width="2.85546875" style="1" customWidth="1"/>
    <col min="7681" max="7681" width="74" style="1" bestFit="1" customWidth="1"/>
    <col min="7682" max="7935" width="9.42578125" style="1" customWidth="1"/>
    <col min="7936" max="7936" width="2.85546875" style="1" customWidth="1"/>
    <col min="7937" max="7937" width="74" style="1" bestFit="1" customWidth="1"/>
    <col min="7938" max="8191" width="9.42578125" style="1" customWidth="1"/>
    <col min="8192" max="8192" width="2.85546875" style="1" customWidth="1"/>
    <col min="8193" max="8193" width="74" style="1" bestFit="1" customWidth="1"/>
    <col min="8194" max="8447" width="9.42578125" style="1" customWidth="1"/>
    <col min="8448" max="8448" width="2.85546875" style="1" customWidth="1"/>
    <col min="8449" max="8449" width="74" style="1" bestFit="1" customWidth="1"/>
    <col min="8450" max="8703" width="9.42578125" style="1" customWidth="1"/>
    <col min="8704" max="8704" width="2.85546875" style="1" customWidth="1"/>
    <col min="8705" max="8705" width="74" style="1" bestFit="1" customWidth="1"/>
    <col min="8706" max="8959" width="9.42578125" style="1" customWidth="1"/>
    <col min="8960" max="8960" width="2.85546875" style="1" customWidth="1"/>
    <col min="8961" max="8961" width="74" style="1" bestFit="1" customWidth="1"/>
    <col min="8962" max="9215" width="9.42578125" style="1" customWidth="1"/>
    <col min="9216" max="9216" width="2.85546875" style="1" customWidth="1"/>
    <col min="9217" max="9217" width="74" style="1" bestFit="1" customWidth="1"/>
    <col min="9218" max="9471" width="9.42578125" style="1" customWidth="1"/>
    <col min="9472" max="9472" width="2.85546875" style="1" customWidth="1"/>
    <col min="9473" max="9473" width="74" style="1" bestFit="1" customWidth="1"/>
    <col min="9474" max="9727" width="9.42578125" style="1" customWidth="1"/>
    <col min="9728" max="9728" width="2.85546875" style="1" customWidth="1"/>
    <col min="9729" max="9729" width="74" style="1" bestFit="1" customWidth="1"/>
    <col min="9730" max="9983" width="9.42578125" style="1" customWidth="1"/>
    <col min="9984" max="9984" width="2.85546875" style="1" customWidth="1"/>
    <col min="9985" max="9985" width="74" style="1" bestFit="1" customWidth="1"/>
    <col min="9986" max="10239" width="9.42578125" style="1" customWidth="1"/>
    <col min="10240" max="10240" width="2.85546875" style="1" customWidth="1"/>
    <col min="10241" max="10241" width="74" style="1" bestFit="1" customWidth="1"/>
    <col min="10242" max="10495" width="9.42578125" style="1" customWidth="1"/>
    <col min="10496" max="10496" width="2.85546875" style="1" customWidth="1"/>
    <col min="10497" max="10497" width="74" style="1" bestFit="1" customWidth="1"/>
    <col min="10498" max="10751" width="9.42578125" style="1" customWidth="1"/>
    <col min="10752" max="10752" width="2.85546875" style="1" customWidth="1"/>
    <col min="10753" max="10753" width="74" style="1" bestFit="1" customWidth="1"/>
    <col min="10754" max="11007" width="9.42578125" style="1" customWidth="1"/>
    <col min="11008" max="11008" width="2.85546875" style="1" customWidth="1"/>
    <col min="11009" max="11009" width="74" style="1" bestFit="1" customWidth="1"/>
    <col min="11010" max="11263" width="9.42578125" style="1" customWidth="1"/>
    <col min="11264" max="11264" width="2.85546875" style="1" customWidth="1"/>
    <col min="11265" max="11265" width="74" style="1" bestFit="1" customWidth="1"/>
    <col min="11266" max="11519" width="9.42578125" style="1" customWidth="1"/>
    <col min="11520" max="11520" width="2.85546875" style="1" customWidth="1"/>
    <col min="11521" max="11521" width="74" style="1" bestFit="1" customWidth="1"/>
    <col min="11522" max="11775" width="9.42578125" style="1" customWidth="1"/>
    <col min="11776" max="11776" width="2.85546875" style="1" customWidth="1"/>
    <col min="11777" max="11777" width="74" style="1" bestFit="1" customWidth="1"/>
    <col min="11778" max="12031" width="9.42578125" style="1" customWidth="1"/>
    <col min="12032" max="12032" width="2.85546875" style="1" customWidth="1"/>
    <col min="12033" max="12033" width="74" style="1" bestFit="1" customWidth="1"/>
    <col min="12034" max="12287" width="9.42578125" style="1" customWidth="1"/>
    <col min="12288" max="12288" width="2.85546875" style="1" customWidth="1"/>
    <col min="12289" max="12289" width="74" style="1" bestFit="1" customWidth="1"/>
    <col min="12290" max="12543" width="9.42578125" style="1" customWidth="1"/>
    <col min="12544" max="12544" width="2.85546875" style="1" customWidth="1"/>
    <col min="12545" max="12545" width="74" style="1" bestFit="1" customWidth="1"/>
    <col min="12546" max="12799" width="9.42578125" style="1" customWidth="1"/>
    <col min="12800" max="12800" width="2.85546875" style="1" customWidth="1"/>
    <col min="12801" max="12801" width="74" style="1" bestFit="1" customWidth="1"/>
    <col min="12802" max="13055" width="9.42578125" style="1" customWidth="1"/>
    <col min="13056" max="13056" width="2.85546875" style="1" customWidth="1"/>
    <col min="13057" max="13057" width="74" style="1" bestFit="1" customWidth="1"/>
    <col min="13058" max="13311" width="9.42578125" style="1" customWidth="1"/>
    <col min="13312" max="13312" width="2.85546875" style="1" customWidth="1"/>
    <col min="13313" max="13313" width="74" style="1" bestFit="1" customWidth="1"/>
    <col min="13314" max="13567" width="9.42578125" style="1" customWidth="1"/>
    <col min="13568" max="13568" width="2.85546875" style="1" customWidth="1"/>
    <col min="13569" max="13569" width="74" style="1" bestFit="1" customWidth="1"/>
    <col min="13570" max="13823" width="9.42578125" style="1" customWidth="1"/>
    <col min="13824" max="13824" width="2.85546875" style="1" customWidth="1"/>
    <col min="13825" max="13825" width="74" style="1" bestFit="1" customWidth="1"/>
    <col min="13826" max="14079" width="9.42578125" style="1" customWidth="1"/>
    <col min="14080" max="14080" width="2.85546875" style="1" customWidth="1"/>
    <col min="14081" max="14081" width="74" style="1" bestFit="1" customWidth="1"/>
    <col min="14082" max="14335" width="9.42578125" style="1" customWidth="1"/>
    <col min="14336" max="14336" width="2.85546875" style="1" customWidth="1"/>
    <col min="14337" max="14337" width="74" style="1" bestFit="1" customWidth="1"/>
    <col min="14338" max="14591" width="9.42578125" style="1" customWidth="1"/>
    <col min="14592" max="14592" width="2.85546875" style="1" customWidth="1"/>
    <col min="14593" max="14593" width="74" style="1" bestFit="1" customWidth="1"/>
    <col min="14594" max="14847" width="9.42578125" style="1" customWidth="1"/>
    <col min="14848" max="14848" width="2.85546875" style="1" customWidth="1"/>
    <col min="14849" max="14849" width="74" style="1" bestFit="1" customWidth="1"/>
    <col min="14850" max="15103" width="9.42578125" style="1" customWidth="1"/>
    <col min="15104" max="15104" width="2.85546875" style="1" customWidth="1"/>
    <col min="15105" max="15105" width="74" style="1" bestFit="1" customWidth="1"/>
    <col min="15106" max="15359" width="9.42578125" style="1" customWidth="1"/>
    <col min="15360" max="15360" width="2.85546875" style="1" customWidth="1"/>
    <col min="15361" max="15361" width="74" style="1" bestFit="1" customWidth="1"/>
    <col min="15362" max="15615" width="9.42578125" style="1" customWidth="1"/>
    <col min="15616" max="15616" width="2.85546875" style="1" customWidth="1"/>
    <col min="15617" max="15617" width="74" style="1" bestFit="1" customWidth="1"/>
    <col min="15618" max="15871" width="9.42578125" style="1" customWidth="1"/>
    <col min="15872" max="15872" width="2.85546875" style="1" customWidth="1"/>
    <col min="15873" max="15873" width="74" style="1" bestFit="1" customWidth="1"/>
    <col min="15874" max="16127" width="9.42578125" style="1" customWidth="1"/>
    <col min="16128" max="16128" width="2.85546875" style="1" customWidth="1"/>
    <col min="16129" max="16129" width="74" style="1" bestFit="1" customWidth="1"/>
    <col min="16130" max="16384" width="9.42578125" style="1" customWidth="1"/>
  </cols>
  <sheetData>
    <row r="1" spans="1:11" ht="84" customHeight="1" x14ac:dyDescent="0.2">
      <c r="A1" s="1" t="e" vm="1">
        <v>#VALUE!</v>
      </c>
      <c r="B1" s="1" t="e" vm="2">
        <v>#VALUE!</v>
      </c>
    </row>
    <row r="2" spans="1:11" ht="23.25" x14ac:dyDescent="0.2">
      <c r="A2" s="7" t="s">
        <v>44</v>
      </c>
    </row>
    <row r="3" spans="1:11" ht="23.25" x14ac:dyDescent="0.2">
      <c r="A3" s="7" t="str">
        <f>_xlfn.CONCAT("England, year ending ",config!B5," ",config!B6,": Data tables")</f>
        <v>England, year ending March 2026: Data tables</v>
      </c>
    </row>
    <row r="4" spans="1:11" ht="45" customHeight="1" x14ac:dyDescent="0.25">
      <c r="A4" s="8" t="s">
        <v>53</v>
      </c>
      <c r="C4" s="2"/>
      <c r="K4" s="3"/>
    </row>
    <row r="5" spans="1:11" ht="31.5" customHeight="1" x14ac:dyDescent="0.2">
      <c r="A5" s="9" t="str">
        <f>_xlfn.CONCAT("Responsible Statistician: ",config!B4)</f>
        <v>Responsible Statistician: Ollie Gee</v>
      </c>
      <c r="B5" s="4"/>
    </row>
    <row r="6" spans="1:11" ht="15.75" customHeight="1" x14ac:dyDescent="0.2">
      <c r="A6" s="10" t="s">
        <v>106</v>
      </c>
      <c r="B6" s="4"/>
    </row>
    <row r="7" spans="1:11" ht="15.75" customHeight="1" x14ac:dyDescent="0.2">
      <c r="A7" s="11" t="s">
        <v>87</v>
      </c>
      <c r="B7" s="6"/>
    </row>
    <row r="8" spans="1:11" ht="31.5" customHeight="1" x14ac:dyDescent="0.2">
      <c r="A8" s="10" t="str">
        <f>_xlfn.CONCAT("Published: ",config!B1)</f>
        <v>Published: 19 August 2026</v>
      </c>
      <c r="B8" s="5"/>
    </row>
    <row r="9" spans="1:11" ht="15.75" customHeight="1" x14ac:dyDescent="0.2">
      <c r="A9" s="10" t="str">
        <f>_xlfn.CONCAT("Next update: ",config!B2)</f>
        <v>Next update: Summer 2027</v>
      </c>
      <c r="B9" s="5"/>
    </row>
    <row r="10" spans="1:11" ht="31.5" customHeight="1" x14ac:dyDescent="0.2">
      <c r="A10" s="9" t="str">
        <f>_xlfn.CONCAT("Crown copyright © ",config!B8)</f>
        <v>Crown copyright © 2026</v>
      </c>
    </row>
    <row r="11" spans="1:11" ht="15.75" customHeight="1" x14ac:dyDescent="0.2">
      <c r="A11" s="10" t="s">
        <v>45</v>
      </c>
    </row>
    <row r="12" spans="1:11" ht="31.5" customHeight="1" x14ac:dyDescent="0.2">
      <c r="A12" s="4" t="s">
        <v>46</v>
      </c>
    </row>
    <row r="13" spans="1:11" ht="15.75" customHeight="1" x14ac:dyDescent="0.2">
      <c r="A13" s="4" t="s">
        <v>63</v>
      </c>
    </row>
    <row r="14" spans="1:11" ht="15.75" customHeight="1" x14ac:dyDescent="0.2">
      <c r="A14" s="10" t="s">
        <v>86</v>
      </c>
    </row>
  </sheetData>
  <hyperlinks>
    <hyperlink ref="A14" r:id="rId1" xr:uid="{01A565F4-58EE-4F13-9994-D1436528A187}"/>
    <hyperlink ref="A7" r:id="rId2" xr:uid="{C140F0F1-2904-411D-A1D5-9FE310C59F8B}"/>
    <hyperlink ref="A6" r:id="rId3" display="firestatistics@communities.gov.uk" xr:uid="{9865B600-2510-45CD-801C-AC703A8CC719}"/>
    <hyperlink ref="A8" r:id="rId4" display="https://www.gov.uk/government/collections/fire-statistics-great-britain" xr:uid="{28604542-51A9-4DE6-9FB1-D12CDA8B8B24}"/>
    <hyperlink ref="A9" r:id="rId5" display="https://www.gov.uk/search/research-and-statistics?keywords=fire&amp;content_store_document_type=upcoming_statistics&amp;order=release-date-oldest" xr:uid="{492BCC4D-547F-4290-96E0-05268A214B2A}"/>
    <hyperlink ref="A11" location="Contents!A1" display="Contents" xr:uid="{01AD0056-C75D-4D5D-B946-22C329A30833}"/>
  </hyperlinks>
  <pageMargins left="0.70000000000000007" right="0.70000000000000007" top="0.75" bottom="0.75" header="0.30000000000000004" footer="0.30000000000000004"/>
  <pageSetup paperSize="9" fitToWidth="0" fitToHeight="0" orientation="landscape" r:id="rId6"/>
  <headerFooter>
    <oddHeader>&amp;C&amp;"Aptos"&amp;10&amp;K000000 OFFICIAL&amp;1#_x000D_</oddHeader>
    <oddFooter>&amp;C_x000D_&amp;1#&amp;"Aptos"&amp;10&amp;K000000 OFFICIAL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8">
    <tabColor rgb="FFFF0000"/>
  </sheetPr>
  <dimension ref="A1:Q35"/>
  <sheetViews>
    <sheetView zoomScaleNormal="100" workbookViewId="0">
      <selection activeCell="P15" sqref="P15"/>
    </sheetView>
  </sheetViews>
  <sheetFormatPr defaultColWidth="9.140625" defaultRowHeight="15" x14ac:dyDescent="0.2"/>
  <cols>
    <col min="1" max="1" width="10.5703125" style="42" customWidth="1"/>
    <col min="2" max="2" width="13.5703125" style="42" customWidth="1"/>
    <col min="3" max="3" width="3.5703125" style="42" customWidth="1"/>
    <col min="4" max="6" width="13.5703125" style="42" customWidth="1"/>
    <col min="7" max="7" width="3.5703125" style="42" customWidth="1"/>
    <col min="8" max="10" width="13.5703125" style="42" customWidth="1"/>
    <col min="11" max="11" width="3.5703125" style="42" customWidth="1"/>
    <col min="12" max="12" width="13.5703125" style="42" customWidth="1"/>
    <col min="13" max="13" width="9.140625" style="42"/>
    <col min="14" max="14" width="9.140625" style="42" customWidth="1"/>
    <col min="15" max="16384" width="9.140625" style="42"/>
  </cols>
  <sheetData>
    <row r="1" spans="1:17" ht="18.75" customHeight="1" x14ac:dyDescent="0.2">
      <c r="A1" s="68"/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35"/>
      <c r="N1" s="35"/>
      <c r="O1" s="35"/>
      <c r="P1" s="35"/>
      <c r="Q1" s="35"/>
    </row>
    <row r="2" spans="1:17" x14ac:dyDescent="0.2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</row>
    <row r="3" spans="1:17" ht="15.75" x14ac:dyDescent="0.2">
      <c r="A3" s="43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</row>
    <row r="4" spans="1:17" ht="15.75" x14ac:dyDescent="0.25">
      <c r="A4" s="69" t="str">
        <f>FIRE0802b!A3</f>
        <v>Annual</v>
      </c>
      <c r="B4" s="69"/>
      <c r="C4" s="69"/>
      <c r="D4" s="69"/>
      <c r="E4" s="69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</row>
    <row r="5" spans="1:17" ht="15.75" x14ac:dyDescent="0.25">
      <c r="A5" s="44"/>
      <c r="B5" s="44"/>
      <c r="C5" s="44"/>
      <c r="D5" s="44"/>
      <c r="E5" s="44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</row>
    <row r="6" spans="1:17" ht="15.75" thickBot="1" x14ac:dyDescent="0.25">
      <c r="A6" s="35"/>
      <c r="B6" s="35"/>
      <c r="C6" s="35"/>
      <c r="D6" s="46" t="s">
        <v>29</v>
      </c>
      <c r="E6" s="46"/>
      <c r="F6" s="46"/>
      <c r="G6" s="35"/>
      <c r="H6" s="46" t="s">
        <v>29</v>
      </c>
      <c r="I6" s="46"/>
      <c r="J6" s="46"/>
      <c r="K6" s="35"/>
      <c r="L6" s="46" t="s">
        <v>29</v>
      </c>
      <c r="M6" s="35"/>
      <c r="N6" s="35"/>
      <c r="O6" s="35"/>
      <c r="P6" s="35"/>
      <c r="Q6" s="35"/>
    </row>
    <row r="7" spans="1:17" ht="45" customHeight="1" thickBot="1" x14ac:dyDescent="0.25">
      <c r="A7" s="35" t="s">
        <v>10</v>
      </c>
      <c r="B7" s="47" t="s">
        <v>1</v>
      </c>
      <c r="C7" s="43"/>
      <c r="D7" s="48" t="s">
        <v>7</v>
      </c>
      <c r="E7" s="48" t="s">
        <v>11</v>
      </c>
      <c r="F7" s="48" t="s">
        <v>12</v>
      </c>
      <c r="G7" s="50"/>
      <c r="H7" s="48" t="s">
        <v>30</v>
      </c>
      <c r="I7" s="48" t="s">
        <v>31</v>
      </c>
      <c r="J7" s="48" t="s">
        <v>32</v>
      </c>
      <c r="K7" s="50"/>
      <c r="L7" s="48" t="s">
        <v>13</v>
      </c>
      <c r="M7" s="35"/>
      <c r="N7" s="35"/>
      <c r="O7" s="35"/>
      <c r="P7" s="35"/>
      <c r="Q7" s="35" cm="1">
        <f t="array" ref="Q7">SUMPRODUCT((Days!$C$1:$O$1=$A22)*(Days!$C$2:$O$13))</f>
        <v>0</v>
      </c>
    </row>
    <row r="8" spans="1:17" ht="15.75" x14ac:dyDescent="0.25">
      <c r="A8" s="51" t="s">
        <v>9</v>
      </c>
      <c r="B8" s="34" cm="1">
        <f t="array" ref="B8">IF($A$4&lt;&gt;"Annual",SUMPRODUCT((Data!$B$2:$B$10000=$A$4)*(Data!$D$2:$D$10000))/SUMPRODUCT((Days!$A$2:$A$14=$A$4)*(Days!$C$2:$O$14)),SUMPRODUCT((Data!$D$2:$D$10000))/SUMPRODUCT((Days!$C$2:$O$13)))</f>
        <v>568.15522325189556</v>
      </c>
      <c r="C8" s="51"/>
      <c r="D8" s="51" cm="1">
        <f t="array" ref="D8">IF($A$4&lt;&gt;"Annual",SUMPRODUCT((Data!$B$2:$B$10000=$A$4)*(Data!$C$2:$C$10000=FIRE0802b_raw!D$7)*(Data!$D$2:$D$10000))/SUMPRODUCT((Days!$A$2:$A$14=$A$4)*(Days!$C$2:$O$14)),SUMPRODUCT((Data!$C$2:$C$10000=FIRE0802b_raw!D$7)*(Data!$D$2:$D$10000))/SUMPRODUCT((Days!$C$2:$O$13)))</f>
        <v>100.58045492839091</v>
      </c>
      <c r="E8" s="51" cm="1">
        <f t="array" ref="E8">IF($A$4&lt;&gt;"Annual",SUMPRODUCT((Data!$B$2:$B$10000=$A$4)*(Data!$C$2:$C$10000=FIRE0802b_raw!E$7)*(Data!$D$2:$D$10000))/SUMPRODUCT((Days!$A$2:$A$14=$A$4)*(Days!$C$2:$O$14)),SUMPRODUCT((Data!$C$2:$C$10000=FIRE0802b_raw!E$7)*(Data!$D$2:$D$10000))/SUMPRODUCT((Days!$C$2:$O$13)))</f>
        <v>51.644271272114572</v>
      </c>
      <c r="F8" s="51" cm="1">
        <f t="array" ref="F8">IF($A$4&lt;&gt;"Annual",SUMPRODUCT((Data!$B$2:$B$10000=$A$4)*(Data!$C$2:$C$10000=FIRE0802b_raw!F$7)*(Data!$D$2:$D$10000))/SUMPRODUCT((Days!$A$2:$A$14=$A$4)*(Days!$C$2:$O$14)),SUMPRODUCT((Data!$C$2:$C$10000=FIRE0802b_raw!F$7)*(Data!$D$2:$D$10000))/SUMPRODUCT((Days!$C$2:$O$13)))</f>
        <v>69.990101095197971</v>
      </c>
      <c r="G8" s="51" cm="1">
        <f t="array" ref="G8">IF($A$4&lt;&gt;"Annual",SUMPRODUCT((Data!$B$2:$B$10000=$A$4)*(Data!$C$2:$C$10000=FIRE0802b_raw!G$7)*(Data!$D$2:$D$10000))/SUMPRODUCT((Days!$A$2:$A$14=$A$4)*(Days!$C$2:$O$14)),SUMPRODUCT((Data!$C$2:$C$10000=FIRE0802b_raw!G$7)*(Data!$D$2:$D$10000))/SUMPRODUCT((Days!$C$2:$O$13)))</f>
        <v>0</v>
      </c>
      <c r="H8" s="51" cm="1">
        <f t="array" ref="H8">IF($A$4&lt;&gt;"Annual",SUMPRODUCT((Data!$B$2:$B$10000=$A$4)*(Data!$C$2:$C$10000=FIRE0802b_raw!H$7)*(Data!$D$2:$D$10000))/SUMPRODUCT((Days!$A$2:$A$14=$A$4)*(Days!$C$2:$O$14)),SUMPRODUCT((Data!$C$2:$C$10000=FIRE0802b_raw!H$7)*(Data!$D$2:$D$10000))/SUMPRODUCT((Days!$C$2:$O$13)))</f>
        <v>97.940606571187871</v>
      </c>
      <c r="I8" s="51" cm="1">
        <f t="array" ref="I8">IF($A$4&lt;&gt;"Annual",SUMPRODUCT((Data!$B$2:$B$10000=$A$4)*(Data!$C$2:$C$10000=FIRE0802b_raw!I$7)*(Data!$D$2:$D$10000))/SUMPRODUCT((Days!$A$2:$A$14=$A$4)*(Days!$C$2:$O$14)),SUMPRODUCT((Data!$C$2:$C$10000=FIRE0802b_raw!I$7)*(Data!$D$2:$D$10000))/SUMPRODUCT((Days!$C$2:$O$13)))</f>
        <v>172.8683656276327</v>
      </c>
      <c r="J8" s="51" cm="1">
        <f t="array" ref="J8">IF($A$4&lt;&gt;"Annual",SUMPRODUCT((Data!$B$2:$B$10000=$A$4)*(Data!$C$2:$C$10000=FIRE0802b_raw!J$7)*(Data!$D$2:$D$10000))/SUMPRODUCT((Days!$A$2:$A$14=$A$4)*(Days!$C$2:$O$14)),SUMPRODUCT((Data!$C$2:$C$10000=FIRE0802b_raw!J$7)*(Data!$D$2:$D$10000))/SUMPRODUCT((Days!$C$2:$O$13)))</f>
        <v>61.435341196293173</v>
      </c>
      <c r="K8" s="51" cm="1">
        <f t="array" ref="K8">IF($A$4&lt;&gt;"Annual",SUMPRODUCT((Data!$B$2:$B$10000=$A$4)*(Data!$C$2:$C$10000=FIRE0802b_raw!K$7)*(Data!$D$2:$D$10000))/SUMPRODUCT((Days!$A$2:$A$14=$A$4)*(Days!$C$2:$O$14)),SUMPRODUCT((Data!$C$2:$C$10000=FIRE0802b_raw!K$7)*(Data!$D$2:$D$10000))/SUMPRODUCT((Days!$C$2:$O$13)))</f>
        <v>0</v>
      </c>
      <c r="L8" s="51" cm="1">
        <f t="array" ref="L8">IF($A$4&lt;&gt;"Annual",SUMPRODUCT((Data!$B$2:$B$10000=$A$4)*(Data!$C$2:$C$10000=FIRE0802b_raw!L$7)*(Data!$D$2:$D$10000))/SUMPRODUCT((Days!$A$2:$A$14=$A$4)*(Days!$C$2:$O$14)),SUMPRODUCT((Data!$C$2:$C$10000=FIRE0802b_raw!L$7)*(Data!$D$2:$D$10000))/SUMPRODUCT((Days!$C$2:$O$13)))</f>
        <v>13.696082561078349</v>
      </c>
      <c r="M8" s="35"/>
      <c r="N8" s="35"/>
      <c r="O8" s="35"/>
      <c r="P8" s="35"/>
      <c r="Q8" s="35"/>
    </row>
    <row r="9" spans="1:17" x14ac:dyDescent="0.2">
      <c r="A9" s="35" t="s">
        <v>2</v>
      </c>
      <c r="B9" s="35" cm="1">
        <f t="array" ref="B9">IF($A$4&lt;&gt;"Annual",SUMPRODUCT((Data!$B$2:$B$10000=$A$4)*(Data!$A$2:$A$10000=FIRE0802b_raw!$A9)*(Data!$D$2:$D$10000))/SUMPRODUCT((Days!$A$2:$A$14=$A$4)*(Days!$C$1:$R$1=$A9)*(Days!$C$2:$R$14)),SUMPRODUCT((Data!$A$2:$A$10000=FIRE0802b_raw!$A9)*(Data!$D$2:$D$10000))/SUMPRODUCT((Days!$C$1:$R$1=FIRE0802b_raw!$A9)*(Days!$C$2:$R$13)))</f>
        <v>625.82739726027398</v>
      </c>
      <c r="C9" s="35"/>
      <c r="D9" s="35" cm="1">
        <f t="array" ref="D9">IF($A$4&lt;&gt;"Annual",SUMPRODUCT((Data!$B$2:$B$10000=$A$4)*(Data!$A$2:$A$10000=$A9)*(Data!$C$2:$C$10000=FIRE0802b_raw!D$7)*(Data!$D$2:$D$10000))/SUMPRODUCT((Days!$A$2:$A$14=$A$4)*(Days!$C$1:$R$1=$A9)*(Days!$C$2:$R$14)),SUMPRODUCT((Data!$C$2:$C$10000=FIRE0802b_raw!D$7)*(Data!$A$2:$A$10000=$A9)*(Data!$D$2:$D$10000))/SUMPRODUCT((Days!$C$1:$R$1=$A9)*(Days!$C$2:$R$13)))</f>
        <v>100.32602739726028</v>
      </c>
      <c r="E9" s="35" cm="1">
        <f t="array" ref="E9">IF($A$4&lt;&gt;"Annual",SUMPRODUCT((Data!$B$2:$B$10000=$A$4)*(Data!$A$2:$A$10000=$A9)*(Data!$C$2:$C$10000=FIRE0802b_raw!E$7)*(Data!$D$2:$D$10000))/SUMPRODUCT((Days!$A$2:$A$14=$A$4)*(Days!$C$1:$R$1=$A9)*(Days!$C$2:$R$14)),SUMPRODUCT((Data!$C$2:$C$10000=FIRE0802b_raw!E$7)*(Data!$A$2:$A$10000=$A9)*(Data!$D$2:$D$10000))/SUMPRODUCT((Days!$C$1:$R$1=$A9)*(Days!$C$2:$R$13)))</f>
        <v>56.865753424657534</v>
      </c>
      <c r="F9" s="35" cm="1">
        <f t="array" ref="F9">IF($A$4&lt;&gt;"Annual",SUMPRODUCT((Data!$B$2:$B$10000=$A$4)*(Data!$A$2:$A$10000=$A9)*(Data!$C$2:$C$10000=FIRE0802b_raw!F$7)*(Data!$D$2:$D$10000))/SUMPRODUCT((Days!$A$2:$A$14=$A$4)*(Days!$C$1:$R$1=$A9)*(Days!$C$2:$R$14)),SUMPRODUCT((Data!$C$2:$C$10000=FIRE0802b_raw!F$7)*(Data!$A$2:$A$10000=$A9)*(Data!$D$2:$D$10000))/SUMPRODUCT((Days!$C$1:$R$1=$A9)*(Days!$C$2:$R$13)))</f>
        <v>75.978082191780828</v>
      </c>
      <c r="G9" s="35" cm="1">
        <f t="array" ref="G9">IF($A$4&lt;&gt;"Annual",SUMPRODUCT((Data!$B$2:$B$10000=$A$4)*(Data!$A$2:$A$10000=$A9)*(Data!$C$2:$C$10000=FIRE0802b_raw!G$7)*(Data!$D$2:$D$10000))/SUMPRODUCT((Days!$A$2:$A$14=$A$4)*(Days!$C$1:$R$1=$A9)*(Days!$C$2:$R$14)),SUMPRODUCT((Data!$C$2:$C$10000=FIRE0802b_raw!G$7)*(Data!$A$2:$A$10000=$A9)*(Data!$D$2:$D$10000))/SUMPRODUCT((Days!$C$1:$R$1=$A9)*(Days!$C$2:$R$13)))</f>
        <v>0</v>
      </c>
      <c r="H9" s="35" cm="1">
        <f t="array" ref="H9">IF($A$4&lt;&gt;"Annual",SUMPRODUCT((Data!$B$2:$B$10000=$A$4)*(Data!$A$2:$A$10000=$A9)*(Data!$C$2:$C$10000=FIRE0802b_raw!H$7)*(Data!$D$2:$D$10000))/SUMPRODUCT((Days!$A$2:$A$14=$A$4)*(Days!$C$1:$R$1=$A9)*(Days!$C$2:$R$14)),SUMPRODUCT((Data!$C$2:$C$10000=FIRE0802b_raw!H$7)*(Data!$A$2:$A$10000=$A9)*(Data!$D$2:$D$10000))/SUMPRODUCT((Days!$C$1:$R$1=$A9)*(Days!$C$2:$R$13)))</f>
        <v>115.18082191780822</v>
      </c>
      <c r="I9" s="35" cm="1">
        <f t="array" ref="I9">IF($A$4&lt;&gt;"Annual",SUMPRODUCT((Data!$B$2:$B$10000=$A$4)*(Data!$A$2:$A$10000=$A9)*(Data!$C$2:$C$10000=FIRE0802b_raw!I$7)*(Data!$D$2:$D$10000))/SUMPRODUCT((Days!$A$2:$A$14=$A$4)*(Days!$C$1:$R$1=$A9)*(Days!$C$2:$R$14)),SUMPRODUCT((Data!$C$2:$C$10000=FIRE0802b_raw!I$7)*(Data!$A$2:$A$10000=$A9)*(Data!$D$2:$D$10000))/SUMPRODUCT((Days!$C$1:$R$1=$A9)*(Days!$C$2:$R$13)))</f>
        <v>194.85753424657534</v>
      </c>
      <c r="J9" s="35" cm="1">
        <f t="array" ref="J9">IF($A$4&lt;&gt;"Annual",SUMPRODUCT((Data!$B$2:$B$10000=$A$4)*(Data!$A$2:$A$10000=$A9)*(Data!$C$2:$C$10000=FIRE0802b_raw!J$7)*(Data!$D$2:$D$10000))/SUMPRODUCT((Days!$A$2:$A$14=$A$4)*(Days!$C$1:$R$1=$A9)*(Days!$C$2:$R$14)),SUMPRODUCT((Data!$C$2:$C$10000=FIRE0802b_raw!J$7)*(Data!$A$2:$A$10000=$A9)*(Data!$D$2:$D$10000))/SUMPRODUCT((Days!$C$1:$R$1=$A9)*(Days!$C$2:$R$13)))</f>
        <v>61.56986301369863</v>
      </c>
      <c r="K9" s="35" cm="1">
        <f t="array" ref="K9">IF($A$4&lt;&gt;"Annual",SUMPRODUCT((Data!$B$2:$B$10000=$A$4)*(Data!$A$2:$A$10000=$A9)*(Data!$C$2:$C$10000=FIRE0802b_raw!K$7)*(Data!$D$2:$D$10000))/SUMPRODUCT((Days!$A$2:$A$14=$A$4)*(Days!$C$1:$R$1=$A9)*(Days!$C$2:$R$14)),SUMPRODUCT((Data!$C$2:$C$10000=FIRE0802b_raw!K$7)*(Data!$A$2:$A$10000=$A9)*(Data!$D$2:$D$10000))/SUMPRODUCT((Days!$C$1:$R$1=$A9)*(Days!$C$2:$R$13)))</f>
        <v>0</v>
      </c>
      <c r="L9" s="35" cm="1">
        <f t="array" ref="L9">IF($A$4&lt;&gt;"Annual",SUMPRODUCT((Data!$B$2:$B$10000=$A$4)*(Data!$A$2:$A$10000=$A9)*(Data!$C$2:$C$10000=FIRE0802b_raw!L$7)*(Data!$D$2:$D$10000))/SUMPRODUCT((Days!$A$2:$A$14=$A$4)*(Days!$C$1:$R$1=$A9)*(Days!$C$2:$R$14)),SUMPRODUCT((Data!$C$2:$C$10000=FIRE0802b_raw!L$7)*(Data!$A$2:$A$10000=$A9)*(Data!$D$2:$D$10000))/SUMPRODUCT((Days!$C$1:$R$1=$A9)*(Days!$C$2:$R$13)))</f>
        <v>21.049315068493151</v>
      </c>
      <c r="M9" s="35"/>
      <c r="N9" s="35"/>
      <c r="O9" s="35"/>
      <c r="P9" s="35"/>
      <c r="Q9" s="35"/>
    </row>
    <row r="10" spans="1:17" x14ac:dyDescent="0.2">
      <c r="A10" s="35" t="s">
        <v>4</v>
      </c>
      <c r="B10" s="35" cm="1">
        <f t="array" ref="B10">IF($A$4&lt;&gt;"Annual",SUMPRODUCT((Data!$B$2:$B$10000=$A$4)*(Data!$A$2:$A$10000=FIRE0802b_raw!$A10)*(Data!$D$2:$D$10000))/SUMPRODUCT((Days!$A$2:$A$14=$A$4)*(Days!$C$1:$R$1=$A10)*(Days!$C$2:$R$14)),SUMPRODUCT((Data!$A$2:$A$10000=FIRE0802b_raw!$A10)*(Data!$D$2:$D$10000))/SUMPRODUCT((Days!$C$1:$R$1=FIRE0802b_raw!$A10)*(Days!$C$2:$R$13)))</f>
        <v>611.87158469945359</v>
      </c>
      <c r="C10" s="35"/>
      <c r="D10" s="35" cm="1">
        <f t="array" ref="D10">IF($A$4&lt;&gt;"Annual",SUMPRODUCT((Data!$B$2:$B$10000=$A$4)*(Data!$A$2:$A$10000=$A10)*(Data!$C$2:$C$10000=FIRE0802b_raw!D$7)*(Data!$D$2:$D$10000))/SUMPRODUCT((Days!$A$2:$A$14=$A$4)*(Days!$C$1:$R$1=$A10)*(Days!$C$2:$R$14)),SUMPRODUCT((Data!$C$2:$C$10000=FIRE0802b_raw!D$7)*(Data!$A$2:$A$10000=$A10)*(Data!$D$2:$D$10000))/SUMPRODUCT((Days!$C$1:$R$1=$A10)*(Days!$C$2:$R$13)))</f>
        <v>96.778688524590166</v>
      </c>
      <c r="E10" s="35" cm="1">
        <f t="array" ref="E10">IF($A$4&lt;&gt;"Annual",SUMPRODUCT((Data!$B$2:$B$10000=$A$4)*(Data!$A$2:$A$10000=$A10)*(Data!$C$2:$C$10000=FIRE0802b_raw!E$7)*(Data!$D$2:$D$10000))/SUMPRODUCT((Days!$A$2:$A$14=$A$4)*(Days!$C$1:$R$1=$A10)*(Days!$C$2:$R$14)),SUMPRODUCT((Data!$C$2:$C$10000=FIRE0802b_raw!E$7)*(Data!$A$2:$A$10000=$A10)*(Data!$D$2:$D$10000))/SUMPRODUCT((Days!$C$1:$R$1=$A10)*(Days!$C$2:$R$13)))</f>
        <v>55.527322404371581</v>
      </c>
      <c r="F10" s="35" cm="1">
        <f t="array" ref="F10">IF($A$4&lt;&gt;"Annual",SUMPRODUCT((Data!$B$2:$B$10000=$A$4)*(Data!$A$2:$A$10000=$A10)*(Data!$C$2:$C$10000=FIRE0802b_raw!F$7)*(Data!$D$2:$D$10000))/SUMPRODUCT((Days!$A$2:$A$14=$A$4)*(Days!$C$1:$R$1=$A10)*(Days!$C$2:$R$14)),SUMPRODUCT((Data!$C$2:$C$10000=FIRE0802b_raw!F$7)*(Data!$A$2:$A$10000=$A10)*(Data!$D$2:$D$10000))/SUMPRODUCT((Days!$C$1:$R$1=$A10)*(Days!$C$2:$R$13)))</f>
        <v>65.155737704918039</v>
      </c>
      <c r="G10" s="35" cm="1">
        <f t="array" ref="G10">IF($A$4&lt;&gt;"Annual",SUMPRODUCT((Data!$B$2:$B$10000=$A$4)*(Data!$A$2:$A$10000=$A10)*(Data!$C$2:$C$10000=FIRE0802b_raw!G$7)*(Data!$D$2:$D$10000))/SUMPRODUCT((Days!$A$2:$A$14=$A$4)*(Days!$C$1:$R$1=$A10)*(Days!$C$2:$R$14)),SUMPRODUCT((Data!$C$2:$C$10000=FIRE0802b_raw!G$7)*(Data!$A$2:$A$10000=$A10)*(Data!$D$2:$D$10000))/SUMPRODUCT((Days!$C$1:$R$1=$A10)*(Days!$C$2:$R$13)))</f>
        <v>0</v>
      </c>
      <c r="H10" s="35" cm="1">
        <f t="array" ref="H10">IF($A$4&lt;&gt;"Annual",SUMPRODUCT((Data!$B$2:$B$10000=$A$4)*(Data!$A$2:$A$10000=$A10)*(Data!$C$2:$C$10000=FIRE0802b_raw!H$7)*(Data!$D$2:$D$10000))/SUMPRODUCT((Days!$A$2:$A$14=$A$4)*(Days!$C$1:$R$1=$A10)*(Days!$C$2:$R$14)),SUMPRODUCT((Data!$C$2:$C$10000=FIRE0802b_raw!H$7)*(Data!$A$2:$A$10000=$A10)*(Data!$D$2:$D$10000))/SUMPRODUCT((Days!$C$1:$R$1=$A10)*(Days!$C$2:$R$13)))</f>
        <v>119.27049180327869</v>
      </c>
      <c r="I10" s="35" cm="1">
        <f t="array" ref="I10">IF($A$4&lt;&gt;"Annual",SUMPRODUCT((Data!$B$2:$B$10000=$A$4)*(Data!$A$2:$A$10000=$A10)*(Data!$C$2:$C$10000=FIRE0802b_raw!I$7)*(Data!$D$2:$D$10000))/SUMPRODUCT((Days!$A$2:$A$14=$A$4)*(Days!$C$1:$R$1=$A10)*(Days!$C$2:$R$14)),SUMPRODUCT((Data!$C$2:$C$10000=FIRE0802b_raw!I$7)*(Data!$A$2:$A$10000=$A10)*(Data!$D$2:$D$10000))/SUMPRODUCT((Days!$C$1:$R$1=$A10)*(Days!$C$2:$R$13)))</f>
        <v>196.00546448087431</v>
      </c>
      <c r="J10" s="35" cm="1">
        <f t="array" ref="J10">IF($A$4&lt;&gt;"Annual",SUMPRODUCT((Data!$B$2:$B$10000=$A$4)*(Data!$A$2:$A$10000=$A10)*(Data!$C$2:$C$10000=FIRE0802b_raw!J$7)*(Data!$D$2:$D$10000))/SUMPRODUCT((Days!$A$2:$A$14=$A$4)*(Days!$C$1:$R$1=$A10)*(Days!$C$2:$R$14)),SUMPRODUCT((Data!$C$2:$C$10000=FIRE0802b_raw!J$7)*(Data!$A$2:$A$10000=$A10)*(Data!$D$2:$D$10000))/SUMPRODUCT((Days!$C$1:$R$1=$A10)*(Days!$C$2:$R$13)))</f>
        <v>63.202185792349724</v>
      </c>
      <c r="K10" s="35" cm="1">
        <f t="array" ref="K10">IF($A$4&lt;&gt;"Annual",SUMPRODUCT((Data!$B$2:$B$10000=$A$4)*(Data!$A$2:$A$10000=$A10)*(Data!$C$2:$C$10000=FIRE0802b_raw!K$7)*(Data!$D$2:$D$10000))/SUMPRODUCT((Days!$A$2:$A$14=$A$4)*(Days!$C$1:$R$1=$A10)*(Days!$C$2:$R$14)),SUMPRODUCT((Data!$C$2:$C$10000=FIRE0802b_raw!K$7)*(Data!$A$2:$A$10000=$A10)*(Data!$D$2:$D$10000))/SUMPRODUCT((Days!$C$1:$R$1=$A10)*(Days!$C$2:$R$13)))</f>
        <v>0</v>
      </c>
      <c r="L10" s="35" cm="1">
        <f t="array" ref="L10">IF($A$4&lt;&gt;"Annual",SUMPRODUCT((Data!$B$2:$B$10000=$A$4)*(Data!$A$2:$A$10000=$A10)*(Data!$C$2:$C$10000=FIRE0802b_raw!L$7)*(Data!$D$2:$D$10000))/SUMPRODUCT((Days!$A$2:$A$14=$A$4)*(Days!$C$1:$R$1=$A10)*(Days!$C$2:$R$14)),SUMPRODUCT((Data!$C$2:$C$10000=FIRE0802b_raw!L$7)*(Data!$A$2:$A$10000=$A10)*(Data!$D$2:$D$10000))/SUMPRODUCT((Days!$C$1:$R$1=$A10)*(Days!$C$2:$R$13)))</f>
        <v>15.931693989071038</v>
      </c>
      <c r="M10" s="35"/>
      <c r="N10" s="35"/>
      <c r="O10" s="35"/>
      <c r="P10" s="35"/>
      <c r="Q10" s="35"/>
    </row>
    <row r="11" spans="1:17" x14ac:dyDescent="0.2">
      <c r="A11" s="35" t="s">
        <v>5</v>
      </c>
      <c r="B11" s="35" cm="1">
        <f t="array" ref="B11">IF($A$4&lt;&gt;"Annual",SUMPRODUCT((Data!$B$2:$B$10000=$A$4)*(Data!$A$2:$A$10000=FIRE0802b_raw!$A11)*(Data!$D$2:$D$10000))/SUMPRODUCT((Days!$A$2:$A$14=$A$4)*(Days!$C$1:$R$1=$A11)*(Days!$C$2:$R$14)),SUMPRODUCT((Data!$A$2:$A$10000=FIRE0802b_raw!$A11)*(Data!$D$2:$D$10000))/SUMPRODUCT((Days!$C$1:$R$1=FIRE0802b_raw!$A11)*(Days!$C$2:$R$13)))</f>
        <v>423.2246575342466</v>
      </c>
      <c r="C11" s="35"/>
      <c r="D11" s="35" cm="1">
        <f t="array" ref="D11">IF($A$4&lt;&gt;"Annual",SUMPRODUCT((Data!$B$2:$B$10000=$A$4)*(Data!$A$2:$A$10000=$A11)*(Data!$C$2:$C$10000=FIRE0802b_raw!D$7)*(Data!$D$2:$D$10000))/SUMPRODUCT((Days!$A$2:$A$14=$A$4)*(Days!$C$1:$R$1=$A11)*(Days!$C$2:$R$14)),SUMPRODUCT((Data!$C$2:$C$10000=FIRE0802b_raw!D$7)*(Data!$A$2:$A$10000=$A11)*(Data!$D$2:$D$10000))/SUMPRODUCT((Days!$C$1:$R$1=$A11)*(Days!$C$2:$R$13)))</f>
        <v>91.263013698630132</v>
      </c>
      <c r="E11" s="35" cm="1">
        <f t="array" ref="E11">IF($A$4&lt;&gt;"Annual",SUMPRODUCT((Data!$B$2:$B$10000=$A$4)*(Data!$A$2:$A$10000=$A11)*(Data!$C$2:$C$10000=FIRE0802b_raw!E$7)*(Data!$D$2:$D$10000))/SUMPRODUCT((Days!$A$2:$A$14=$A$4)*(Days!$C$1:$R$1=$A11)*(Days!$C$2:$R$14)),SUMPRODUCT((Data!$C$2:$C$10000=FIRE0802b_raw!E$7)*(Data!$A$2:$A$10000=$A11)*(Data!$D$2:$D$10000))/SUMPRODUCT((Days!$C$1:$R$1=$A11)*(Days!$C$2:$R$13)))</f>
        <v>45.232876712328768</v>
      </c>
      <c r="F11" s="35" cm="1">
        <f t="array" ref="F11">IF($A$4&lt;&gt;"Annual",SUMPRODUCT((Data!$B$2:$B$10000=$A$4)*(Data!$A$2:$A$10000=$A11)*(Data!$C$2:$C$10000=FIRE0802b_raw!F$7)*(Data!$D$2:$D$10000))/SUMPRODUCT((Days!$A$2:$A$14=$A$4)*(Days!$C$1:$R$1=$A11)*(Days!$C$2:$R$14)),SUMPRODUCT((Data!$C$2:$C$10000=FIRE0802b_raw!F$7)*(Data!$A$2:$A$10000=$A11)*(Data!$D$2:$D$10000))/SUMPRODUCT((Days!$C$1:$R$1=$A11)*(Days!$C$2:$R$13)))</f>
        <v>55.673972602739724</v>
      </c>
      <c r="G11" s="35" cm="1">
        <f t="array" ref="G11">IF($A$4&lt;&gt;"Annual",SUMPRODUCT((Data!$B$2:$B$10000=$A$4)*(Data!$A$2:$A$10000=$A11)*(Data!$C$2:$C$10000=FIRE0802b_raw!G$7)*(Data!$D$2:$D$10000))/SUMPRODUCT((Days!$A$2:$A$14=$A$4)*(Days!$C$1:$R$1=$A11)*(Days!$C$2:$R$14)),SUMPRODUCT((Data!$C$2:$C$10000=FIRE0802b_raw!G$7)*(Data!$A$2:$A$10000=$A11)*(Data!$D$2:$D$10000))/SUMPRODUCT((Days!$C$1:$R$1=$A11)*(Days!$C$2:$R$13)))</f>
        <v>0</v>
      </c>
      <c r="H11" s="35" cm="1">
        <f t="array" ref="H11">IF($A$4&lt;&gt;"Annual",SUMPRODUCT((Data!$B$2:$B$10000=$A$4)*(Data!$A$2:$A$10000=$A11)*(Data!$C$2:$C$10000=FIRE0802b_raw!H$7)*(Data!$D$2:$D$10000))/SUMPRODUCT((Days!$A$2:$A$14=$A$4)*(Days!$C$1:$R$1=$A11)*(Days!$C$2:$R$14)),SUMPRODUCT((Data!$C$2:$C$10000=FIRE0802b_raw!H$7)*(Data!$A$2:$A$10000=$A11)*(Data!$D$2:$D$10000))/SUMPRODUCT((Days!$C$1:$R$1=$A11)*(Days!$C$2:$R$13)))</f>
        <v>43.750684931506846</v>
      </c>
      <c r="I11" s="35" cm="1">
        <f t="array" ref="I11">IF($A$4&lt;&gt;"Annual",SUMPRODUCT((Data!$B$2:$B$10000=$A$4)*(Data!$A$2:$A$10000=$A11)*(Data!$C$2:$C$10000=FIRE0802b_raw!I$7)*(Data!$D$2:$D$10000))/SUMPRODUCT((Days!$A$2:$A$14=$A$4)*(Days!$C$1:$R$1=$A11)*(Days!$C$2:$R$14)),SUMPRODUCT((Data!$C$2:$C$10000=FIRE0802b_raw!I$7)*(Data!$A$2:$A$10000=$A11)*(Data!$D$2:$D$10000))/SUMPRODUCT((Days!$C$1:$R$1=$A11)*(Days!$C$2:$R$13)))</f>
        <v>128.31506849315068</v>
      </c>
      <c r="J11" s="35" cm="1">
        <f t="array" ref="J11">IF($A$4&lt;&gt;"Annual",SUMPRODUCT((Data!$B$2:$B$10000=$A$4)*(Data!$A$2:$A$10000=$A11)*(Data!$C$2:$C$10000=FIRE0802b_raw!J$7)*(Data!$D$2:$D$10000))/SUMPRODUCT((Days!$A$2:$A$14=$A$4)*(Days!$C$1:$R$1=$A11)*(Days!$C$2:$R$14)),SUMPRODUCT((Data!$C$2:$C$10000=FIRE0802b_raw!J$7)*(Data!$A$2:$A$10000=$A11)*(Data!$D$2:$D$10000))/SUMPRODUCT((Days!$C$1:$R$1=$A11)*(Days!$C$2:$R$13)))</f>
        <v>39.128767123287673</v>
      </c>
      <c r="K11" s="35" cm="1">
        <f t="array" ref="K11">IF($A$4&lt;&gt;"Annual",SUMPRODUCT((Data!$B$2:$B$10000=$A$4)*(Data!$A$2:$A$10000=$A11)*(Data!$C$2:$C$10000=FIRE0802b_raw!K$7)*(Data!$D$2:$D$10000))/SUMPRODUCT((Days!$A$2:$A$14=$A$4)*(Days!$C$1:$R$1=$A11)*(Days!$C$2:$R$14)),SUMPRODUCT((Data!$C$2:$C$10000=FIRE0802b_raw!K$7)*(Data!$A$2:$A$10000=$A11)*(Data!$D$2:$D$10000))/SUMPRODUCT((Days!$C$1:$R$1=$A11)*(Days!$C$2:$R$13)))</f>
        <v>0</v>
      </c>
      <c r="L11" s="35" cm="1">
        <f t="array" ref="L11">IF($A$4&lt;&gt;"Annual",SUMPRODUCT((Data!$B$2:$B$10000=$A$4)*(Data!$A$2:$A$10000=$A11)*(Data!$C$2:$C$10000=FIRE0802b_raw!L$7)*(Data!$D$2:$D$10000))/SUMPRODUCT((Days!$A$2:$A$14=$A$4)*(Days!$C$1:$R$1=$A11)*(Days!$C$2:$R$14)),SUMPRODUCT((Data!$C$2:$C$10000=FIRE0802b_raw!L$7)*(Data!$A$2:$A$10000=$A11)*(Data!$D$2:$D$10000))/SUMPRODUCT((Days!$C$1:$R$1=$A11)*(Days!$C$2:$R$13)))</f>
        <v>19.860273972602741</v>
      </c>
      <c r="M11" s="35"/>
      <c r="N11" s="35"/>
      <c r="O11" s="35"/>
      <c r="P11" s="35"/>
      <c r="Q11" s="35"/>
    </row>
    <row r="12" spans="1:17" x14ac:dyDescent="0.2">
      <c r="A12" s="35" t="s">
        <v>3</v>
      </c>
      <c r="B12" s="35" cm="1">
        <f t="array" ref="B12">IF($A$4&lt;&gt;"Annual",SUMPRODUCT((Data!$B$2:$B$10000=$A$4)*(Data!$A$2:$A$10000=FIRE0802b_raw!$A12)*(Data!$D$2:$D$10000))/SUMPRODUCT((Days!$A$2:$A$14=$A$4)*(Days!$C$1:$R$1=$A12)*(Days!$C$2:$R$14)),SUMPRODUCT((Data!$A$2:$A$10000=FIRE0802b_raw!$A12)*(Data!$D$2:$D$10000))/SUMPRODUCT((Days!$C$1:$R$1=FIRE0802b_raw!$A12)*(Days!$C$2:$R$13)))</f>
        <v>469.52328767123288</v>
      </c>
      <c r="C12" s="35"/>
      <c r="D12" s="35" cm="1">
        <f t="array" ref="D12">IF($A$4&lt;&gt;"Annual",SUMPRODUCT((Data!$B$2:$B$10000=$A$4)*(Data!$A$2:$A$10000=$A12)*(Data!$C$2:$C$10000=FIRE0802b_raw!D$7)*(Data!$D$2:$D$10000))/SUMPRODUCT((Days!$A$2:$A$14=$A$4)*(Days!$C$1:$R$1=$A12)*(Days!$C$2:$R$14)),SUMPRODUCT((Data!$C$2:$C$10000=FIRE0802b_raw!D$7)*(Data!$A$2:$A$10000=$A12)*(Data!$D$2:$D$10000))/SUMPRODUCT((Days!$C$1:$R$1=$A12)*(Days!$C$2:$R$13)))</f>
        <v>87.449315068493149</v>
      </c>
      <c r="E12" s="35" cm="1">
        <f t="array" ref="E12">IF($A$4&lt;&gt;"Annual",SUMPRODUCT((Data!$B$2:$B$10000=$A$4)*(Data!$A$2:$A$10000=$A12)*(Data!$C$2:$C$10000=FIRE0802b_raw!E$7)*(Data!$D$2:$D$10000))/SUMPRODUCT((Days!$A$2:$A$14=$A$4)*(Days!$C$1:$R$1=$A12)*(Days!$C$2:$R$14)),SUMPRODUCT((Data!$C$2:$C$10000=FIRE0802b_raw!E$7)*(Data!$A$2:$A$10000=$A12)*(Data!$D$2:$D$10000))/SUMPRODUCT((Days!$C$1:$R$1=$A12)*(Days!$C$2:$R$13)))</f>
        <v>45.304109589041097</v>
      </c>
      <c r="F12" s="35" cm="1">
        <f t="array" ref="F12">IF($A$4&lt;&gt;"Annual",SUMPRODUCT((Data!$B$2:$B$10000=$A$4)*(Data!$A$2:$A$10000=$A12)*(Data!$C$2:$C$10000=FIRE0802b_raw!F$7)*(Data!$D$2:$D$10000))/SUMPRODUCT((Days!$A$2:$A$14=$A$4)*(Days!$C$1:$R$1=$A12)*(Days!$C$2:$R$14)),SUMPRODUCT((Data!$C$2:$C$10000=FIRE0802b_raw!F$7)*(Data!$A$2:$A$10000=$A12)*(Data!$D$2:$D$10000))/SUMPRODUCT((Days!$C$1:$R$1=$A12)*(Days!$C$2:$R$13)))</f>
        <v>53.852054794520548</v>
      </c>
      <c r="G12" s="35" cm="1">
        <f t="array" ref="G12">IF($A$4&lt;&gt;"Annual",SUMPRODUCT((Data!$B$2:$B$10000=$A$4)*(Data!$A$2:$A$10000=$A12)*(Data!$C$2:$C$10000=FIRE0802b_raw!G$7)*(Data!$D$2:$D$10000))/SUMPRODUCT((Days!$A$2:$A$14=$A$4)*(Days!$C$1:$R$1=$A12)*(Days!$C$2:$R$14)),SUMPRODUCT((Data!$C$2:$C$10000=FIRE0802b_raw!G$7)*(Data!$A$2:$A$10000=$A12)*(Data!$D$2:$D$10000))/SUMPRODUCT((Days!$C$1:$R$1=$A12)*(Days!$C$2:$R$13)))</f>
        <v>0</v>
      </c>
      <c r="H12" s="35" cm="1">
        <f t="array" ref="H12">IF($A$4&lt;&gt;"Annual",SUMPRODUCT((Data!$B$2:$B$10000=$A$4)*(Data!$A$2:$A$10000=$A12)*(Data!$C$2:$C$10000=FIRE0802b_raw!H$7)*(Data!$D$2:$D$10000))/SUMPRODUCT((Days!$A$2:$A$14=$A$4)*(Days!$C$1:$R$1=$A12)*(Days!$C$2:$R$14)),SUMPRODUCT((Data!$C$2:$C$10000=FIRE0802b_raw!H$7)*(Data!$A$2:$A$10000=$A12)*(Data!$D$2:$D$10000))/SUMPRODUCT((Days!$C$1:$R$1=$A12)*(Days!$C$2:$R$13)))</f>
        <v>80.136986301369859</v>
      </c>
      <c r="I12" s="35" cm="1">
        <f t="array" ref="I12">IF($A$4&lt;&gt;"Annual",SUMPRODUCT((Data!$B$2:$B$10000=$A$4)*(Data!$A$2:$A$10000=$A12)*(Data!$C$2:$C$10000=FIRE0802b_raw!I$7)*(Data!$D$2:$D$10000))/SUMPRODUCT((Days!$A$2:$A$14=$A$4)*(Days!$C$1:$R$1=$A12)*(Days!$C$2:$R$14)),SUMPRODUCT((Data!$C$2:$C$10000=FIRE0802b_raw!I$7)*(Data!$A$2:$A$10000=$A12)*(Data!$D$2:$D$10000))/SUMPRODUCT((Days!$C$1:$R$1=$A12)*(Days!$C$2:$R$13)))</f>
        <v>138.80000000000001</v>
      </c>
      <c r="J12" s="35" cm="1">
        <f t="array" ref="J12">IF($A$4&lt;&gt;"Annual",SUMPRODUCT((Data!$B$2:$B$10000=$A$4)*(Data!$A$2:$A$10000=$A12)*(Data!$C$2:$C$10000=FIRE0802b_raw!J$7)*(Data!$D$2:$D$10000))/SUMPRODUCT((Days!$A$2:$A$14=$A$4)*(Days!$C$1:$R$1=$A12)*(Days!$C$2:$R$14)),SUMPRODUCT((Data!$C$2:$C$10000=FIRE0802b_raw!J$7)*(Data!$A$2:$A$10000=$A12)*(Data!$D$2:$D$10000))/SUMPRODUCT((Days!$C$1:$R$1=$A12)*(Days!$C$2:$R$13)))</f>
        <v>47.575342465753423</v>
      </c>
      <c r="K12" s="35" cm="1">
        <f t="array" ref="K12">IF($A$4&lt;&gt;"Annual",SUMPRODUCT((Data!$B$2:$B$10000=$A$4)*(Data!$A$2:$A$10000=$A12)*(Data!$C$2:$C$10000=FIRE0802b_raw!K$7)*(Data!$D$2:$D$10000))/SUMPRODUCT((Days!$A$2:$A$14=$A$4)*(Days!$C$1:$R$1=$A12)*(Days!$C$2:$R$14)),SUMPRODUCT((Data!$C$2:$C$10000=FIRE0802b_raw!K$7)*(Data!$A$2:$A$10000=$A12)*(Data!$D$2:$D$10000))/SUMPRODUCT((Days!$C$1:$R$1=$A12)*(Days!$C$2:$R$13)))</f>
        <v>0</v>
      </c>
      <c r="L12" s="35" cm="1">
        <f t="array" ref="L12">IF($A$4&lt;&gt;"Annual",SUMPRODUCT((Data!$B$2:$B$10000=$A$4)*(Data!$A$2:$A$10000=$A12)*(Data!$C$2:$C$10000=FIRE0802b_raw!L$7)*(Data!$D$2:$D$10000))/SUMPRODUCT((Days!$A$2:$A$14=$A$4)*(Days!$C$1:$R$1=$A12)*(Days!$C$2:$R$14)),SUMPRODUCT((Data!$C$2:$C$10000=FIRE0802b_raw!L$7)*(Data!$A$2:$A$10000=$A12)*(Data!$D$2:$D$10000))/SUMPRODUCT((Days!$C$1:$R$1=$A12)*(Days!$C$2:$R$13)))</f>
        <v>16.405479452054795</v>
      </c>
      <c r="M12" s="35"/>
      <c r="N12" s="35"/>
      <c r="O12" s="35"/>
      <c r="P12" s="35"/>
      <c r="Q12" s="35"/>
    </row>
    <row r="13" spans="1:17" x14ac:dyDescent="0.2">
      <c r="A13" s="35" t="s">
        <v>6</v>
      </c>
      <c r="B13" s="35" cm="1">
        <f t="array" ref="B13">IF($A$4&lt;&gt;"Annual",SUMPRODUCT((Data!$B$2:$B$10000=$A$4)*(Data!$A$2:$A$10000=FIRE0802b_raw!$A13)*(Data!$D$2:$D$10000))/SUMPRODUCT((Days!$A$2:$A$14=$A$4)*(Days!$C$1:$R$1=$A13)*(Days!$C$2:$R$14)),SUMPRODUCT((Data!$A$2:$A$10000=FIRE0802b_raw!$A13)*(Data!$D$2:$D$10000))/SUMPRODUCT((Days!$C$1:$R$1=FIRE0802b_raw!$A13)*(Days!$C$2:$R$13)))</f>
        <v>424.8986301369863</v>
      </c>
      <c r="C13" s="35"/>
      <c r="D13" s="35" cm="1">
        <f t="array" ref="D13">IF($A$4&lt;&gt;"Annual",SUMPRODUCT((Data!$B$2:$B$10000=$A$4)*(Data!$A$2:$A$10000=$A13)*(Data!$C$2:$C$10000=FIRE0802b_raw!D$7)*(Data!$D$2:$D$10000))/SUMPRODUCT((Days!$A$2:$A$14=$A$4)*(Days!$C$1:$R$1=$A13)*(Days!$C$2:$R$14)),SUMPRODUCT((Data!$C$2:$C$10000=FIRE0802b_raw!D$7)*(Data!$A$2:$A$10000=$A13)*(Data!$D$2:$D$10000))/SUMPRODUCT((Days!$C$1:$R$1=$A13)*(Days!$C$2:$R$13)))</f>
        <v>85.873972602739727</v>
      </c>
      <c r="E13" s="35" cm="1">
        <f t="array" ref="E13">IF($A$4&lt;&gt;"Annual",SUMPRODUCT((Data!$B$2:$B$10000=$A$4)*(Data!$A$2:$A$10000=$A13)*(Data!$C$2:$C$10000=FIRE0802b_raw!E$7)*(Data!$D$2:$D$10000))/SUMPRODUCT((Days!$A$2:$A$14=$A$4)*(Days!$C$1:$R$1=$A13)*(Days!$C$2:$R$14)),SUMPRODUCT((Data!$C$2:$C$10000=FIRE0802b_raw!E$7)*(Data!$A$2:$A$10000=$A13)*(Data!$D$2:$D$10000))/SUMPRODUCT((Days!$C$1:$R$1=$A13)*(Days!$C$2:$R$13)))</f>
        <v>42.646575342465752</v>
      </c>
      <c r="F13" s="35" cm="1">
        <f t="array" ref="F13">IF($A$4&lt;&gt;"Annual",SUMPRODUCT((Data!$B$2:$B$10000=$A$4)*(Data!$A$2:$A$10000=$A13)*(Data!$C$2:$C$10000=FIRE0802b_raw!F$7)*(Data!$D$2:$D$10000))/SUMPRODUCT((Days!$A$2:$A$14=$A$4)*(Days!$C$1:$R$1=$A13)*(Days!$C$2:$R$14)),SUMPRODUCT((Data!$C$2:$C$10000=FIRE0802b_raw!F$7)*(Data!$A$2:$A$10000=$A13)*(Data!$D$2:$D$10000))/SUMPRODUCT((Days!$C$1:$R$1=$A13)*(Days!$C$2:$R$13)))</f>
        <v>53.375342465753427</v>
      </c>
      <c r="G13" s="35" cm="1">
        <f t="array" ref="G13">IF($A$4&lt;&gt;"Annual",SUMPRODUCT((Data!$B$2:$B$10000=$A$4)*(Data!$A$2:$A$10000=$A13)*(Data!$C$2:$C$10000=FIRE0802b_raw!G$7)*(Data!$D$2:$D$10000))/SUMPRODUCT((Days!$A$2:$A$14=$A$4)*(Days!$C$1:$R$1=$A13)*(Days!$C$2:$R$14)),SUMPRODUCT((Data!$C$2:$C$10000=FIRE0802b_raw!G$7)*(Data!$A$2:$A$10000=$A13)*(Data!$D$2:$D$10000))/SUMPRODUCT((Days!$C$1:$R$1=$A13)*(Days!$C$2:$R$13)))</f>
        <v>0</v>
      </c>
      <c r="H13" s="35" cm="1">
        <f t="array" ref="H13">IF($A$4&lt;&gt;"Annual",SUMPRODUCT((Data!$B$2:$B$10000=$A$4)*(Data!$A$2:$A$10000=$A13)*(Data!$C$2:$C$10000=FIRE0802b_raw!H$7)*(Data!$D$2:$D$10000))/SUMPRODUCT((Days!$A$2:$A$14=$A$4)*(Days!$C$1:$R$1=$A13)*(Days!$C$2:$R$14)),SUMPRODUCT((Data!$C$2:$C$10000=FIRE0802b_raw!H$7)*(Data!$A$2:$A$10000=$A13)*(Data!$D$2:$D$10000))/SUMPRODUCT((Days!$C$1:$R$1=$A13)*(Days!$C$2:$R$13)))</f>
        <v>57.419178082191777</v>
      </c>
      <c r="I13" s="35" cm="1">
        <f t="array" ref="I13">IF($A$4&lt;&gt;"Annual",SUMPRODUCT((Data!$B$2:$B$10000=$A$4)*(Data!$A$2:$A$10000=$A13)*(Data!$C$2:$C$10000=FIRE0802b_raw!I$7)*(Data!$D$2:$D$10000))/SUMPRODUCT((Days!$A$2:$A$14=$A$4)*(Days!$C$1:$R$1=$A13)*(Days!$C$2:$R$14)),SUMPRODUCT((Data!$C$2:$C$10000=FIRE0802b_raw!I$7)*(Data!$A$2:$A$10000=$A13)*(Data!$D$2:$D$10000))/SUMPRODUCT((Days!$C$1:$R$1=$A13)*(Days!$C$2:$R$13)))</f>
        <v>128.39452054794521</v>
      </c>
      <c r="J13" s="35" cm="1">
        <f t="array" ref="J13">IF($A$4&lt;&gt;"Annual",SUMPRODUCT((Data!$B$2:$B$10000=$A$4)*(Data!$A$2:$A$10000=$A13)*(Data!$C$2:$C$10000=FIRE0802b_raw!J$7)*(Data!$D$2:$D$10000))/SUMPRODUCT((Days!$A$2:$A$14=$A$4)*(Days!$C$1:$R$1=$A13)*(Days!$C$2:$R$14)),SUMPRODUCT((Data!$C$2:$C$10000=FIRE0802b_raw!J$7)*(Data!$A$2:$A$10000=$A13)*(Data!$D$2:$D$10000))/SUMPRODUCT((Days!$C$1:$R$1=$A13)*(Days!$C$2:$R$13)))</f>
        <v>42.967123287671235</v>
      </c>
      <c r="K13" s="35" cm="1">
        <f t="array" ref="K13">IF($A$4&lt;&gt;"Annual",SUMPRODUCT((Data!$B$2:$B$10000=$A$4)*(Data!$A$2:$A$10000=$A13)*(Data!$C$2:$C$10000=FIRE0802b_raw!K$7)*(Data!$D$2:$D$10000))/SUMPRODUCT((Days!$A$2:$A$14=$A$4)*(Days!$C$1:$R$1=$A13)*(Days!$C$2:$R$14)),SUMPRODUCT((Data!$C$2:$C$10000=FIRE0802b_raw!K$7)*(Data!$A$2:$A$10000=$A13)*(Data!$D$2:$D$10000))/SUMPRODUCT((Days!$C$1:$R$1=$A13)*(Days!$C$2:$R$13)))</f>
        <v>0</v>
      </c>
      <c r="L13" s="35" cm="1">
        <f t="array" ref="L13">IF($A$4&lt;&gt;"Annual",SUMPRODUCT((Data!$B$2:$B$10000=$A$4)*(Data!$A$2:$A$10000=$A13)*(Data!$C$2:$C$10000=FIRE0802b_raw!L$7)*(Data!$D$2:$D$10000))/SUMPRODUCT((Days!$A$2:$A$14=$A$4)*(Days!$C$1:$R$1=$A13)*(Days!$C$2:$R$14)),SUMPRODUCT((Data!$C$2:$C$10000=FIRE0802b_raw!L$7)*(Data!$A$2:$A$10000=$A13)*(Data!$D$2:$D$10000))/SUMPRODUCT((Days!$C$1:$R$1=$A13)*(Days!$C$2:$R$13)))</f>
        <v>14.221917808219178</v>
      </c>
      <c r="M13" s="35"/>
      <c r="N13" s="35"/>
      <c r="O13" s="35"/>
      <c r="P13" s="35"/>
      <c r="Q13" s="35"/>
    </row>
    <row r="14" spans="1:17" x14ac:dyDescent="0.2">
      <c r="A14" s="35" t="s">
        <v>33</v>
      </c>
      <c r="B14" s="35" cm="1">
        <f t="array" ref="B14">IF($A$4&lt;&gt;"Annual",SUMPRODUCT((Data!$B$2:$B$10000=$A$4)*(Data!$A$2:$A$10000=FIRE0802b_raw!$A14)*(Data!$D$2:$D$10000))/SUMPRODUCT((Days!$A$2:$A$14=$A$4)*(Days!$C$1:$R$1=$A14)*(Days!$C$2:$R$14)),SUMPRODUCT((Data!$A$2:$A$10000=FIRE0802b_raw!$A14)*(Data!$D$2:$D$10000))/SUMPRODUCT((Days!$C$1:$R$1=FIRE0802b_raw!$A14)*(Days!$C$2:$R$13)))</f>
        <v>443.44535519125685</v>
      </c>
      <c r="C14" s="35"/>
      <c r="D14" s="35" cm="1">
        <f t="array" ref="D14">IF($A$4&lt;&gt;"Annual",SUMPRODUCT((Data!$B$2:$B$10000=$A$4)*(Data!$A$2:$A$10000=$A14)*(Data!$C$2:$C$10000=FIRE0802b_raw!D$7)*(Data!$D$2:$D$10000))/SUMPRODUCT((Days!$A$2:$A$14=$A$4)*(Days!$C$1:$R$1=$A14)*(Days!$C$2:$R$14)),SUMPRODUCT((Data!$C$2:$C$10000=FIRE0802b_raw!D$7)*(Data!$A$2:$A$10000=$A14)*(Data!$D$2:$D$10000))/SUMPRODUCT((Days!$C$1:$R$1=$A14)*(Days!$C$2:$R$13)))</f>
        <v>85.751366120218577</v>
      </c>
      <c r="E14" s="35" cm="1">
        <f t="array" ref="E14">IF($A$4&lt;&gt;"Annual",SUMPRODUCT((Data!$B$2:$B$10000=$A$4)*(Data!$A$2:$A$10000=$A14)*(Data!$C$2:$C$10000=FIRE0802b_raw!E$7)*(Data!$D$2:$D$10000))/SUMPRODUCT((Days!$A$2:$A$14=$A$4)*(Days!$C$1:$R$1=$A14)*(Days!$C$2:$R$14)),SUMPRODUCT((Data!$C$2:$C$10000=FIRE0802b_raw!E$7)*(Data!$A$2:$A$10000=$A14)*(Data!$D$2:$D$10000))/SUMPRODUCT((Days!$C$1:$R$1=$A14)*(Days!$C$2:$R$13)))</f>
        <v>43.792349726775953</v>
      </c>
      <c r="F14" s="35" cm="1">
        <f t="array" ref="F14">IF($A$4&lt;&gt;"Annual",SUMPRODUCT((Data!$B$2:$B$10000=$A$4)*(Data!$A$2:$A$10000=$A14)*(Data!$C$2:$C$10000=FIRE0802b_raw!F$7)*(Data!$D$2:$D$10000))/SUMPRODUCT((Days!$A$2:$A$14=$A$4)*(Days!$C$1:$R$1=$A14)*(Days!$C$2:$R$14)),SUMPRODUCT((Data!$C$2:$C$10000=FIRE0802b_raw!F$7)*(Data!$A$2:$A$10000=$A14)*(Data!$D$2:$D$10000))/SUMPRODUCT((Days!$C$1:$R$1=$A14)*(Days!$C$2:$R$13)))</f>
        <v>57.005464480874316</v>
      </c>
      <c r="G14" s="35" cm="1">
        <f t="array" ref="G14">IF($A$4&lt;&gt;"Annual",SUMPRODUCT((Data!$B$2:$B$10000=$A$4)*(Data!$A$2:$A$10000=$A14)*(Data!$C$2:$C$10000=FIRE0802b_raw!G$7)*(Data!$D$2:$D$10000))/SUMPRODUCT((Days!$A$2:$A$14=$A$4)*(Days!$C$1:$R$1=$A14)*(Days!$C$2:$R$14)),SUMPRODUCT((Data!$C$2:$C$10000=FIRE0802b_raw!G$7)*(Data!$A$2:$A$10000=$A14)*(Data!$D$2:$D$10000))/SUMPRODUCT((Days!$C$1:$R$1=$A14)*(Days!$C$2:$R$13)))</f>
        <v>0</v>
      </c>
      <c r="H14" s="35" cm="1">
        <f t="array" ref="H14">IF($A$4&lt;&gt;"Annual",SUMPRODUCT((Data!$B$2:$B$10000=$A$4)*(Data!$A$2:$A$10000=$A14)*(Data!$C$2:$C$10000=FIRE0802b_raw!H$7)*(Data!$D$2:$D$10000))/SUMPRODUCT((Days!$A$2:$A$14=$A$4)*(Days!$C$1:$R$1=$A14)*(Days!$C$2:$R$14)),SUMPRODUCT((Data!$C$2:$C$10000=FIRE0802b_raw!H$7)*(Data!$A$2:$A$10000=$A14)*(Data!$D$2:$D$10000))/SUMPRODUCT((Days!$C$1:$R$1=$A14)*(Days!$C$2:$R$13)))</f>
        <v>65.210382513661202</v>
      </c>
      <c r="I14" s="35" cm="1">
        <f t="array" ref="I14">IF($A$4&lt;&gt;"Annual",SUMPRODUCT((Data!$B$2:$B$10000=$A$4)*(Data!$A$2:$A$10000=$A14)*(Data!$C$2:$C$10000=FIRE0802b_raw!I$7)*(Data!$D$2:$D$10000))/SUMPRODUCT((Days!$A$2:$A$14=$A$4)*(Days!$C$1:$R$1=$A14)*(Days!$C$2:$R$14)),SUMPRODUCT((Data!$C$2:$C$10000=FIRE0802b_raw!I$7)*(Data!$A$2:$A$10000=$A14)*(Data!$D$2:$D$10000))/SUMPRODUCT((Days!$C$1:$R$1=$A14)*(Days!$C$2:$R$13)))</f>
        <v>134.64207650273224</v>
      </c>
      <c r="J14" s="35" cm="1">
        <f t="array" ref="J14">IF($A$4&lt;&gt;"Annual",SUMPRODUCT((Data!$B$2:$B$10000=$A$4)*(Data!$A$2:$A$10000=$A14)*(Data!$C$2:$C$10000=FIRE0802b_raw!J$7)*(Data!$D$2:$D$10000))/SUMPRODUCT((Days!$A$2:$A$14=$A$4)*(Days!$C$1:$R$1=$A14)*(Days!$C$2:$R$14)),SUMPRODUCT((Data!$C$2:$C$10000=FIRE0802b_raw!J$7)*(Data!$A$2:$A$10000=$A14)*(Data!$D$2:$D$10000))/SUMPRODUCT((Days!$C$1:$R$1=$A14)*(Days!$C$2:$R$13)))</f>
        <v>45.549180327868854</v>
      </c>
      <c r="K14" s="35" cm="1">
        <f t="array" ref="K14">IF($A$4&lt;&gt;"Annual",SUMPRODUCT((Data!$B$2:$B$10000=$A$4)*(Data!$A$2:$A$10000=$A14)*(Data!$C$2:$C$10000=FIRE0802b_raw!K$7)*(Data!$D$2:$D$10000))/SUMPRODUCT((Days!$A$2:$A$14=$A$4)*(Days!$C$1:$R$1=$A14)*(Days!$C$2:$R$14)),SUMPRODUCT((Data!$C$2:$C$10000=FIRE0802b_raw!K$7)*(Data!$A$2:$A$10000=$A14)*(Data!$D$2:$D$10000))/SUMPRODUCT((Days!$C$1:$R$1=$A14)*(Days!$C$2:$R$13)))</f>
        <v>0</v>
      </c>
      <c r="L14" s="35" cm="1">
        <f t="array" ref="L14">IF($A$4&lt;&gt;"Annual",SUMPRODUCT((Data!$B$2:$B$10000=$A$4)*(Data!$A$2:$A$10000=$A14)*(Data!$C$2:$C$10000=FIRE0802b_raw!L$7)*(Data!$D$2:$D$10000))/SUMPRODUCT((Days!$A$2:$A$14=$A$4)*(Days!$C$1:$R$1=$A14)*(Days!$C$2:$R$14)),SUMPRODUCT((Data!$C$2:$C$10000=FIRE0802b_raw!L$7)*(Data!$A$2:$A$10000=$A14)*(Data!$D$2:$D$10000))/SUMPRODUCT((Days!$C$1:$R$1=$A14)*(Days!$C$2:$R$13)))</f>
        <v>11.494535519125684</v>
      </c>
      <c r="M14" s="35"/>
      <c r="N14" s="35"/>
      <c r="O14" s="35"/>
      <c r="P14" s="35"/>
      <c r="Q14" s="35"/>
    </row>
    <row r="15" spans="1:17" x14ac:dyDescent="0.2">
      <c r="A15" s="35" t="s">
        <v>34</v>
      </c>
      <c r="B15" s="35" cm="1">
        <f t="array" ref="B15">IF($A$4&lt;&gt;"Annual",SUMPRODUCT((Data!$B$2:$B$10000=$A$4)*(Data!$A$2:$A$10000=FIRE0802b_raw!$A15)*(Data!$D$2:$D$10000))/SUMPRODUCT((Days!$A$2:$A$14=$A$4)*(Days!$C$1:$R$1=$A15)*(Days!$C$2:$R$14)),SUMPRODUCT((Data!$A$2:$A$10000=FIRE0802b_raw!$A15)*(Data!$D$2:$D$10000))/SUMPRODUCT((Days!$C$1:$R$1=FIRE0802b_raw!$A15)*(Days!$C$2:$R$13)))</f>
        <v>444.0794520547945</v>
      </c>
      <c r="C15" s="35"/>
      <c r="D15" s="35" cm="1">
        <f t="array" ref="D15">IF($A$4&lt;&gt;"Annual",SUMPRODUCT((Data!$B$2:$B$10000=$A$4)*(Data!$A$2:$A$10000=$A15)*(Data!$C$2:$C$10000=FIRE0802b_raw!D$7)*(Data!$D$2:$D$10000))/SUMPRODUCT((Days!$A$2:$A$14=$A$4)*(Days!$C$1:$R$1=$A15)*(Days!$C$2:$R$14)),SUMPRODUCT((Data!$C$2:$C$10000=FIRE0802b_raw!D$7)*(Data!$A$2:$A$10000=$A15)*(Data!$D$2:$D$10000))/SUMPRODUCT((Days!$C$1:$R$1=$A15)*(Days!$C$2:$R$13)))</f>
        <v>83.178082191780817</v>
      </c>
      <c r="E15" s="35" cm="1">
        <f t="array" ref="E15">IF($A$4&lt;&gt;"Annual",SUMPRODUCT((Data!$B$2:$B$10000=$A$4)*(Data!$A$2:$A$10000=$A15)*(Data!$C$2:$C$10000=FIRE0802b_raw!E$7)*(Data!$D$2:$D$10000))/SUMPRODUCT((Days!$A$2:$A$14=$A$4)*(Days!$C$1:$R$1=$A15)*(Days!$C$2:$R$14)),SUMPRODUCT((Data!$C$2:$C$10000=FIRE0802b_raw!E$7)*(Data!$A$2:$A$10000=$A15)*(Data!$D$2:$D$10000))/SUMPRODUCT((Days!$C$1:$R$1=$A15)*(Days!$C$2:$R$13)))</f>
        <v>43.484931506849314</v>
      </c>
      <c r="F15" s="35" cm="1">
        <f t="array" ref="F15">IF($A$4&lt;&gt;"Annual",SUMPRODUCT((Data!$B$2:$B$10000=$A$4)*(Data!$A$2:$A$10000=$A15)*(Data!$C$2:$C$10000=FIRE0802b_raw!F$7)*(Data!$D$2:$D$10000))/SUMPRODUCT((Days!$A$2:$A$14=$A$4)*(Days!$C$1:$R$1=$A15)*(Days!$C$2:$R$14)),SUMPRODUCT((Data!$C$2:$C$10000=FIRE0802b_raw!F$7)*(Data!$A$2:$A$10000=$A15)*(Data!$D$2:$D$10000))/SUMPRODUCT((Days!$C$1:$R$1=$A15)*(Days!$C$2:$R$13)))</f>
        <v>64.536986301369865</v>
      </c>
      <c r="G15" s="35" cm="1">
        <f t="array" ref="G15">IF($A$4&lt;&gt;"Annual",SUMPRODUCT((Data!$B$2:$B$10000=$A$4)*(Data!$A$2:$A$10000=$A15)*(Data!$C$2:$C$10000=FIRE0802b_raw!G$7)*(Data!$D$2:$D$10000))/SUMPRODUCT((Days!$A$2:$A$14=$A$4)*(Days!$C$1:$R$1=$A15)*(Days!$C$2:$R$14)),SUMPRODUCT((Data!$C$2:$C$10000=FIRE0802b_raw!G$7)*(Data!$A$2:$A$10000=$A15)*(Data!$D$2:$D$10000))/SUMPRODUCT((Days!$C$1:$R$1=$A15)*(Days!$C$2:$R$13)))</f>
        <v>0</v>
      </c>
      <c r="H15" s="35" cm="1">
        <f t="array" ref="H15">IF($A$4&lt;&gt;"Annual",SUMPRODUCT((Data!$B$2:$B$10000=$A$4)*(Data!$A$2:$A$10000=$A15)*(Data!$C$2:$C$10000=FIRE0802b_raw!H$7)*(Data!$D$2:$D$10000))/SUMPRODUCT((Days!$A$2:$A$14=$A$4)*(Days!$C$1:$R$1=$A15)*(Days!$C$2:$R$14)),SUMPRODUCT((Data!$C$2:$C$10000=FIRE0802b_raw!H$7)*(Data!$A$2:$A$10000=$A15)*(Data!$D$2:$D$10000))/SUMPRODUCT((Days!$C$1:$R$1=$A15)*(Days!$C$2:$R$13)))</f>
        <v>58.241095890410961</v>
      </c>
      <c r="I15" s="35" cm="1">
        <f t="array" ref="I15">IF($A$4&lt;&gt;"Annual",SUMPRODUCT((Data!$B$2:$B$10000=$A$4)*(Data!$A$2:$A$10000=$A15)*(Data!$C$2:$C$10000=FIRE0802b_raw!I$7)*(Data!$D$2:$D$10000))/SUMPRODUCT((Days!$A$2:$A$14=$A$4)*(Days!$C$1:$R$1=$A15)*(Days!$C$2:$R$14)),SUMPRODUCT((Data!$C$2:$C$10000=FIRE0802b_raw!I$7)*(Data!$A$2:$A$10000=$A15)*(Data!$D$2:$D$10000))/SUMPRODUCT((Days!$C$1:$R$1=$A15)*(Days!$C$2:$R$13)))</f>
        <v>137.03013698630136</v>
      </c>
      <c r="J15" s="35" cm="1">
        <f t="array" ref="J15">IF($A$4&lt;&gt;"Annual",SUMPRODUCT((Data!$B$2:$B$10000=$A$4)*(Data!$A$2:$A$10000=$A15)*(Data!$C$2:$C$10000=FIRE0802b_raw!J$7)*(Data!$D$2:$D$10000))/SUMPRODUCT((Days!$A$2:$A$14=$A$4)*(Days!$C$1:$R$1=$A15)*(Days!$C$2:$R$14)),SUMPRODUCT((Data!$C$2:$C$10000=FIRE0802b_raw!J$7)*(Data!$A$2:$A$10000=$A15)*(Data!$D$2:$D$10000))/SUMPRODUCT((Days!$C$1:$R$1=$A15)*(Days!$C$2:$R$13)))</f>
        <v>45.983561643835614</v>
      </c>
      <c r="K15" s="35" cm="1">
        <f t="array" ref="K15">IF($A$4&lt;&gt;"Annual",SUMPRODUCT((Data!$B$2:$B$10000=$A$4)*(Data!$A$2:$A$10000=$A15)*(Data!$C$2:$C$10000=FIRE0802b_raw!K$7)*(Data!$D$2:$D$10000))/SUMPRODUCT((Days!$A$2:$A$14=$A$4)*(Days!$C$1:$R$1=$A15)*(Days!$C$2:$R$14)),SUMPRODUCT((Data!$C$2:$C$10000=FIRE0802b_raw!K$7)*(Data!$A$2:$A$10000=$A15)*(Data!$D$2:$D$10000))/SUMPRODUCT((Days!$C$1:$R$1=$A15)*(Days!$C$2:$R$13)))</f>
        <v>0</v>
      </c>
      <c r="L15" s="35" cm="1">
        <f t="array" ref="L15">IF($A$4&lt;&gt;"Annual",SUMPRODUCT((Data!$B$2:$B$10000=$A$4)*(Data!$A$2:$A$10000=$A15)*(Data!$C$2:$C$10000=FIRE0802b_raw!L$7)*(Data!$D$2:$D$10000))/SUMPRODUCT((Days!$A$2:$A$14=$A$4)*(Days!$C$1:$R$1=$A15)*(Days!$C$2:$R$14)),SUMPRODUCT((Data!$C$2:$C$10000=FIRE0802b_raw!L$7)*(Data!$A$2:$A$10000=$A15)*(Data!$D$2:$D$10000))/SUMPRODUCT((Days!$C$1:$R$1=$A15)*(Days!$C$2:$R$13)))</f>
        <v>11.624657534246575</v>
      </c>
      <c r="M15" s="35"/>
      <c r="N15" s="35"/>
      <c r="O15" s="35"/>
      <c r="P15" s="35"/>
      <c r="Q15" s="35"/>
    </row>
    <row r="16" spans="1:17" x14ac:dyDescent="0.2">
      <c r="A16" s="35" t="s">
        <v>35</v>
      </c>
      <c r="B16" s="35" cm="1">
        <f t="array" ref="B16">IF($A$4&lt;&gt;"Annual",SUMPRODUCT((Data!$B$2:$B$10000=$A$4)*(Data!$A$2:$A$10000=FIRE0802b_raw!$A16)*(Data!$D$2:$D$10000))/SUMPRODUCT((Days!$A$2:$A$14=$A$4)*(Days!$C$1:$R$1=$A16)*(Days!$C$2:$R$14)),SUMPRODUCT((Data!$A$2:$A$10000=FIRE0802b_raw!$A16)*(Data!$D$2:$D$10000))/SUMPRODUCT((Days!$C$1:$R$1=FIRE0802b_raw!$A16)*(Days!$C$2:$R$13)))</f>
        <v>458.63835616438354</v>
      </c>
      <c r="C16" s="35"/>
      <c r="D16" s="35" cm="1">
        <f t="array" ref="D16">IF($A$4&lt;&gt;"Annual",SUMPRODUCT((Data!$B$2:$B$10000=$A$4)*(Data!$A$2:$A$10000=$A16)*(Data!$C$2:$C$10000=FIRE0802b_raw!D$7)*(Data!$D$2:$D$10000))/SUMPRODUCT((Days!$A$2:$A$14=$A$4)*(Days!$C$1:$R$1=$A16)*(Days!$C$2:$R$14)),SUMPRODUCT((Data!$C$2:$C$10000=FIRE0802b_raw!D$7)*(Data!$A$2:$A$10000=$A16)*(Data!$D$2:$D$10000))/SUMPRODUCT((Days!$C$1:$R$1=$A16)*(Days!$C$2:$R$13)))</f>
        <v>84.460273972602735</v>
      </c>
      <c r="E16" s="35" cm="1">
        <f t="array" ref="E16">IF($A$4&lt;&gt;"Annual",SUMPRODUCT((Data!$B$2:$B$10000=$A$4)*(Data!$A$2:$A$10000=$A16)*(Data!$C$2:$C$10000=FIRE0802b_raw!E$7)*(Data!$D$2:$D$10000))/SUMPRODUCT((Days!$A$2:$A$14=$A$4)*(Days!$C$1:$R$1=$A16)*(Days!$C$2:$R$14)),SUMPRODUCT((Data!$C$2:$C$10000=FIRE0802b_raw!E$7)*(Data!$A$2:$A$10000=$A16)*(Data!$D$2:$D$10000))/SUMPRODUCT((Days!$C$1:$R$1=$A16)*(Days!$C$2:$R$13)))</f>
        <v>42.797260273972604</v>
      </c>
      <c r="F16" s="35" cm="1">
        <f t="array" ref="F16">IF($A$4&lt;&gt;"Annual",SUMPRODUCT((Data!$B$2:$B$10000=$A$4)*(Data!$A$2:$A$10000=$A16)*(Data!$C$2:$C$10000=FIRE0802b_raw!F$7)*(Data!$D$2:$D$10000))/SUMPRODUCT((Days!$A$2:$A$14=$A$4)*(Days!$C$1:$R$1=$A16)*(Days!$C$2:$R$14)),SUMPRODUCT((Data!$C$2:$C$10000=FIRE0802b_raw!F$7)*(Data!$A$2:$A$10000=$A16)*(Data!$D$2:$D$10000))/SUMPRODUCT((Days!$C$1:$R$1=$A16)*(Days!$C$2:$R$13)))</f>
        <v>61.545205479452058</v>
      </c>
      <c r="G16" s="35" cm="1">
        <f t="array" ref="G16">IF($A$4&lt;&gt;"Annual",SUMPRODUCT((Data!$B$2:$B$10000=$A$4)*(Data!$A$2:$A$10000=$A16)*(Data!$C$2:$C$10000=FIRE0802b_raw!G$7)*(Data!$D$2:$D$10000))/SUMPRODUCT((Days!$A$2:$A$14=$A$4)*(Days!$C$1:$R$1=$A16)*(Days!$C$2:$R$14)),SUMPRODUCT((Data!$C$2:$C$10000=FIRE0802b_raw!G$7)*(Data!$A$2:$A$10000=$A16)*(Data!$D$2:$D$10000))/SUMPRODUCT((Days!$C$1:$R$1=$A16)*(Days!$C$2:$R$13)))</f>
        <v>0</v>
      </c>
      <c r="H16" s="35" cm="1">
        <f t="array" ref="H16">IF($A$4&lt;&gt;"Annual",SUMPRODUCT((Data!$B$2:$B$10000=$A$4)*(Data!$A$2:$A$10000=$A16)*(Data!$C$2:$C$10000=FIRE0802b_raw!H$7)*(Data!$D$2:$D$10000))/SUMPRODUCT((Days!$A$2:$A$14=$A$4)*(Days!$C$1:$R$1=$A16)*(Days!$C$2:$R$14)),SUMPRODUCT((Data!$C$2:$C$10000=FIRE0802b_raw!H$7)*(Data!$A$2:$A$10000=$A16)*(Data!$D$2:$D$10000))/SUMPRODUCT((Days!$C$1:$R$1=$A16)*(Days!$C$2:$R$13)))</f>
        <v>65.515068493150679</v>
      </c>
      <c r="I16" s="35" cm="1">
        <f t="array" ref="I16">IF($A$4&lt;&gt;"Annual",SUMPRODUCT((Data!$B$2:$B$10000=$A$4)*(Data!$A$2:$A$10000=$A16)*(Data!$C$2:$C$10000=FIRE0802b_raw!I$7)*(Data!$D$2:$D$10000))/SUMPRODUCT((Days!$A$2:$A$14=$A$4)*(Days!$C$1:$R$1=$A16)*(Days!$C$2:$R$14)),SUMPRODUCT((Data!$C$2:$C$10000=FIRE0802b_raw!I$7)*(Data!$A$2:$A$10000=$A16)*(Data!$D$2:$D$10000))/SUMPRODUCT((Days!$C$1:$R$1=$A16)*(Days!$C$2:$R$13)))</f>
        <v>145.82739726027398</v>
      </c>
      <c r="J16" s="35" cm="1">
        <f t="array" ref="J16">IF($A$4&lt;&gt;"Annual",SUMPRODUCT((Data!$B$2:$B$10000=$A$4)*(Data!$A$2:$A$10000=$A16)*(Data!$C$2:$C$10000=FIRE0802b_raw!J$7)*(Data!$D$2:$D$10000))/SUMPRODUCT((Days!$A$2:$A$14=$A$4)*(Days!$C$1:$R$1=$A16)*(Days!$C$2:$R$14)),SUMPRODUCT((Data!$C$2:$C$10000=FIRE0802b_raw!J$7)*(Data!$A$2:$A$10000=$A16)*(Data!$D$2:$D$10000))/SUMPRODUCT((Days!$C$1:$R$1=$A16)*(Days!$C$2:$R$13)))</f>
        <v>47.419178082191777</v>
      </c>
      <c r="K16" s="35" cm="1">
        <f t="array" ref="K16">IF($A$4&lt;&gt;"Annual",SUMPRODUCT((Data!$B$2:$B$10000=$A$4)*(Data!$A$2:$A$10000=$A16)*(Data!$C$2:$C$10000=FIRE0802b_raw!K$7)*(Data!$D$2:$D$10000))/SUMPRODUCT((Days!$A$2:$A$14=$A$4)*(Days!$C$1:$R$1=$A16)*(Days!$C$2:$R$14)),SUMPRODUCT((Data!$C$2:$C$10000=FIRE0802b_raw!K$7)*(Data!$A$2:$A$10000=$A16)*(Data!$D$2:$D$10000))/SUMPRODUCT((Days!$C$1:$R$1=$A16)*(Days!$C$2:$R$13)))</f>
        <v>0</v>
      </c>
      <c r="L16" s="35" cm="1">
        <f t="array" ref="L16">IF($A$4&lt;&gt;"Annual",SUMPRODUCT((Data!$B$2:$B$10000=$A$4)*(Data!$A$2:$A$10000=$A16)*(Data!$C$2:$C$10000=FIRE0802b_raw!L$7)*(Data!$D$2:$D$10000))/SUMPRODUCT((Days!$A$2:$A$14=$A$4)*(Days!$C$1:$R$1=$A16)*(Days!$C$2:$R$14)),SUMPRODUCT((Data!$C$2:$C$10000=FIRE0802b_raw!L$7)*(Data!$A$2:$A$10000=$A16)*(Data!$D$2:$D$10000))/SUMPRODUCT((Days!$C$1:$R$1=$A16)*(Days!$C$2:$R$13)))</f>
        <v>11.073972602739726</v>
      </c>
      <c r="M16" s="35"/>
      <c r="N16" s="35"/>
      <c r="O16" s="35"/>
      <c r="P16" s="35"/>
      <c r="Q16" s="35"/>
    </row>
    <row r="17" spans="1:17" x14ac:dyDescent="0.2">
      <c r="A17" s="35" t="s">
        <v>38</v>
      </c>
      <c r="B17" s="35" cm="1">
        <f t="array" ref="B17">IF($A$4&lt;&gt;"Annual",SUMPRODUCT((Data!$B$2:$B$10000=$A$4)*(Data!$A$2:$A$10000=FIRE0802b_raw!$A17)*(Data!$D$2:$D$10000))/SUMPRODUCT((Days!$A$2:$A$14=$A$4)*(Days!$C$1:$R$1=$A17)*(Days!$C$2:$R$14)),SUMPRODUCT((Data!$A$2:$A$10000=FIRE0802b_raw!$A17)*(Data!$D$2:$D$10000))/SUMPRODUCT((Days!$C$1:$R$1=FIRE0802b_raw!$A17)*(Days!$C$2:$R$13)))</f>
        <v>501.2821917808219</v>
      </c>
      <c r="C17" s="35"/>
      <c r="D17" s="35" cm="1">
        <f t="array" ref="D17">IF($A$4&lt;&gt;"Annual",SUMPRODUCT((Data!$B$2:$B$10000=$A$4)*(Data!$A$2:$A$10000=$A17)*(Data!$C$2:$C$10000=FIRE0802b_raw!D$7)*(Data!$D$2:$D$10000))/SUMPRODUCT((Days!$A$2:$A$14=$A$4)*(Days!$C$1:$R$1=$A17)*(Days!$C$2:$R$14)),SUMPRODUCT((Data!$C$2:$C$10000=FIRE0802b_raw!D$7)*(Data!$A$2:$A$10000=$A17)*(Data!$D$2:$D$10000))/SUMPRODUCT((Days!$C$1:$R$1=$A17)*(Days!$C$2:$R$13)))</f>
        <v>81.090410958904116</v>
      </c>
      <c r="E17" s="35" cm="1">
        <f t="array" ref="E17">IF($A$4&lt;&gt;"Annual",SUMPRODUCT((Data!$B$2:$B$10000=$A$4)*(Data!$A$2:$A$10000=$A17)*(Data!$C$2:$C$10000=FIRE0802b_raw!E$7)*(Data!$D$2:$D$10000))/SUMPRODUCT((Days!$A$2:$A$14=$A$4)*(Days!$C$1:$R$1=$A17)*(Days!$C$2:$R$14)),SUMPRODUCT((Data!$C$2:$C$10000=FIRE0802b_raw!E$7)*(Data!$A$2:$A$10000=$A17)*(Data!$D$2:$D$10000))/SUMPRODUCT((Days!$C$1:$R$1=$A17)*(Days!$C$2:$R$13)))</f>
        <v>41.19178082191781</v>
      </c>
      <c r="F17" s="35" cm="1">
        <f t="array" ref="F17">IF($A$4&lt;&gt;"Annual",SUMPRODUCT((Data!$B$2:$B$10000=$A$4)*(Data!$A$2:$A$10000=$A17)*(Data!$C$2:$C$10000=FIRE0802b_raw!F$7)*(Data!$D$2:$D$10000))/SUMPRODUCT((Days!$A$2:$A$14=$A$4)*(Days!$C$1:$R$1=$A17)*(Days!$C$2:$R$14)),SUMPRODUCT((Data!$C$2:$C$10000=FIRE0802b_raw!F$7)*(Data!$A$2:$A$10000=$A17)*(Data!$D$2:$D$10000))/SUMPRODUCT((Days!$C$1:$R$1=$A17)*(Days!$C$2:$R$13)))</f>
        <v>60.106849315068494</v>
      </c>
      <c r="G17" s="35" cm="1">
        <f t="array" ref="G17">IF($A$4&lt;&gt;"Annual",SUMPRODUCT((Data!$B$2:$B$10000=$A$4)*(Data!$A$2:$A$10000=$A17)*(Data!$C$2:$C$10000=FIRE0802b_raw!G$7)*(Data!$D$2:$D$10000))/SUMPRODUCT((Days!$A$2:$A$14=$A$4)*(Days!$C$1:$R$1=$A17)*(Days!$C$2:$R$14)),SUMPRODUCT((Data!$C$2:$C$10000=FIRE0802b_raw!G$7)*(Data!$A$2:$A$10000=$A17)*(Data!$D$2:$D$10000))/SUMPRODUCT((Days!$C$1:$R$1=$A17)*(Days!$C$2:$R$13)))</f>
        <v>0</v>
      </c>
      <c r="H17" s="35" cm="1">
        <f t="array" ref="H17">IF($A$4&lt;&gt;"Annual",SUMPRODUCT((Data!$B$2:$B$10000=$A$4)*(Data!$A$2:$A$10000=$A17)*(Data!$C$2:$C$10000=FIRE0802b_raw!H$7)*(Data!$D$2:$D$10000))/SUMPRODUCT((Days!$A$2:$A$14=$A$4)*(Days!$C$1:$R$1=$A17)*(Days!$C$2:$R$14)),SUMPRODUCT((Data!$C$2:$C$10000=FIRE0802b_raw!H$7)*(Data!$A$2:$A$10000=$A17)*(Data!$D$2:$D$10000))/SUMPRODUCT((Days!$C$1:$R$1=$A17)*(Days!$C$2:$R$13)))</f>
        <v>106.74520547945205</v>
      </c>
      <c r="I17" s="35" cm="1">
        <f t="array" ref="I17">IF($A$4&lt;&gt;"Annual",SUMPRODUCT((Data!$B$2:$B$10000=$A$4)*(Data!$A$2:$A$10000=$A17)*(Data!$C$2:$C$10000=FIRE0802b_raw!I$7)*(Data!$D$2:$D$10000))/SUMPRODUCT((Days!$A$2:$A$14=$A$4)*(Days!$C$1:$R$1=$A17)*(Days!$C$2:$R$14)),SUMPRODUCT((Data!$C$2:$C$10000=FIRE0802b_raw!I$7)*(Data!$A$2:$A$10000=$A17)*(Data!$D$2:$D$10000))/SUMPRODUCT((Days!$C$1:$R$1=$A17)*(Days!$C$2:$R$13)))</f>
        <v>146.12876712328767</v>
      </c>
      <c r="J17" s="35" cm="1">
        <f t="array" ref="J17">IF($A$4&lt;&gt;"Annual",SUMPRODUCT((Data!$B$2:$B$10000=$A$4)*(Data!$A$2:$A$10000=$A17)*(Data!$C$2:$C$10000=FIRE0802b_raw!J$7)*(Data!$D$2:$D$10000))/SUMPRODUCT((Days!$A$2:$A$14=$A$4)*(Days!$C$1:$R$1=$A17)*(Days!$C$2:$R$14)),SUMPRODUCT((Data!$C$2:$C$10000=FIRE0802b_raw!J$7)*(Data!$A$2:$A$10000=$A17)*(Data!$D$2:$D$10000))/SUMPRODUCT((Days!$C$1:$R$1=$A17)*(Days!$C$2:$R$13)))</f>
        <v>56.871232876712327</v>
      </c>
      <c r="K17" s="35" cm="1">
        <f t="array" ref="K17">IF($A$4&lt;&gt;"Annual",SUMPRODUCT((Data!$B$2:$B$10000=$A$4)*(Data!$A$2:$A$10000=$A17)*(Data!$C$2:$C$10000=FIRE0802b_raw!K$7)*(Data!$D$2:$D$10000))/SUMPRODUCT((Days!$A$2:$A$14=$A$4)*(Days!$C$1:$R$1=$A17)*(Days!$C$2:$R$14)),SUMPRODUCT((Data!$C$2:$C$10000=FIRE0802b_raw!K$7)*(Data!$A$2:$A$10000=$A17)*(Data!$D$2:$D$10000))/SUMPRODUCT((Days!$C$1:$R$1=$A17)*(Days!$C$2:$R$13)))</f>
        <v>0</v>
      </c>
      <c r="L17" s="35" cm="1">
        <f t="array" ref="L17">IF($A$4&lt;&gt;"Annual",SUMPRODUCT((Data!$B$2:$B$10000=$A$4)*(Data!$A$2:$A$10000=$A17)*(Data!$C$2:$C$10000=FIRE0802b_raw!L$7)*(Data!$D$2:$D$10000))/SUMPRODUCT((Days!$A$2:$A$14=$A$4)*(Days!$C$1:$R$1=$A17)*(Days!$C$2:$R$14)),SUMPRODUCT((Data!$C$2:$C$10000=FIRE0802b_raw!L$7)*(Data!$A$2:$A$10000=$A17)*(Data!$D$2:$D$10000))/SUMPRODUCT((Days!$C$1:$R$1=$A17)*(Days!$C$2:$R$13)))</f>
        <v>9.1479452054794521</v>
      </c>
      <c r="M17" s="35"/>
      <c r="N17" s="35"/>
      <c r="O17" s="35"/>
      <c r="P17" s="35"/>
      <c r="Q17" s="35"/>
    </row>
    <row r="18" spans="1:17" x14ac:dyDescent="0.2">
      <c r="A18" s="35" t="s">
        <v>41</v>
      </c>
      <c r="B18" s="35" cm="1">
        <f t="array" ref="B18">IF($A$4&lt;&gt;"Annual",SUMPRODUCT((Data!$B$2:$B$10000=$A$4)*(Data!$A$2:$A$10000=FIRE0802b_raw!$A18)*(Data!$D$2:$D$10000))/SUMPRODUCT((Days!$A$2:$A$14=$A$4)*(Days!$C$1:$R$1=$A18)*(Days!$C$2:$R$14)),SUMPRODUCT((Data!$A$2:$A$10000=FIRE0802b_raw!$A18)*(Data!$D$2:$D$10000))/SUMPRODUCT((Days!$C$1:$R$1=FIRE0802b_raw!$A18)*(Days!$C$2:$R$13)))</f>
        <v>421.29781420765028</v>
      </c>
      <c r="C18" s="35"/>
      <c r="D18" s="35" cm="1">
        <f t="array" ref="D18">IF($A$4&lt;&gt;"Annual",SUMPRODUCT((Data!$B$2:$B$10000=$A$4)*(Data!$A$2:$A$10000=$A18)*(Data!$C$2:$C$10000=FIRE0802b_raw!D$7)*(Data!$D$2:$D$10000))/SUMPRODUCT((Days!$A$2:$A$14=$A$4)*(Days!$C$1:$R$1=$A18)*(Days!$C$2:$R$14)),SUMPRODUCT((Data!$C$2:$C$10000=FIRE0802b_raw!D$7)*(Data!$A$2:$A$10000=$A18)*(Data!$D$2:$D$10000))/SUMPRODUCT((Days!$C$1:$R$1=$A18)*(Days!$C$2:$R$13)))</f>
        <v>77.882513661202182</v>
      </c>
      <c r="E18" s="35" cm="1">
        <f t="array" ref="E18">IF($A$4&lt;&gt;"Annual",SUMPRODUCT((Data!$B$2:$B$10000=$A$4)*(Data!$A$2:$A$10000=$A18)*(Data!$C$2:$C$10000=FIRE0802b_raw!E$7)*(Data!$D$2:$D$10000))/SUMPRODUCT((Days!$A$2:$A$14=$A$4)*(Days!$C$1:$R$1=$A18)*(Days!$C$2:$R$14)),SUMPRODUCT((Data!$C$2:$C$10000=FIRE0802b_raw!E$7)*(Data!$A$2:$A$10000=$A18)*(Data!$D$2:$D$10000))/SUMPRODUCT((Days!$C$1:$R$1=$A18)*(Days!$C$2:$R$13)))</f>
        <v>39.158469945355193</v>
      </c>
      <c r="F18" s="35" cm="1">
        <f t="array" ref="F18">IF($A$4&lt;&gt;"Annual",SUMPRODUCT((Data!$B$2:$B$10000=$A$4)*(Data!$A$2:$A$10000=$A18)*(Data!$C$2:$C$10000=FIRE0802b_raw!F$7)*(Data!$D$2:$D$10000))/SUMPRODUCT((Days!$A$2:$A$14=$A$4)*(Days!$C$1:$R$1=$A18)*(Days!$C$2:$R$14)),SUMPRODUCT((Data!$C$2:$C$10000=FIRE0802b_raw!F$7)*(Data!$A$2:$A$10000=$A18)*(Data!$D$2:$D$10000))/SUMPRODUCT((Days!$C$1:$R$1=$A18)*(Days!$C$2:$R$13)))</f>
        <v>56.199453551912569</v>
      </c>
      <c r="G18" s="35" cm="1">
        <f t="array" ref="G18">IF($A$4&lt;&gt;"Annual",SUMPRODUCT((Data!$B$2:$B$10000=$A$4)*(Data!$A$2:$A$10000=$A18)*(Data!$C$2:$C$10000=FIRE0802b_raw!G$7)*(Data!$D$2:$D$10000))/SUMPRODUCT((Days!$A$2:$A$14=$A$4)*(Days!$C$1:$R$1=$A18)*(Days!$C$2:$R$14)),SUMPRODUCT((Data!$C$2:$C$10000=FIRE0802b_raw!G$7)*(Data!$A$2:$A$10000=$A18)*(Data!$D$2:$D$10000))/SUMPRODUCT((Days!$C$1:$R$1=$A18)*(Days!$C$2:$R$13)))</f>
        <v>0</v>
      </c>
      <c r="H18" s="35" cm="1">
        <f t="array" ref="H18">IF($A$4&lt;&gt;"Annual",SUMPRODUCT((Data!$B$2:$B$10000=$A$4)*(Data!$A$2:$A$10000=$A18)*(Data!$C$2:$C$10000=FIRE0802b_raw!H$7)*(Data!$D$2:$D$10000))/SUMPRODUCT((Days!$A$2:$A$14=$A$4)*(Days!$C$1:$R$1=$A18)*(Days!$C$2:$R$14)),SUMPRODUCT((Data!$C$2:$C$10000=FIRE0802b_raw!H$7)*(Data!$A$2:$A$10000=$A18)*(Data!$D$2:$D$10000))/SUMPRODUCT((Days!$C$1:$R$1=$A18)*(Days!$C$2:$R$13)))</f>
        <v>66.989071038251367</v>
      </c>
      <c r="I18" s="35" cm="1">
        <f t="array" ref="I18">IF($A$4&lt;&gt;"Annual",SUMPRODUCT((Data!$B$2:$B$10000=$A$4)*(Data!$A$2:$A$10000=$A18)*(Data!$C$2:$C$10000=FIRE0802b_raw!I$7)*(Data!$D$2:$D$10000))/SUMPRODUCT((Days!$A$2:$A$14=$A$4)*(Days!$C$1:$R$1=$A18)*(Days!$C$2:$R$14)),SUMPRODUCT((Data!$C$2:$C$10000=FIRE0802b_raw!I$7)*(Data!$A$2:$A$10000=$A18)*(Data!$D$2:$D$10000))/SUMPRODUCT((Days!$C$1:$R$1=$A18)*(Days!$C$2:$R$13)))</f>
        <v>127.2103825136612</v>
      </c>
      <c r="J18" s="35" cm="1">
        <f t="array" ref="J18">IF($A$4&lt;&gt;"Annual",SUMPRODUCT((Data!$B$2:$B$10000=$A$4)*(Data!$A$2:$A$10000=$A18)*(Data!$C$2:$C$10000=FIRE0802b_raw!J$7)*(Data!$D$2:$D$10000))/SUMPRODUCT((Days!$A$2:$A$14=$A$4)*(Days!$C$1:$R$1=$A18)*(Days!$C$2:$R$14)),SUMPRODUCT((Data!$C$2:$C$10000=FIRE0802b_raw!J$7)*(Data!$A$2:$A$10000=$A18)*(Data!$D$2:$D$10000))/SUMPRODUCT((Days!$C$1:$R$1=$A18)*(Days!$C$2:$R$13)))</f>
        <v>45.267759562841533</v>
      </c>
      <c r="K18" s="35" cm="1">
        <f t="array" ref="K18">IF($A$4&lt;&gt;"Annual",SUMPRODUCT((Data!$B$2:$B$10000=$A$4)*(Data!$A$2:$A$10000=$A18)*(Data!$C$2:$C$10000=FIRE0802b_raw!K$7)*(Data!$D$2:$D$10000))/SUMPRODUCT((Days!$A$2:$A$14=$A$4)*(Days!$C$1:$R$1=$A18)*(Days!$C$2:$R$14)),SUMPRODUCT((Data!$C$2:$C$10000=FIRE0802b_raw!K$7)*(Data!$A$2:$A$10000=$A18)*(Data!$D$2:$D$10000))/SUMPRODUCT((Days!$C$1:$R$1=$A18)*(Days!$C$2:$R$13)))</f>
        <v>0</v>
      </c>
      <c r="L18" s="35" cm="1">
        <f t="array" ref="L18">IF($A$4&lt;&gt;"Annual",SUMPRODUCT((Data!$B$2:$B$10000=$A$4)*(Data!$A$2:$A$10000=$A18)*(Data!$C$2:$C$10000=FIRE0802b_raw!L$7)*(Data!$D$2:$D$10000))/SUMPRODUCT((Days!$A$2:$A$14=$A$4)*(Days!$C$1:$R$1=$A18)*(Days!$C$2:$R$14)),SUMPRODUCT((Data!$C$2:$C$10000=FIRE0802b_raw!L$7)*(Data!$A$2:$A$10000=$A18)*(Data!$D$2:$D$10000))/SUMPRODUCT((Days!$C$1:$R$1=$A18)*(Days!$C$2:$R$13)))</f>
        <v>8.5901639344262293</v>
      </c>
      <c r="M18" s="35"/>
      <c r="N18" s="35"/>
      <c r="O18" s="35"/>
      <c r="P18" s="35"/>
      <c r="Q18" s="35"/>
    </row>
    <row r="19" spans="1:17" x14ac:dyDescent="0.2">
      <c r="A19" s="35" t="s">
        <v>62</v>
      </c>
      <c r="B19" s="35" cm="1">
        <f t="array" ref="B19">IF($A$4&lt;&gt;"Annual",SUMPRODUCT((Data!$B$2:$B$10000=$A$4)*(Data!$A$2:$A$10000=FIRE0802b_raw!$A19)*(Data!$D$2:$D$10000))/SUMPRODUCT((Days!$A$2:$A$14=$A$4)*(Days!$C$1:$R$1=$A19)*(Days!$C$2:$R$14)),SUMPRODUCT((Data!$A$2:$A$10000=FIRE0802b_raw!$A19)*(Data!$D$2:$D$10000))/SUMPRODUCT((Days!$C$1:$R$1=FIRE0802b_raw!$A19)*(Days!$C$2:$R$13)))</f>
        <v>414.01369863013701</v>
      </c>
      <c r="C19" s="35"/>
      <c r="D19" s="35" cm="1">
        <f t="array" ref="D19">IF($A$4&lt;&gt;"Annual",SUMPRODUCT((Data!$B$2:$B$10000=$A$4)*(Data!$A$2:$A$10000=$A19)*(Data!$C$2:$C$10000=FIRE0802b_raw!D$7)*(Data!$D$2:$D$10000))/SUMPRODUCT((Days!$A$2:$A$14=$A$4)*(Days!$C$1:$R$1=$A19)*(Days!$C$2:$R$14)),SUMPRODUCT((Data!$C$2:$C$10000=FIRE0802b_raw!D$7)*(Data!$A$2:$A$10000=$A19)*(Data!$D$2:$D$10000))/SUMPRODUCT((Days!$C$1:$R$1=$A19)*(Days!$C$2:$R$13)))</f>
        <v>74.021917808219172</v>
      </c>
      <c r="E19" s="35" cm="1">
        <f t="array" ref="E19">IF($A$4&lt;&gt;"Annual",SUMPRODUCT((Data!$B$2:$B$10000=$A$4)*(Data!$A$2:$A$10000=$A19)*(Data!$C$2:$C$10000=FIRE0802b_raw!E$7)*(Data!$D$2:$D$10000))/SUMPRODUCT((Days!$A$2:$A$14=$A$4)*(Days!$C$1:$R$1=$A19)*(Days!$C$2:$R$14)),SUMPRODUCT((Data!$C$2:$C$10000=FIRE0802b_raw!E$7)*(Data!$A$2:$A$10000=$A19)*(Data!$D$2:$D$10000))/SUMPRODUCT((Days!$C$1:$R$1=$A19)*(Days!$C$2:$R$13)))</f>
        <v>32.668493150684931</v>
      </c>
      <c r="F19" s="35" cm="1">
        <f t="array" ref="F19">IF($A$4&lt;&gt;"Annual",SUMPRODUCT((Data!$B$2:$B$10000=$A$4)*(Data!$A$2:$A$10000=$A19)*(Data!$C$2:$C$10000=FIRE0802b_raw!F$7)*(Data!$D$2:$D$10000))/SUMPRODUCT((Days!$A$2:$A$14=$A$4)*(Days!$C$1:$R$1=$A19)*(Days!$C$2:$R$14)),SUMPRODUCT((Data!$C$2:$C$10000=FIRE0802b_raw!F$7)*(Data!$A$2:$A$10000=$A19)*(Data!$D$2:$D$10000))/SUMPRODUCT((Days!$C$1:$R$1=$A19)*(Days!$C$2:$R$13)))</f>
        <v>48.013698630136986</v>
      </c>
      <c r="G19" s="35" cm="1">
        <f t="array" ref="G19">IF($A$4&lt;&gt;"Annual",SUMPRODUCT((Data!$B$2:$B$10000=$A$4)*(Data!$A$2:$A$10000=$A19)*(Data!$C$2:$C$10000=FIRE0802b_raw!G$7)*(Data!$D$2:$D$10000))/SUMPRODUCT((Days!$A$2:$A$14=$A$4)*(Days!$C$1:$R$1=$A19)*(Days!$C$2:$R$14)),SUMPRODUCT((Data!$C$2:$C$10000=FIRE0802b_raw!G$7)*(Data!$A$2:$A$10000=$A19)*(Data!$D$2:$D$10000))/SUMPRODUCT((Days!$C$1:$R$1=$A19)*(Days!$C$2:$R$13)))</f>
        <v>0</v>
      </c>
      <c r="H19" s="35" cm="1">
        <f t="array" ref="H19">IF($A$4&lt;&gt;"Annual",SUMPRODUCT((Data!$B$2:$B$10000=$A$4)*(Data!$A$2:$A$10000=$A19)*(Data!$C$2:$C$10000=FIRE0802b_raw!H$7)*(Data!$D$2:$D$10000))/SUMPRODUCT((Days!$A$2:$A$14=$A$4)*(Days!$C$1:$R$1=$A19)*(Days!$C$2:$R$14)),SUMPRODUCT((Data!$C$2:$C$10000=FIRE0802b_raw!H$7)*(Data!$A$2:$A$10000=$A19)*(Data!$D$2:$D$10000))/SUMPRODUCT((Days!$C$1:$R$1=$A19)*(Days!$C$2:$R$13)))</f>
        <v>75.536986301369865</v>
      </c>
      <c r="I19" s="35" cm="1">
        <f t="array" ref="I19">IF($A$4&lt;&gt;"Annual",SUMPRODUCT((Data!$B$2:$B$10000=$A$4)*(Data!$A$2:$A$10000=$A19)*(Data!$C$2:$C$10000=FIRE0802b_raw!I$7)*(Data!$D$2:$D$10000))/SUMPRODUCT((Days!$A$2:$A$14=$A$4)*(Days!$C$1:$R$1=$A19)*(Days!$C$2:$R$14)),SUMPRODUCT((Data!$C$2:$C$10000=FIRE0802b_raw!I$7)*(Data!$A$2:$A$10000=$A19)*(Data!$D$2:$D$10000))/SUMPRODUCT((Days!$C$1:$R$1=$A19)*(Days!$C$2:$R$13)))</f>
        <v>128.64657534246575</v>
      </c>
      <c r="J19" s="35" cm="1">
        <f t="array" ref="J19">IF($A$4&lt;&gt;"Annual",SUMPRODUCT((Data!$B$2:$B$10000=$A$4)*(Data!$A$2:$A$10000=$A19)*(Data!$C$2:$C$10000=FIRE0802b_raw!J$7)*(Data!$D$2:$D$10000))/SUMPRODUCT((Days!$A$2:$A$14=$A$4)*(Days!$C$1:$R$1=$A19)*(Days!$C$2:$R$14)),SUMPRODUCT((Data!$C$2:$C$10000=FIRE0802b_raw!J$7)*(Data!$A$2:$A$10000=$A19)*(Data!$D$2:$D$10000))/SUMPRODUCT((Days!$C$1:$R$1=$A19)*(Days!$C$2:$R$13)))</f>
        <v>46.61917808219178</v>
      </c>
      <c r="K19" s="35" cm="1">
        <f t="array" ref="K19">IF($A$4&lt;&gt;"Annual",SUMPRODUCT((Data!$B$2:$B$10000=$A$4)*(Data!$A$2:$A$10000=$A19)*(Data!$C$2:$C$10000=FIRE0802b_raw!K$7)*(Data!$D$2:$D$10000))/SUMPRODUCT((Days!$A$2:$A$14=$A$4)*(Days!$C$1:$R$1=$A19)*(Days!$C$2:$R$14)),SUMPRODUCT((Data!$C$2:$C$10000=FIRE0802b_raw!K$7)*(Data!$A$2:$A$10000=$A19)*(Data!$D$2:$D$10000))/SUMPRODUCT((Days!$C$1:$R$1=$A19)*(Days!$C$2:$R$13)))</f>
        <v>0</v>
      </c>
      <c r="L19" s="35" cm="1">
        <f t="array" ref="L19">IF($A$4&lt;&gt;"Annual",SUMPRODUCT((Data!$B$2:$B$10000=$A$4)*(Data!$A$2:$A$10000=$A19)*(Data!$C$2:$C$10000=FIRE0802b_raw!L$7)*(Data!$D$2:$D$10000))/SUMPRODUCT((Days!$A$2:$A$14=$A$4)*(Days!$C$1:$R$1=$A19)*(Days!$C$2:$R$14)),SUMPRODUCT((Data!$C$2:$C$10000=FIRE0802b_raw!L$7)*(Data!$A$2:$A$10000=$A19)*(Data!$D$2:$D$10000))/SUMPRODUCT((Days!$C$1:$R$1=$A19)*(Days!$C$2:$R$13)))</f>
        <v>8.506849315068493</v>
      </c>
      <c r="M19" s="35"/>
      <c r="N19" s="35"/>
      <c r="O19" s="35"/>
      <c r="P19" s="35"/>
      <c r="Q19" s="35"/>
    </row>
    <row r="20" spans="1:17" x14ac:dyDescent="0.2">
      <c r="A20" s="35" t="s">
        <v>71</v>
      </c>
      <c r="B20" s="35" cm="1">
        <f t="array" ref="B20">IF($A$4&lt;&gt;"Annual",SUMPRODUCT((Data!$B$2:$B$10000=$A$4)*(Data!$A$2:$A$10000=FIRE0802b_raw!$A20)*(Data!$D$2:$D$10000))/SUMPRODUCT((Days!$A$2:$A$14=$A$4)*(Days!$C$1:$R$1=$A20)*(Days!$C$2:$R$14)),SUMPRODUCT((Data!$A$2:$A$10000=FIRE0802b_raw!$A20)*(Data!$D$2:$D$10000))/SUMPRODUCT((Days!$C$1:$R$1=FIRE0802b_raw!$A20)*(Days!$C$2:$R$13)))</f>
        <v>418.2821917808219</v>
      </c>
      <c r="C20" s="35"/>
      <c r="D20" s="35" cm="1">
        <f t="array" ref="D20">IF($A$4&lt;&gt;"Annual",SUMPRODUCT((Data!$B$2:$B$10000=$A$4)*(Data!$A$2:$A$10000=$A20)*(Data!$C$2:$C$10000=FIRE0802b_raw!D$7)*(Data!$D$2:$D$10000))/SUMPRODUCT((Days!$A$2:$A$14=$A$4)*(Days!$C$1:$R$1=$A20)*(Days!$C$2:$R$14)),SUMPRODUCT((Data!$C$2:$C$10000=FIRE0802b_raw!D$7)*(Data!$A$2:$A$10000=$A20)*(Data!$D$2:$D$10000))/SUMPRODUCT((Days!$C$1:$R$1=$A20)*(Days!$C$2:$R$13)))</f>
        <v>74.443835616438349</v>
      </c>
      <c r="E20" s="35" cm="1">
        <f t="array" ref="E20">IF($A$4&lt;&gt;"Annual",SUMPRODUCT((Data!$B$2:$B$10000=$A$4)*(Data!$A$2:$A$10000=$A20)*(Data!$C$2:$C$10000=FIRE0802b_raw!E$7)*(Data!$D$2:$D$10000))/SUMPRODUCT((Days!$A$2:$A$14=$A$4)*(Days!$C$1:$R$1=$A20)*(Days!$C$2:$R$14)),SUMPRODUCT((Data!$C$2:$C$10000=FIRE0802b_raw!E$7)*(Data!$A$2:$A$10000=$A20)*(Data!$D$2:$D$10000))/SUMPRODUCT((Days!$C$1:$R$1=$A20)*(Days!$C$2:$R$13)))</f>
        <v>35.490410958904107</v>
      </c>
      <c r="F20" s="35" cm="1">
        <f t="array" ref="F20">IF($A$4&lt;&gt;"Annual",SUMPRODUCT((Data!$B$2:$B$10000=$A$4)*(Data!$A$2:$A$10000=$A20)*(Data!$C$2:$C$10000=FIRE0802b_raw!F$7)*(Data!$D$2:$D$10000))/SUMPRODUCT((Days!$A$2:$A$14=$A$4)*(Days!$C$1:$R$1=$A20)*(Days!$C$2:$R$14)),SUMPRODUCT((Data!$C$2:$C$10000=FIRE0802b_raw!F$7)*(Data!$A$2:$A$10000=$A20)*(Data!$D$2:$D$10000))/SUMPRODUCT((Days!$C$1:$R$1=$A20)*(Days!$C$2:$R$13)))</f>
        <v>50.37808219178082</v>
      </c>
      <c r="G20" s="35" cm="1">
        <f t="array" ref="G20">IF($A$4&lt;&gt;"Annual",SUMPRODUCT((Data!$B$2:$B$10000=$A$4)*(Data!$A$2:$A$10000=$A20)*(Data!$C$2:$C$10000=FIRE0802b_raw!G$7)*(Data!$D$2:$D$10000))/SUMPRODUCT((Days!$A$2:$A$14=$A$4)*(Days!$C$1:$R$1=$A20)*(Days!$C$2:$R$14)),SUMPRODUCT((Data!$C$2:$C$10000=FIRE0802b_raw!G$7)*(Data!$A$2:$A$10000=$A20)*(Data!$D$2:$D$10000))/SUMPRODUCT((Days!$C$1:$R$1=$A20)*(Days!$C$2:$R$13)))</f>
        <v>0</v>
      </c>
      <c r="H20" s="35" cm="1">
        <f t="array" ref="H20">IF($A$4&lt;&gt;"Annual",SUMPRODUCT((Data!$B$2:$B$10000=$A$4)*(Data!$A$2:$A$10000=$A20)*(Data!$C$2:$C$10000=FIRE0802b_raw!H$7)*(Data!$D$2:$D$10000))/SUMPRODUCT((Days!$A$2:$A$14=$A$4)*(Days!$C$1:$R$1=$A20)*(Days!$C$2:$R$14)),SUMPRODUCT((Data!$C$2:$C$10000=FIRE0802b_raw!H$7)*(Data!$A$2:$A$10000=$A20)*(Data!$D$2:$D$10000))/SUMPRODUCT((Days!$C$1:$R$1=$A20)*(Days!$C$2:$R$13)))</f>
        <v>70.202739726027403</v>
      </c>
      <c r="I20" s="35" cm="1">
        <f t="array" ref="I20">IF($A$4&lt;&gt;"Annual",SUMPRODUCT((Data!$B$2:$B$10000=$A$4)*(Data!$A$2:$A$10000=$A20)*(Data!$C$2:$C$10000=FIRE0802b_raw!I$7)*(Data!$D$2:$D$10000))/SUMPRODUCT((Days!$A$2:$A$14=$A$4)*(Days!$C$1:$R$1=$A20)*(Days!$C$2:$R$14)),SUMPRODUCT((Data!$C$2:$C$10000=FIRE0802b_raw!I$7)*(Data!$A$2:$A$10000=$A20)*(Data!$D$2:$D$10000))/SUMPRODUCT((Days!$C$1:$R$1=$A20)*(Days!$C$2:$R$13)))</f>
        <v>133.58082191780821</v>
      </c>
      <c r="J20" s="35" cm="1">
        <f t="array" ref="J20">IF($A$4&lt;&gt;"Annual",SUMPRODUCT((Data!$B$2:$B$10000=$A$4)*(Data!$A$2:$A$10000=$A20)*(Data!$C$2:$C$10000=FIRE0802b_raw!J$7)*(Data!$D$2:$D$10000))/SUMPRODUCT((Days!$A$2:$A$14=$A$4)*(Days!$C$1:$R$1=$A20)*(Days!$C$2:$R$14)),SUMPRODUCT((Data!$C$2:$C$10000=FIRE0802b_raw!J$7)*(Data!$A$2:$A$10000=$A20)*(Data!$D$2:$D$10000))/SUMPRODUCT((Days!$C$1:$R$1=$A20)*(Days!$C$2:$R$13)))</f>
        <v>47.030136986301372</v>
      </c>
      <c r="K20" s="35" cm="1">
        <f t="array" ref="K20">IF($A$4&lt;&gt;"Annual",SUMPRODUCT((Data!$B$2:$B$10000=$A$4)*(Data!$A$2:$A$10000=$A20)*(Data!$C$2:$C$10000=FIRE0802b_raw!K$7)*(Data!$D$2:$D$10000))/SUMPRODUCT((Days!$A$2:$A$14=$A$4)*(Days!$C$1:$R$1=$A20)*(Days!$C$2:$R$14)),SUMPRODUCT((Data!$C$2:$C$10000=FIRE0802b_raw!K$7)*(Data!$A$2:$A$10000=$A20)*(Data!$D$2:$D$10000))/SUMPRODUCT((Days!$C$1:$R$1=$A20)*(Days!$C$2:$R$13)))</f>
        <v>0</v>
      </c>
      <c r="L20" s="35" cm="1">
        <f t="array" ref="L20">IF($A$4&lt;&gt;"Annual",SUMPRODUCT((Data!$B$2:$B$10000=$A$4)*(Data!$A$2:$A$10000=$A20)*(Data!$C$2:$C$10000=FIRE0802b_raw!L$7)*(Data!$D$2:$D$10000))/SUMPRODUCT((Days!$A$2:$A$14=$A$4)*(Days!$C$1:$R$1=$A20)*(Days!$C$2:$R$14)),SUMPRODUCT((Data!$C$2:$C$10000=FIRE0802b_raw!L$7)*(Data!$A$2:$A$10000=$A20)*(Data!$D$2:$D$10000))/SUMPRODUCT((Days!$C$1:$R$1=$A20)*(Days!$C$2:$R$13)))</f>
        <v>7.1561643835616442</v>
      </c>
      <c r="M20" s="35"/>
      <c r="N20" s="35"/>
      <c r="O20" s="35"/>
      <c r="P20" s="35"/>
      <c r="Q20" s="35"/>
    </row>
    <row r="21" spans="1:17" x14ac:dyDescent="0.2">
      <c r="A21" s="35" t="s">
        <v>72</v>
      </c>
      <c r="B21" s="35" cm="1">
        <f t="array" ref="B21">IF($A$4&lt;&gt;"Annual",SUMPRODUCT((Data!$B$2:$B$10000=$A$4)*(Data!$A$2:$A$10000=FIRE0802b_raw!$A21)*(Data!$D$2:$D$10000))/SUMPRODUCT((Days!$A$2:$A$14=$A$4)*(Days!$C$1:$R$1=$A21)*(Days!$C$2:$R$14)),SUMPRODUCT((Data!$A$2:$A$10000=FIRE0802b_raw!$A21)*(Data!$D$2:$D$10000))/SUMPRODUCT((Days!$C$1:$R$1=FIRE0802b_raw!$A21)*(Days!$C$2:$R$13)))</f>
        <v>490.17260273972602</v>
      </c>
      <c r="C21" s="35"/>
      <c r="D21" s="35" cm="1">
        <f t="array" ref="D21">IF($A$4&lt;&gt;"Annual",SUMPRODUCT((Data!$B$2:$B$10000=$A$4)*(Data!$A$2:$A$10000=$A21)*(Data!$C$2:$C$10000=FIRE0802b_raw!D$7)*(Data!$D$2:$D$10000))/SUMPRODUCT((Days!$A$2:$A$14=$A$4)*(Days!$C$1:$R$1=$A21)*(Days!$C$2:$R$14)),SUMPRODUCT((Data!$C$2:$C$10000=FIRE0802b_raw!D$7)*(Data!$A$2:$A$10000=$A21)*(Data!$D$2:$D$10000))/SUMPRODUCT((Days!$C$1:$R$1=$A21)*(Days!$C$2:$R$13)))</f>
        <v>73.531506849315065</v>
      </c>
      <c r="E21" s="35" cm="1">
        <f t="array" ref="E21">IF($A$4&lt;&gt;"Annual",SUMPRODUCT((Data!$B$2:$B$10000=$A$4)*(Data!$A$2:$A$10000=$A21)*(Data!$C$2:$C$10000=FIRE0802b_raw!E$7)*(Data!$D$2:$D$10000))/SUMPRODUCT((Days!$A$2:$A$14=$A$4)*(Days!$C$1:$R$1=$A21)*(Days!$C$2:$R$14)),SUMPRODUCT((Data!$C$2:$C$10000=FIRE0802b_raw!E$7)*(Data!$A$2:$A$10000=$A21)*(Data!$D$2:$D$10000))/SUMPRODUCT((Days!$C$1:$R$1=$A21)*(Days!$C$2:$R$13)))</f>
        <v>37.200000000000003</v>
      </c>
      <c r="F21" s="35" cm="1">
        <f t="array" ref="F21">IF($A$4&lt;&gt;"Annual",SUMPRODUCT((Data!$B$2:$B$10000=$A$4)*(Data!$A$2:$A$10000=$A21)*(Data!$C$2:$C$10000=FIRE0802b_raw!F$7)*(Data!$D$2:$D$10000))/SUMPRODUCT((Days!$A$2:$A$14=$A$4)*(Days!$C$1:$R$1=$A21)*(Days!$C$2:$R$14)),SUMPRODUCT((Data!$C$2:$C$10000=FIRE0802b_raw!F$7)*(Data!$A$2:$A$10000=$A21)*(Data!$D$2:$D$10000))/SUMPRODUCT((Days!$C$1:$R$1=$A21)*(Days!$C$2:$R$13)))</f>
        <v>52.463013698630135</v>
      </c>
      <c r="G21" s="35" cm="1">
        <f t="array" ref="G21">IF($A$4&lt;&gt;"Annual",SUMPRODUCT((Data!$B$2:$B$10000=$A$4)*(Data!$A$2:$A$10000=$A21)*(Data!$C$2:$C$10000=FIRE0802b_raw!G$7)*(Data!$D$2:$D$10000))/SUMPRODUCT((Days!$A$2:$A$14=$A$4)*(Days!$C$1:$R$1=$A21)*(Days!$C$2:$R$14)),SUMPRODUCT((Data!$C$2:$C$10000=FIRE0802b_raw!G$7)*(Data!$A$2:$A$10000=$A21)*(Data!$D$2:$D$10000))/SUMPRODUCT((Days!$C$1:$R$1=$A21)*(Days!$C$2:$R$13)))</f>
        <v>0</v>
      </c>
      <c r="H21" s="35" cm="1">
        <f t="array" ref="H21">IF($A$4&lt;&gt;"Annual",SUMPRODUCT((Data!$B$2:$B$10000=$A$4)*(Data!$A$2:$A$10000=$A21)*(Data!$C$2:$C$10000=FIRE0802b_raw!H$7)*(Data!$D$2:$D$10000))/SUMPRODUCT((Days!$A$2:$A$14=$A$4)*(Days!$C$1:$R$1=$A21)*(Days!$C$2:$R$14)),SUMPRODUCT((Data!$C$2:$C$10000=FIRE0802b_raw!H$7)*(Data!$A$2:$A$10000=$A21)*(Data!$D$2:$D$10000))/SUMPRODUCT((Days!$C$1:$R$1=$A21)*(Days!$C$2:$R$13)))</f>
        <v>121.05753424657534</v>
      </c>
      <c r="I21" s="35" cm="1">
        <f t="array" ref="I21">IF($A$4&lt;&gt;"Annual",SUMPRODUCT((Data!$B$2:$B$10000=$A$4)*(Data!$A$2:$A$10000=$A21)*(Data!$C$2:$C$10000=FIRE0802b_raw!I$7)*(Data!$D$2:$D$10000))/SUMPRODUCT((Days!$A$2:$A$14=$A$4)*(Days!$C$1:$R$1=$A21)*(Days!$C$2:$R$14)),SUMPRODUCT((Data!$C$2:$C$10000=FIRE0802b_raw!I$7)*(Data!$A$2:$A$10000=$A21)*(Data!$D$2:$D$10000))/SUMPRODUCT((Days!$C$1:$R$1=$A21)*(Days!$C$2:$R$13)))</f>
        <v>138.95616438356166</v>
      </c>
      <c r="J21" s="35" cm="1">
        <f t="array" ref="J21">IF($A$4&lt;&gt;"Annual",SUMPRODUCT((Data!$B$2:$B$10000=$A$4)*(Data!$A$2:$A$10000=$A21)*(Data!$C$2:$C$10000=FIRE0802b_raw!J$7)*(Data!$D$2:$D$10000))/SUMPRODUCT((Days!$A$2:$A$14=$A$4)*(Days!$C$1:$R$1=$A21)*(Days!$C$2:$R$14)),SUMPRODUCT((Data!$C$2:$C$10000=FIRE0802b_raw!J$7)*(Data!$A$2:$A$10000=$A21)*(Data!$D$2:$D$10000))/SUMPRODUCT((Days!$C$1:$R$1=$A21)*(Days!$C$2:$R$13)))</f>
        <v>59.969863013698628</v>
      </c>
      <c r="K21" s="35" cm="1">
        <f t="array" ref="K21">IF($A$4&lt;&gt;"Annual",SUMPRODUCT((Data!$B$2:$B$10000=$A$4)*(Data!$A$2:$A$10000=$A21)*(Data!$C$2:$C$10000=FIRE0802b_raw!K$7)*(Data!$D$2:$D$10000))/SUMPRODUCT((Days!$A$2:$A$14=$A$4)*(Days!$C$1:$R$1=$A21)*(Days!$C$2:$R$14)),SUMPRODUCT((Data!$C$2:$C$10000=FIRE0802b_raw!K$7)*(Data!$A$2:$A$10000=$A21)*(Data!$D$2:$D$10000))/SUMPRODUCT((Days!$C$1:$R$1=$A21)*(Days!$C$2:$R$13)))</f>
        <v>0</v>
      </c>
      <c r="L21" s="35" cm="1">
        <f t="array" ref="L21">IF($A$4&lt;&gt;"Annual",SUMPRODUCT((Data!$B$2:$B$10000=$A$4)*(Data!$A$2:$A$10000=$A21)*(Data!$C$2:$C$10000=FIRE0802b_raw!L$7)*(Data!$D$2:$D$10000))/SUMPRODUCT((Days!$A$2:$A$14=$A$4)*(Days!$C$1:$R$1=$A21)*(Days!$C$2:$R$14)),SUMPRODUCT((Data!$C$2:$C$10000=FIRE0802b_raw!L$7)*(Data!$A$2:$A$10000=$A21)*(Data!$D$2:$D$10000))/SUMPRODUCT((Days!$C$1:$R$1=$A21)*(Days!$C$2:$R$13)))</f>
        <v>6.9945205479452053</v>
      </c>
      <c r="M21" s="35"/>
      <c r="N21" s="35"/>
      <c r="O21" s="35"/>
      <c r="P21" s="35"/>
      <c r="Q21" s="35"/>
    </row>
    <row r="22" spans="1:17" s="53" customFormat="1" x14ac:dyDescent="0.2">
      <c r="A22" s="35" t="s">
        <v>73</v>
      </c>
      <c r="B22" s="35" cm="1">
        <f t="array" ref="B22">IF($A$4&lt;&gt;"Annual",SUMPRODUCT((Data!$B$2:$B$10000=$A$4)*(Data!$A$2:$A$10000=FIRE0802b_raw!$A22)*(Data!$D$2:$D$10000))/SUMPRODUCT((Days!$A$2:$A$14=$A$4)*(Days!$C$1:$R$1=$A22)*(Days!$C$2:$R$14)),SUMPRODUCT((Data!$A$2:$A$10000=FIRE0802b_raw!$A22)*(Data!$D$2:$D$10000))/SUMPRODUCT((Days!$C$1:$R$1=FIRE0802b_raw!$A22)*(Days!$C$2:$R$13)))</f>
        <v>379.74043715846994</v>
      </c>
      <c r="C22" s="35"/>
      <c r="D22" s="35" cm="1">
        <f t="array" ref="D22">IF($A$4&lt;&gt;"Annual",SUMPRODUCT((Data!$B$2:$B$10000=$A$4)*(Data!$A$2:$A$10000=$A22)*(Data!$C$2:$C$10000=FIRE0802b_raw!D$7)*(Data!$D$2:$D$10000))/SUMPRODUCT((Days!$A$2:$A$14=$A$4)*(Days!$C$1:$R$1=$A22)*(Days!$C$2:$R$14)),SUMPRODUCT((Data!$C$2:$C$10000=FIRE0802b_raw!D$7)*(Data!$A$2:$A$10000=$A22)*(Data!$D$2:$D$10000))/SUMPRODUCT((Days!$C$1:$R$1=$A22)*(Days!$C$2:$R$13)))</f>
        <v>69.923497267759558</v>
      </c>
      <c r="E22" s="35" cm="1">
        <f t="array" ref="E22">IF($A$4&lt;&gt;"Annual",SUMPRODUCT((Data!$B$2:$B$10000=$A$4)*(Data!$A$2:$A$10000=$A22)*(Data!$C$2:$C$10000=FIRE0802b_raw!E$7)*(Data!$D$2:$D$10000))/SUMPRODUCT((Days!$A$2:$A$14=$A$4)*(Days!$C$1:$R$1=$A22)*(Days!$C$2:$R$14)),SUMPRODUCT((Data!$C$2:$C$10000=FIRE0802b_raw!E$7)*(Data!$A$2:$A$10000=$A22)*(Data!$D$2:$D$10000))/SUMPRODUCT((Days!$C$1:$R$1=$A22)*(Days!$C$2:$R$13)))</f>
        <v>36.338797814207652</v>
      </c>
      <c r="F22" s="35" cm="1">
        <f t="array" ref="F22">IF($A$4&lt;&gt;"Annual",SUMPRODUCT((Data!$B$2:$B$10000=$A$4)*(Data!$A$2:$A$10000=$A22)*(Data!$C$2:$C$10000=FIRE0802b_raw!F$7)*(Data!$D$2:$D$10000))/SUMPRODUCT((Days!$A$2:$A$14=$A$4)*(Days!$C$1:$R$1=$A22)*(Days!$C$2:$R$14)),SUMPRODUCT((Data!$C$2:$C$10000=FIRE0802b_raw!F$7)*(Data!$A$2:$A$10000=$A22)*(Data!$D$2:$D$10000))/SUMPRODUCT((Days!$C$1:$R$1=$A22)*(Days!$C$2:$R$13)))</f>
        <v>51.024590163934427</v>
      </c>
      <c r="G22" s="35" cm="1">
        <f t="array" ref="G22">IF($A$4&lt;&gt;"Annual",SUMPRODUCT((Data!$B$2:$B$10000=$A$4)*(Data!$A$2:$A$10000=$A22)*(Data!$C$2:$C$10000=FIRE0802b_raw!G$7)*(Data!$D$2:$D$10000))/SUMPRODUCT((Days!$A$2:$A$14=$A$4)*(Days!$C$1:$R$1=$A22)*(Days!$C$2:$R$14)),SUMPRODUCT((Data!$C$2:$C$10000=FIRE0802b_raw!G$7)*(Data!$A$2:$A$10000=$A22)*(Data!$D$2:$D$10000))/SUMPRODUCT((Days!$C$1:$R$1=$A22)*(Days!$C$2:$R$13)))</f>
        <v>0</v>
      </c>
      <c r="H22" s="35" cm="1">
        <f t="array" ref="H22">IF($A$4&lt;&gt;"Annual",SUMPRODUCT((Data!$B$2:$B$10000=$A$4)*(Data!$A$2:$A$10000=$A22)*(Data!$C$2:$C$10000=FIRE0802b_raw!H$7)*(Data!$D$2:$D$10000))/SUMPRODUCT((Days!$A$2:$A$14=$A$4)*(Days!$C$1:$R$1=$A22)*(Days!$C$2:$R$14)),SUMPRODUCT((Data!$C$2:$C$10000=FIRE0802b_raw!H$7)*(Data!$A$2:$A$10000=$A22)*(Data!$D$2:$D$10000))/SUMPRODUCT((Days!$C$1:$R$1=$A22)*(Days!$C$2:$R$13)))</f>
        <v>57.579234972677597</v>
      </c>
      <c r="I22" s="35" cm="1">
        <f t="array" ref="I22">IF($A$4&lt;&gt;"Annual",SUMPRODUCT((Data!$B$2:$B$10000=$A$4)*(Data!$A$2:$A$10000=$A22)*(Data!$C$2:$C$10000=FIRE0802b_raw!I$7)*(Data!$D$2:$D$10000))/SUMPRODUCT((Days!$A$2:$A$14=$A$4)*(Days!$C$1:$R$1=$A22)*(Days!$C$2:$R$14)),SUMPRODUCT((Data!$C$2:$C$10000=FIRE0802b_raw!I$7)*(Data!$A$2:$A$10000=$A22)*(Data!$D$2:$D$10000))/SUMPRODUCT((Days!$C$1:$R$1=$A22)*(Days!$C$2:$R$13)))</f>
        <v>115.39890710382514</v>
      </c>
      <c r="J22" s="35" cm="1">
        <f t="array" ref="J22">IF($A$4&lt;&gt;"Annual",SUMPRODUCT((Data!$B$2:$B$10000=$A$4)*(Data!$A$2:$A$10000=$A22)*(Data!$C$2:$C$10000=FIRE0802b_raw!J$7)*(Data!$D$2:$D$10000))/SUMPRODUCT((Days!$A$2:$A$14=$A$4)*(Days!$C$1:$R$1=$A22)*(Days!$C$2:$R$14)),SUMPRODUCT((Data!$C$2:$C$10000=FIRE0802b_raw!J$7)*(Data!$A$2:$A$10000=$A22)*(Data!$D$2:$D$10000))/SUMPRODUCT((Days!$C$1:$R$1=$A22)*(Days!$C$2:$R$13)))</f>
        <v>43.633879781420767</v>
      </c>
      <c r="K22" s="35" cm="1">
        <f t="array" ref="K22">IF($A$4&lt;&gt;"Annual",SUMPRODUCT((Data!$B$2:$B$10000=$A$4)*(Data!$A$2:$A$10000=$A22)*(Data!$C$2:$C$10000=FIRE0802b_raw!K$7)*(Data!$D$2:$D$10000))/SUMPRODUCT((Days!$A$2:$A$14=$A$4)*(Days!$C$1:$R$1=$A22)*(Days!$C$2:$R$14)),SUMPRODUCT((Data!$C$2:$C$10000=FIRE0802b_raw!K$7)*(Data!$A$2:$A$10000=$A22)*(Data!$D$2:$D$10000))/SUMPRODUCT((Days!$C$1:$R$1=$A22)*(Days!$C$2:$R$13)))</f>
        <v>0</v>
      </c>
      <c r="L22" s="35" cm="1">
        <f t="array" ref="L22">IF($A$4&lt;&gt;"Annual",SUMPRODUCT((Data!$B$2:$B$10000=$A$4)*(Data!$A$2:$A$10000=$A22)*(Data!$C$2:$C$10000=FIRE0802b_raw!L$7)*(Data!$D$2:$D$10000))/SUMPRODUCT((Days!$A$2:$A$14=$A$4)*(Days!$C$1:$R$1=$A22)*(Days!$C$2:$R$14)),SUMPRODUCT((Data!$C$2:$C$10000=FIRE0802b_raw!L$7)*(Data!$A$2:$A$10000=$A22)*(Data!$D$2:$D$10000))/SUMPRODUCT((Days!$C$1:$R$1=$A22)*(Days!$C$2:$R$13)))</f>
        <v>5.8415300546448083</v>
      </c>
      <c r="M22" s="52"/>
      <c r="N22" s="52"/>
      <c r="O22" s="52"/>
      <c r="P22" s="52"/>
      <c r="Q22" s="52"/>
    </row>
    <row r="23" spans="1:17" x14ac:dyDescent="0.2">
      <c r="A23" s="35" t="s">
        <v>74</v>
      </c>
      <c r="B23" s="35" cm="1">
        <f t="array" ref="B23">IF($A$4&lt;&gt;"Annual",SUMPRODUCT((Data!$B$2:$B$10000=$A$4)*(Data!$A$2:$A$10000=FIRE0802b_raw!$A23)*(Data!$D$2:$D$10000))/SUMPRODUCT((Days!$A$2:$A$14=$A$4)*(Days!$C$1:$R$1=$A23)*(Days!$C$2:$R$14)),SUMPRODUCT((Data!$A$2:$A$10000=FIRE0802b_raw!$A23)*(Data!$D$2:$D$10000))/SUMPRODUCT((Days!$C$1:$R$1=FIRE0802b_raw!$A23)*(Days!$C$2:$R$13)))</f>
        <v>391.91506849315067</v>
      </c>
      <c r="C23" s="35"/>
      <c r="D23" s="35" cm="1">
        <f t="array" ref="D23">IF($A$4&lt;&gt;"Annual",SUMPRODUCT((Data!$B$2:$B$10000=$A$4)*(Data!$A$2:$A$10000=$A23)*(Data!$C$2:$C$10000=FIRE0802b_raw!D$7)*(Data!$D$2:$D$10000))/SUMPRODUCT((Days!$A$2:$A$14=$A$4)*(Days!$C$1:$R$1=$A23)*(Days!$C$2:$R$14)),SUMPRODUCT((Data!$C$2:$C$10000=FIRE0802b_raw!D$7)*(Data!$A$2:$A$10000=$A23)*(Data!$D$2:$D$10000))/SUMPRODUCT((Days!$C$1:$R$1=$A23)*(Days!$C$2:$R$13)))</f>
        <v>69.767123287671239</v>
      </c>
      <c r="E23" s="35" cm="1">
        <f t="array" ref="E23">IF($A$4&lt;&gt;"Annual",SUMPRODUCT((Data!$B$2:$B$10000=$A$4)*(Data!$A$2:$A$10000=$A23)*(Data!$C$2:$C$10000=FIRE0802b_raw!E$7)*(Data!$D$2:$D$10000))/SUMPRODUCT((Days!$A$2:$A$14=$A$4)*(Days!$C$1:$R$1=$A23)*(Days!$C$2:$R$14)),SUMPRODUCT((Data!$C$2:$C$10000=FIRE0802b_raw!E$7)*(Data!$A$2:$A$10000=$A23)*(Data!$D$2:$D$10000))/SUMPRODUCT((Days!$C$1:$R$1=$A23)*(Days!$C$2:$R$13)))</f>
        <v>36.145205479452052</v>
      </c>
      <c r="F23" s="35" cm="1">
        <f t="array" ref="F23">IF($A$4&lt;&gt;"Annual",SUMPRODUCT((Data!$B$2:$B$10000=$A$4)*(Data!$A$2:$A$10000=$A23)*(Data!$C$2:$C$10000=FIRE0802b_raw!F$7)*(Data!$D$2:$D$10000))/SUMPRODUCT((Days!$A$2:$A$14=$A$4)*(Days!$C$1:$R$1=$A23)*(Days!$C$2:$R$14)),SUMPRODUCT((Data!$C$2:$C$10000=FIRE0802b_raw!F$7)*(Data!$A$2:$A$10000=$A23)*(Data!$D$2:$D$10000))/SUMPRODUCT((Days!$C$1:$R$1=$A23)*(Days!$C$2:$R$13)))</f>
        <v>50.81095890410959</v>
      </c>
      <c r="G23" s="35" cm="1">
        <f t="array" ref="G23">IF($A$4&lt;&gt;"Annual",SUMPRODUCT((Data!$B$2:$B$10000=$A$4)*(Data!$A$2:$A$10000=$A23)*(Data!$C$2:$C$10000=FIRE0802b_raw!G$7)*(Data!$D$2:$D$10000))/SUMPRODUCT((Days!$A$2:$A$14=$A$4)*(Days!$C$1:$R$1=$A23)*(Days!$C$2:$R$14)),SUMPRODUCT((Data!$C$2:$C$10000=FIRE0802b_raw!G$7)*(Data!$A$2:$A$10000=$A23)*(Data!$D$2:$D$10000))/SUMPRODUCT((Days!$C$1:$R$1=$A23)*(Days!$C$2:$R$13)))</f>
        <v>0</v>
      </c>
      <c r="H23" s="35" cm="1">
        <f t="array" ref="H23">IF($A$4&lt;&gt;"Annual",SUMPRODUCT((Data!$B$2:$B$10000=$A$4)*(Data!$A$2:$A$10000=$A23)*(Data!$C$2:$C$10000=FIRE0802b_raw!H$7)*(Data!$D$2:$D$10000))/SUMPRODUCT((Days!$A$2:$A$14=$A$4)*(Days!$C$1:$R$1=$A23)*(Days!$C$2:$R$14)),SUMPRODUCT((Data!$C$2:$C$10000=FIRE0802b_raw!H$7)*(Data!$A$2:$A$10000=$A23)*(Data!$D$2:$D$10000))/SUMPRODUCT((Days!$C$1:$R$1=$A23)*(Days!$C$2:$R$13)))</f>
        <v>59.975342465753428</v>
      </c>
      <c r="I23" s="35" cm="1">
        <f t="array" ref="I23">IF($A$4&lt;&gt;"Annual",SUMPRODUCT((Data!$B$2:$B$10000=$A$4)*(Data!$A$2:$A$10000=$A23)*(Data!$C$2:$C$10000=FIRE0802b_raw!I$7)*(Data!$D$2:$D$10000))/SUMPRODUCT((Days!$A$2:$A$14=$A$4)*(Days!$C$1:$R$1=$A23)*(Days!$C$2:$R$14)),SUMPRODUCT((Data!$C$2:$C$10000=FIRE0802b_raw!I$7)*(Data!$A$2:$A$10000=$A23)*(Data!$D$2:$D$10000))/SUMPRODUCT((Days!$C$1:$R$1=$A23)*(Days!$C$2:$R$13)))</f>
        <v>123.02739726027397</v>
      </c>
      <c r="J23" s="35" cm="1">
        <f t="array" ref="J23">IF($A$4&lt;&gt;"Annual",SUMPRODUCT((Data!$B$2:$B$10000=$A$4)*(Data!$A$2:$A$10000=$A23)*(Data!$C$2:$C$10000=FIRE0802b_raw!J$7)*(Data!$D$2:$D$10000))/SUMPRODUCT((Days!$A$2:$A$14=$A$4)*(Days!$C$1:$R$1=$A23)*(Days!$C$2:$R$14)),SUMPRODUCT((Data!$C$2:$C$10000=FIRE0802b_raw!J$7)*(Data!$A$2:$A$10000=$A23)*(Data!$D$2:$D$10000))/SUMPRODUCT((Days!$C$1:$R$1=$A23)*(Days!$C$2:$R$13)))</f>
        <v>46.602739726027394</v>
      </c>
      <c r="K23" s="35" cm="1">
        <f t="array" ref="K23">IF($A$4&lt;&gt;"Annual",SUMPRODUCT((Data!$B$2:$B$10000=$A$4)*(Data!$A$2:$A$10000=$A23)*(Data!$C$2:$C$10000=FIRE0802b_raw!K$7)*(Data!$D$2:$D$10000))/SUMPRODUCT((Days!$A$2:$A$14=$A$4)*(Days!$C$1:$R$1=$A23)*(Days!$C$2:$R$14)),SUMPRODUCT((Data!$C$2:$C$10000=FIRE0802b_raw!K$7)*(Data!$A$2:$A$10000=$A23)*(Data!$D$2:$D$10000))/SUMPRODUCT((Days!$C$1:$R$1=$A23)*(Days!$C$2:$R$13)))</f>
        <v>0</v>
      </c>
      <c r="L23" s="35" cm="1">
        <f t="array" ref="L23">IF($A$4&lt;&gt;"Annual",SUMPRODUCT((Data!$B$2:$B$10000=$A$4)*(Data!$A$2:$A$10000=$A23)*(Data!$C$2:$C$10000=FIRE0802b_raw!L$7)*(Data!$D$2:$D$10000))/SUMPRODUCT((Days!$A$2:$A$14=$A$4)*(Days!$C$1:$R$1=$A23)*(Days!$C$2:$R$14)),SUMPRODUCT((Data!$C$2:$C$10000=FIRE0802b_raw!L$7)*(Data!$A$2:$A$10000=$A23)*(Data!$D$2:$D$10000))/SUMPRODUCT((Days!$C$1:$R$1=$A23)*(Days!$C$2:$R$13)))</f>
        <v>5.5863013698630137</v>
      </c>
      <c r="M23" s="35"/>
      <c r="N23" s="35"/>
      <c r="O23" s="35"/>
      <c r="P23" s="35"/>
      <c r="Q23" s="35"/>
    </row>
    <row r="24" spans="1:17" ht="15.75" x14ac:dyDescent="0.25">
      <c r="A24" s="34" t="s">
        <v>75</v>
      </c>
      <c r="B24" s="35" cm="1">
        <f t="array" ref="B24">IF($A$4&lt;&gt;"Annual",SUMPRODUCT((Data!$B$2:$B$10000=$A$4)*(Data!$A$2:$A$10000=FIRE0802b_raw!$A24)*(Data!$D$2:$D$10000))/SUMPRODUCT((Days!$A$2:$A$14=$A$4)*(Days!$C$1:$R$1=$A24)*(Days!$C$2:$R$14)),SUMPRODUCT((Data!$A$2:$A$10000=FIRE0802b_raw!$A24)*(Data!$D$2:$D$10000))/SUMPRODUCT((Days!$C$1:$R$1=FIRE0802b_raw!$A24)*(Days!$C$2:$R$13)))</f>
        <v>467.38904109589043</v>
      </c>
      <c r="C24" s="35"/>
      <c r="D24" s="35" cm="1">
        <f t="array" ref="D24">IF($A$4&lt;&gt;"Annual",SUMPRODUCT((Data!$B$2:$B$10000=$A$4)*(Data!$A$2:$A$10000=$A24)*(Data!$C$2:$C$10000=FIRE0802b_raw!D$7)*(Data!$D$2:$D$10000))/SUMPRODUCT((Days!$A$2:$A$14=$A$4)*(Days!$C$1:$R$1=$A24)*(Days!$C$2:$R$14)),SUMPRODUCT((Data!$C$2:$C$10000=FIRE0802b_raw!D$7)*(Data!$A$2:$A$10000=$A24)*(Data!$D$2:$D$10000))/SUMPRODUCT((Days!$C$1:$R$1=$A24)*(Days!$C$2:$R$13)))</f>
        <v>71.726027397260268</v>
      </c>
      <c r="E24" s="35" cm="1">
        <f t="array" ref="E24">IF($A$4&lt;&gt;"Annual",SUMPRODUCT((Data!$B$2:$B$10000=$A$4)*(Data!$A$2:$A$10000=$A24)*(Data!$C$2:$C$10000=FIRE0802b_raw!E$7)*(Data!$D$2:$D$10000))/SUMPRODUCT((Days!$A$2:$A$14=$A$4)*(Days!$C$1:$R$1=$A24)*(Days!$C$2:$R$14)),SUMPRODUCT((Data!$C$2:$C$10000=FIRE0802b_raw!E$7)*(Data!$A$2:$A$10000=$A24)*(Data!$D$2:$D$10000))/SUMPRODUCT((Days!$C$1:$R$1=$A24)*(Days!$C$2:$R$13)))</f>
        <v>37.476712328767121</v>
      </c>
      <c r="F24" s="35" cm="1">
        <f t="array" ref="F24">IF($A$4&lt;&gt;"Annual",SUMPRODUCT((Data!$B$2:$B$10000=$A$4)*(Data!$A$2:$A$10000=$A24)*(Data!$C$2:$C$10000=FIRE0802b_raw!F$7)*(Data!$D$2:$D$10000))/SUMPRODUCT((Days!$A$2:$A$14=$A$4)*(Days!$C$1:$R$1=$A24)*(Days!$C$2:$R$14)),SUMPRODUCT((Data!$C$2:$C$10000=FIRE0802b_raw!F$7)*(Data!$A$2:$A$10000=$A24)*(Data!$D$2:$D$10000))/SUMPRODUCT((Days!$C$1:$R$1=$A24)*(Days!$C$2:$R$13)))</f>
        <v>53.698630136986303</v>
      </c>
      <c r="G24" s="35" cm="1">
        <f t="array" ref="G24">IF($A$4&lt;&gt;"Annual",SUMPRODUCT((Data!$B$2:$B$10000=$A$4)*(Data!$A$2:$A$10000=$A24)*(Data!$C$2:$C$10000=FIRE0802b_raw!G$7)*(Data!$D$2:$D$10000))/SUMPRODUCT((Days!$A$2:$A$14=$A$4)*(Days!$C$1:$R$1=$A24)*(Days!$C$2:$R$14)),SUMPRODUCT((Data!$C$2:$C$10000=FIRE0802b_raw!G$7)*(Data!$A$2:$A$10000=$A24)*(Data!$D$2:$D$10000))/SUMPRODUCT((Days!$C$1:$R$1=$A24)*(Days!$C$2:$R$13)))</f>
        <v>0</v>
      </c>
      <c r="H24" s="35" cm="1">
        <f t="array" ref="H24">IF($A$4&lt;&gt;"Annual",SUMPRODUCT((Data!$B$2:$B$10000=$A$4)*(Data!$A$2:$A$10000=$A24)*(Data!$C$2:$C$10000=FIRE0802b_raw!H$7)*(Data!$D$2:$D$10000))/SUMPRODUCT((Days!$A$2:$A$14=$A$4)*(Days!$C$1:$R$1=$A24)*(Days!$C$2:$R$14)),SUMPRODUCT((Data!$C$2:$C$10000=FIRE0802b_raw!H$7)*(Data!$A$2:$A$10000=$A24)*(Data!$D$2:$D$10000))/SUMPRODUCT((Days!$C$1:$R$1=$A24)*(Days!$C$2:$R$13)))</f>
        <v>110.37534246575342</v>
      </c>
      <c r="I24" s="35" cm="1">
        <f t="array" ref="I24">IF($A$4&lt;&gt;"Annual",SUMPRODUCT((Data!$B$2:$B$10000=$A$4)*(Data!$A$2:$A$10000=$A24)*(Data!$C$2:$C$10000=FIRE0802b_raw!I$7)*(Data!$D$2:$D$10000))/SUMPRODUCT((Days!$A$2:$A$14=$A$4)*(Days!$C$1:$R$1=$A24)*(Days!$C$2:$R$14)),SUMPRODUCT((Data!$C$2:$C$10000=FIRE0802b_raw!I$7)*(Data!$A$2:$A$10000=$A24)*(Data!$D$2:$D$10000))/SUMPRODUCT((Days!$C$1:$R$1=$A24)*(Days!$C$2:$R$13)))</f>
        <v>130.31780821917809</v>
      </c>
      <c r="J24" s="35" cm="1">
        <f t="array" ref="J24">IF($A$4&lt;&gt;"Annual",SUMPRODUCT((Data!$B$2:$B$10000=$A$4)*(Data!$A$2:$A$10000=$A24)*(Data!$C$2:$C$10000=FIRE0802b_raw!J$7)*(Data!$D$2:$D$10000))/SUMPRODUCT((Days!$A$2:$A$14=$A$4)*(Days!$C$1:$R$1=$A24)*(Days!$C$2:$R$14)),SUMPRODUCT((Data!$C$2:$C$10000=FIRE0802b_raw!J$7)*(Data!$A$2:$A$10000=$A24)*(Data!$D$2:$D$10000))/SUMPRODUCT((Days!$C$1:$R$1=$A24)*(Days!$C$2:$R$13)))</f>
        <v>59.232876712328768</v>
      </c>
      <c r="K24" s="35" cm="1">
        <f t="array" ref="K24">IF($A$4&lt;&gt;"Annual",SUMPRODUCT((Data!$B$2:$B$10000=$A$4)*(Data!$A$2:$A$10000=$A24)*(Data!$C$2:$C$10000=FIRE0802b_raw!K$7)*(Data!$D$2:$D$10000))/SUMPRODUCT((Days!$A$2:$A$14=$A$4)*(Days!$C$1:$R$1=$A24)*(Days!$C$2:$R$14)),SUMPRODUCT((Data!$C$2:$C$10000=FIRE0802b_raw!K$7)*(Data!$A$2:$A$10000=$A24)*(Data!$D$2:$D$10000))/SUMPRODUCT((Days!$C$1:$R$1=$A24)*(Days!$C$2:$R$13)))</f>
        <v>0</v>
      </c>
      <c r="L24" s="35" cm="1">
        <f t="array" ref="L24">IF($A$4&lt;&gt;"Annual",SUMPRODUCT((Data!$B$2:$B$10000=$A$4)*(Data!$A$2:$A$10000=$A24)*(Data!$C$2:$C$10000=FIRE0802b_raw!L$7)*(Data!$D$2:$D$10000))/SUMPRODUCT((Days!$A$2:$A$14=$A$4)*(Days!$C$1:$R$1=$A24)*(Days!$C$2:$R$14)),SUMPRODUCT((Data!$C$2:$C$10000=FIRE0802b_raw!L$7)*(Data!$A$2:$A$10000=$A24)*(Data!$D$2:$D$10000))/SUMPRODUCT((Days!$C$1:$R$1=$A24)*(Days!$C$2:$R$13)))</f>
        <v>4.5616438356164384</v>
      </c>
      <c r="M24" s="35"/>
      <c r="N24" s="35"/>
      <c r="O24" s="35"/>
      <c r="P24" s="35" t="s">
        <v>73</v>
      </c>
      <c r="Q24" s="35"/>
    </row>
    <row r="25" spans="1:17" ht="45" customHeight="1" x14ac:dyDescent="0.2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5"/>
      <c r="N25" s="35"/>
      <c r="O25" s="35"/>
      <c r="P25" s="35"/>
      <c r="Q25" s="35"/>
    </row>
    <row r="26" spans="1:17" x14ac:dyDescent="0.2">
      <c r="A26" s="35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</row>
    <row r="27" spans="1:17" x14ac:dyDescent="0.2">
      <c r="A27" s="35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</row>
    <row r="28" spans="1:17" x14ac:dyDescent="0.2">
      <c r="A28" s="35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</row>
    <row r="29" spans="1:17" x14ac:dyDescent="0.2">
      <c r="A29" s="35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</row>
    <row r="30" spans="1:17" x14ac:dyDescent="0.2">
      <c r="A30" s="54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</row>
    <row r="31" spans="1:17" x14ac:dyDescent="0.2">
      <c r="A31" s="35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</row>
    <row r="32" spans="1:17" x14ac:dyDescent="0.2">
      <c r="A32" s="35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</row>
    <row r="33" spans="1:17" x14ac:dyDescent="0.2">
      <c r="A33" s="35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</row>
    <row r="34" spans="1:17" x14ac:dyDescent="0.2">
      <c r="A34" s="35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55"/>
      <c r="M34" s="35"/>
      <c r="N34" s="35"/>
      <c r="O34" s="35"/>
      <c r="P34" s="35"/>
      <c r="Q34" s="35"/>
    </row>
    <row r="35" spans="1:17" x14ac:dyDescent="0.2">
      <c r="A35" s="35"/>
      <c r="B35" s="54"/>
      <c r="C35" s="54"/>
      <c r="D35" s="35"/>
      <c r="E35" s="35"/>
      <c r="F35" s="35"/>
      <c r="G35" s="35"/>
      <c r="H35" s="35"/>
      <c r="I35" s="35"/>
      <c r="J35" s="35"/>
      <c r="K35" s="35"/>
      <c r="L35" s="55"/>
      <c r="M35" s="35"/>
      <c r="N35" s="35"/>
      <c r="O35" s="35"/>
      <c r="P35" s="35"/>
      <c r="Q35" s="35"/>
    </row>
  </sheetData>
  <mergeCells count="2">
    <mergeCell ref="A1:L1"/>
    <mergeCell ref="A4:E4"/>
  </mergeCells>
  <phoneticPr fontId="14" type="noConversion"/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9"/>
  <dimension ref="A1:N37"/>
  <sheetViews>
    <sheetView zoomScaleNormal="100" workbookViewId="0">
      <pane ySplit="5" topLeftCell="A6" activePane="bottomLeft" state="frozen"/>
      <selection pane="bottomLeft"/>
    </sheetView>
  </sheetViews>
  <sheetFormatPr defaultColWidth="9.140625" defaultRowHeight="15" x14ac:dyDescent="0.2"/>
  <cols>
    <col min="1" max="1" width="10.5703125" style="42" customWidth="1"/>
    <col min="2" max="2" width="16" style="42" customWidth="1"/>
    <col min="3" max="3" width="3.5703125" style="42" customWidth="1"/>
    <col min="4" max="4" width="16" style="42" customWidth="1"/>
    <col min="5" max="5" width="19.140625" style="42" customWidth="1"/>
    <col min="6" max="6" width="17.5703125" style="42" customWidth="1"/>
    <col min="7" max="7" width="3.5703125" style="42" customWidth="1"/>
    <col min="8" max="8" width="16" style="42" customWidth="1"/>
    <col min="9" max="9" width="20.28515625" style="42" customWidth="1"/>
    <col min="10" max="10" width="17.7109375" style="42" customWidth="1"/>
    <col min="11" max="11" width="3.5703125" style="42" customWidth="1"/>
    <col min="12" max="12" width="13.5703125" style="42" customWidth="1"/>
    <col min="13" max="13" width="9.140625" style="42"/>
    <col min="14" max="14" width="9.85546875" style="42" hidden="1" customWidth="1"/>
    <col min="15" max="16384" width="9.140625" style="42"/>
  </cols>
  <sheetData>
    <row r="1" spans="1:14" ht="18.75" customHeight="1" x14ac:dyDescent="0.2">
      <c r="A1" s="43" t="s">
        <v>57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35"/>
      <c r="N1" s="35"/>
    </row>
    <row r="2" spans="1:14" ht="31.5" customHeight="1" x14ac:dyDescent="0.25">
      <c r="A2" s="34" t="s">
        <v>104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</row>
    <row r="3" spans="1:14" ht="15.75" x14ac:dyDescent="0.25">
      <c r="A3" s="34" t="s">
        <v>14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 t="s">
        <v>14</v>
      </c>
    </row>
    <row r="4" spans="1:14" ht="16.5" thickBot="1" x14ac:dyDescent="0.3">
      <c r="A4" s="35"/>
      <c r="B4" s="35"/>
      <c r="C4" s="35"/>
      <c r="D4" s="35"/>
      <c r="E4" s="56" t="s">
        <v>29</v>
      </c>
      <c r="F4" s="46"/>
      <c r="G4" s="35"/>
      <c r="H4" s="35"/>
      <c r="I4" s="56" t="s">
        <v>29</v>
      </c>
      <c r="J4" s="46"/>
      <c r="K4" s="35"/>
      <c r="L4" s="56" t="s">
        <v>29</v>
      </c>
      <c r="M4" s="35"/>
      <c r="N4" s="35" t="s">
        <v>18</v>
      </c>
    </row>
    <row r="5" spans="1:14" ht="79.5" thickBot="1" x14ac:dyDescent="0.25">
      <c r="A5" s="35" t="s">
        <v>70</v>
      </c>
      <c r="B5" s="47" t="s">
        <v>1</v>
      </c>
      <c r="C5" s="43"/>
      <c r="D5" s="70" t="s">
        <v>40</v>
      </c>
      <c r="E5" s="70" t="s">
        <v>42</v>
      </c>
      <c r="F5" s="70" t="s">
        <v>43</v>
      </c>
      <c r="G5" s="71"/>
      <c r="H5" s="70" t="s">
        <v>30</v>
      </c>
      <c r="I5" s="70" t="s">
        <v>31</v>
      </c>
      <c r="J5" s="70" t="s">
        <v>115</v>
      </c>
      <c r="K5" s="71"/>
      <c r="L5" s="70" t="s">
        <v>39</v>
      </c>
      <c r="M5" s="35"/>
      <c r="N5" s="35" t="s">
        <v>19</v>
      </c>
    </row>
    <row r="6" spans="1:14" ht="15.75" x14ac:dyDescent="0.25">
      <c r="A6" s="51" t="s">
        <v>9</v>
      </c>
      <c r="B6" s="34">
        <f>FIRE0802b_raw!B8</f>
        <v>568.15522325189556</v>
      </c>
      <c r="C6" s="34"/>
      <c r="D6" s="34">
        <f>FIRE0802b_raw!D8</f>
        <v>100.58045492839091</v>
      </c>
      <c r="E6" s="34">
        <f>FIRE0802b_raw!E8</f>
        <v>51.644271272114572</v>
      </c>
      <c r="F6" s="34">
        <f>FIRE0802b_raw!F8</f>
        <v>69.990101095197971</v>
      </c>
      <c r="G6" s="34"/>
      <c r="H6" s="34">
        <f>FIRE0802b_raw!H8</f>
        <v>97.940606571187871</v>
      </c>
      <c r="I6" s="34">
        <f>FIRE0802b_raw!I8</f>
        <v>172.8683656276327</v>
      </c>
      <c r="J6" s="34">
        <f>FIRE0802b_raw!J8</f>
        <v>61.435341196293173</v>
      </c>
      <c r="K6" s="34"/>
      <c r="L6" s="34">
        <f>FIRE0802b_raw!L8</f>
        <v>13.696082561078349</v>
      </c>
      <c r="M6" s="35"/>
      <c r="N6" s="35" t="s">
        <v>20</v>
      </c>
    </row>
    <row r="7" spans="1:14" ht="15.75" x14ac:dyDescent="0.25">
      <c r="A7" s="35" t="s">
        <v>2</v>
      </c>
      <c r="B7" s="34">
        <f>FIRE0802b_raw!B9</f>
        <v>625.82739726027398</v>
      </c>
      <c r="C7" s="35"/>
      <c r="D7" s="35">
        <f>FIRE0802b_raw!D9</f>
        <v>100.32602739726028</v>
      </c>
      <c r="E7" s="35">
        <f>FIRE0802b_raw!E9</f>
        <v>56.865753424657534</v>
      </c>
      <c r="F7" s="35">
        <f>FIRE0802b_raw!F9</f>
        <v>75.978082191780828</v>
      </c>
      <c r="G7" s="35"/>
      <c r="H7" s="35">
        <f>FIRE0802b_raw!H9</f>
        <v>115.18082191780822</v>
      </c>
      <c r="I7" s="35">
        <f>FIRE0802b_raw!I9</f>
        <v>194.85753424657534</v>
      </c>
      <c r="J7" s="35">
        <f>FIRE0802b_raw!J9</f>
        <v>61.56986301369863</v>
      </c>
      <c r="K7" s="35"/>
      <c r="L7" s="35">
        <f>FIRE0802b_raw!L9</f>
        <v>21.049315068493151</v>
      </c>
      <c r="M7" s="35"/>
      <c r="N7" s="35" t="s">
        <v>21</v>
      </c>
    </row>
    <row r="8" spans="1:14" ht="15.75" x14ac:dyDescent="0.25">
      <c r="A8" s="35" t="s">
        <v>4</v>
      </c>
      <c r="B8" s="34">
        <f>FIRE0802b_raw!B10</f>
        <v>611.87158469945359</v>
      </c>
      <c r="C8" s="35"/>
      <c r="D8" s="35">
        <f>FIRE0802b_raw!D10</f>
        <v>96.778688524590166</v>
      </c>
      <c r="E8" s="35">
        <f>FIRE0802b_raw!E10</f>
        <v>55.527322404371581</v>
      </c>
      <c r="F8" s="35">
        <f>FIRE0802b_raw!F10</f>
        <v>65.155737704918039</v>
      </c>
      <c r="G8" s="35"/>
      <c r="H8" s="35">
        <f>FIRE0802b_raw!H10</f>
        <v>119.27049180327869</v>
      </c>
      <c r="I8" s="35">
        <f>FIRE0802b_raw!I10</f>
        <v>196.00546448087431</v>
      </c>
      <c r="J8" s="35">
        <f>FIRE0802b_raw!J10</f>
        <v>63.202185792349724</v>
      </c>
      <c r="K8" s="35"/>
      <c r="L8" s="35">
        <f>FIRE0802b_raw!L10</f>
        <v>15.931693989071038</v>
      </c>
      <c r="M8" s="35"/>
      <c r="N8" s="35" t="s">
        <v>8</v>
      </c>
    </row>
    <row r="9" spans="1:14" ht="15.75" x14ac:dyDescent="0.25">
      <c r="A9" s="35" t="s">
        <v>5</v>
      </c>
      <c r="B9" s="34">
        <f>FIRE0802b_raw!B11</f>
        <v>423.2246575342466</v>
      </c>
      <c r="C9" s="35"/>
      <c r="D9" s="35">
        <f>FIRE0802b_raw!D11</f>
        <v>91.263013698630132</v>
      </c>
      <c r="E9" s="35">
        <f>FIRE0802b_raw!E11</f>
        <v>45.232876712328768</v>
      </c>
      <c r="F9" s="35">
        <f>FIRE0802b_raw!F11</f>
        <v>55.673972602739724</v>
      </c>
      <c r="G9" s="35"/>
      <c r="H9" s="35">
        <f>FIRE0802b_raw!H11</f>
        <v>43.750684931506846</v>
      </c>
      <c r="I9" s="35">
        <f>FIRE0802b_raw!I11</f>
        <v>128.31506849315068</v>
      </c>
      <c r="J9" s="35">
        <f>FIRE0802b_raw!J11</f>
        <v>39.128767123287673</v>
      </c>
      <c r="K9" s="35"/>
      <c r="L9" s="35">
        <f>FIRE0802b_raw!L11</f>
        <v>19.860273972602741</v>
      </c>
      <c r="M9" s="35"/>
      <c r="N9" s="35" t="s">
        <v>22</v>
      </c>
    </row>
    <row r="10" spans="1:14" ht="15.75" x14ac:dyDescent="0.25">
      <c r="A10" s="35" t="s">
        <v>3</v>
      </c>
      <c r="B10" s="34">
        <f>FIRE0802b_raw!B12</f>
        <v>469.52328767123288</v>
      </c>
      <c r="C10" s="35"/>
      <c r="D10" s="35">
        <f>FIRE0802b_raw!D12</f>
        <v>87.449315068493149</v>
      </c>
      <c r="E10" s="35">
        <f>FIRE0802b_raw!E12</f>
        <v>45.304109589041097</v>
      </c>
      <c r="F10" s="35">
        <f>FIRE0802b_raw!F12</f>
        <v>53.852054794520548</v>
      </c>
      <c r="G10" s="35"/>
      <c r="H10" s="35">
        <f>FIRE0802b_raw!H12</f>
        <v>80.136986301369859</v>
      </c>
      <c r="I10" s="35">
        <f>FIRE0802b_raw!I12</f>
        <v>138.80000000000001</v>
      </c>
      <c r="J10" s="35">
        <f>FIRE0802b_raw!J12</f>
        <v>47.575342465753423</v>
      </c>
      <c r="K10" s="35"/>
      <c r="L10" s="35">
        <f>FIRE0802b_raw!L12</f>
        <v>16.405479452054795</v>
      </c>
      <c r="M10" s="35"/>
      <c r="N10" s="35" t="s">
        <v>23</v>
      </c>
    </row>
    <row r="11" spans="1:14" ht="15.75" x14ac:dyDescent="0.25">
      <c r="A11" s="35" t="s">
        <v>6</v>
      </c>
      <c r="B11" s="34">
        <f>FIRE0802b_raw!B13</f>
        <v>424.8986301369863</v>
      </c>
      <c r="C11" s="35"/>
      <c r="D11" s="35">
        <f>FIRE0802b_raw!D13</f>
        <v>85.873972602739727</v>
      </c>
      <c r="E11" s="35">
        <f>FIRE0802b_raw!E13</f>
        <v>42.646575342465752</v>
      </c>
      <c r="F11" s="35">
        <f>FIRE0802b_raw!F13</f>
        <v>53.375342465753427</v>
      </c>
      <c r="G11" s="35"/>
      <c r="H11" s="35">
        <f>FIRE0802b_raw!H13</f>
        <v>57.419178082191777</v>
      </c>
      <c r="I11" s="35">
        <f>FIRE0802b_raw!I13</f>
        <v>128.39452054794521</v>
      </c>
      <c r="J11" s="35">
        <f>FIRE0802b_raw!J13</f>
        <v>42.967123287671235</v>
      </c>
      <c r="K11" s="35"/>
      <c r="L11" s="35">
        <f>FIRE0802b_raw!L13</f>
        <v>14.221917808219178</v>
      </c>
      <c r="M11" s="35"/>
      <c r="N11" s="35" t="s">
        <v>24</v>
      </c>
    </row>
    <row r="12" spans="1:14" ht="15.75" x14ac:dyDescent="0.25">
      <c r="A12" s="35" t="s">
        <v>33</v>
      </c>
      <c r="B12" s="34">
        <f>FIRE0802b_raw!B14</f>
        <v>443.44535519125685</v>
      </c>
      <c r="C12" s="35"/>
      <c r="D12" s="35">
        <f>FIRE0802b_raw!D14</f>
        <v>85.751366120218577</v>
      </c>
      <c r="E12" s="35">
        <f>FIRE0802b_raw!E14</f>
        <v>43.792349726775953</v>
      </c>
      <c r="F12" s="35">
        <f>FIRE0802b_raw!F14</f>
        <v>57.005464480874316</v>
      </c>
      <c r="G12" s="35"/>
      <c r="H12" s="35">
        <f>FIRE0802b_raw!H14</f>
        <v>65.210382513661202</v>
      </c>
      <c r="I12" s="35">
        <f>FIRE0802b_raw!I14</f>
        <v>134.64207650273224</v>
      </c>
      <c r="J12" s="35">
        <f>FIRE0802b_raw!J14</f>
        <v>45.549180327868854</v>
      </c>
      <c r="K12" s="35"/>
      <c r="L12" s="35">
        <f>FIRE0802b_raw!L14</f>
        <v>11.494535519125684</v>
      </c>
      <c r="M12" s="35"/>
      <c r="N12" s="35" t="s">
        <v>25</v>
      </c>
    </row>
    <row r="13" spans="1:14" ht="15.75" x14ac:dyDescent="0.25">
      <c r="A13" s="35" t="s">
        <v>34</v>
      </c>
      <c r="B13" s="34">
        <f>FIRE0802b_raw!B15</f>
        <v>444.0794520547945</v>
      </c>
      <c r="C13" s="35"/>
      <c r="D13" s="35">
        <f>FIRE0802b_raw!D15</f>
        <v>83.178082191780817</v>
      </c>
      <c r="E13" s="35">
        <f>FIRE0802b_raw!E15</f>
        <v>43.484931506849314</v>
      </c>
      <c r="F13" s="35">
        <f>FIRE0802b_raw!F15</f>
        <v>64.536986301369865</v>
      </c>
      <c r="G13" s="35"/>
      <c r="H13" s="35">
        <f>FIRE0802b_raw!H15</f>
        <v>58.241095890410961</v>
      </c>
      <c r="I13" s="35">
        <f>FIRE0802b_raw!I15</f>
        <v>137.03013698630136</v>
      </c>
      <c r="J13" s="35">
        <f>FIRE0802b_raw!J15</f>
        <v>45.983561643835614</v>
      </c>
      <c r="K13" s="35"/>
      <c r="L13" s="35">
        <f>FIRE0802b_raw!L15</f>
        <v>11.624657534246575</v>
      </c>
      <c r="M13" s="35"/>
      <c r="N13" s="35" t="s">
        <v>26</v>
      </c>
    </row>
    <row r="14" spans="1:14" ht="15.75" x14ac:dyDescent="0.25">
      <c r="A14" s="35" t="s">
        <v>35</v>
      </c>
      <c r="B14" s="34">
        <f>FIRE0802b_raw!B16</f>
        <v>458.63835616438354</v>
      </c>
      <c r="C14" s="35"/>
      <c r="D14" s="35">
        <f>FIRE0802b_raw!D16</f>
        <v>84.460273972602735</v>
      </c>
      <c r="E14" s="35">
        <f>FIRE0802b_raw!E16</f>
        <v>42.797260273972604</v>
      </c>
      <c r="F14" s="35">
        <f>FIRE0802b_raw!F16</f>
        <v>61.545205479452058</v>
      </c>
      <c r="G14" s="35"/>
      <c r="H14" s="35">
        <f>FIRE0802b_raw!H16</f>
        <v>65.515068493150679</v>
      </c>
      <c r="I14" s="35">
        <f>FIRE0802b_raw!I16</f>
        <v>145.82739726027398</v>
      </c>
      <c r="J14" s="35">
        <f>FIRE0802b_raw!J16</f>
        <v>47.419178082191777</v>
      </c>
      <c r="K14" s="35"/>
      <c r="L14" s="35">
        <f>FIRE0802b_raw!L16</f>
        <v>11.073972602739726</v>
      </c>
      <c r="M14" s="35"/>
      <c r="N14" s="35" t="s">
        <v>27</v>
      </c>
    </row>
    <row r="15" spans="1:14" ht="15.75" x14ac:dyDescent="0.25">
      <c r="A15" s="35" t="s">
        <v>38</v>
      </c>
      <c r="B15" s="34">
        <f>FIRE0802b_raw!B17</f>
        <v>501.2821917808219</v>
      </c>
      <c r="C15" s="35"/>
      <c r="D15" s="35">
        <f>FIRE0802b_raw!D17</f>
        <v>81.090410958904116</v>
      </c>
      <c r="E15" s="35">
        <f>FIRE0802b_raw!E17</f>
        <v>41.19178082191781</v>
      </c>
      <c r="F15" s="35">
        <f>FIRE0802b_raw!F17</f>
        <v>60.106849315068494</v>
      </c>
      <c r="G15" s="35"/>
      <c r="H15" s="35">
        <f>FIRE0802b_raw!H17</f>
        <v>106.74520547945205</v>
      </c>
      <c r="I15" s="35">
        <f>FIRE0802b_raw!I17</f>
        <v>146.12876712328767</v>
      </c>
      <c r="J15" s="35">
        <f>FIRE0802b_raw!J17</f>
        <v>56.871232876712327</v>
      </c>
      <c r="K15" s="35"/>
      <c r="L15" s="35">
        <f>FIRE0802b_raw!L17</f>
        <v>9.1479452054794521</v>
      </c>
      <c r="M15" s="35"/>
      <c r="N15" s="35" t="s">
        <v>28</v>
      </c>
    </row>
    <row r="16" spans="1:14" ht="15.75" x14ac:dyDescent="0.25">
      <c r="A16" s="35" t="s">
        <v>41</v>
      </c>
      <c r="B16" s="34">
        <f>FIRE0802b_raw!B18</f>
        <v>421.29781420765028</v>
      </c>
      <c r="C16" s="35"/>
      <c r="D16" s="35">
        <f>FIRE0802b_raw!D18</f>
        <v>77.882513661202182</v>
      </c>
      <c r="E16" s="35">
        <f>FIRE0802b_raw!E18</f>
        <v>39.158469945355193</v>
      </c>
      <c r="F16" s="35">
        <f>FIRE0802b_raw!F18</f>
        <v>56.199453551912569</v>
      </c>
      <c r="G16" s="35"/>
      <c r="H16" s="35">
        <f>FIRE0802b_raw!H18</f>
        <v>66.989071038251367</v>
      </c>
      <c r="I16" s="35">
        <f>FIRE0802b_raw!I18</f>
        <v>127.2103825136612</v>
      </c>
      <c r="J16" s="35">
        <f>FIRE0802b_raw!J18</f>
        <v>45.267759562841533</v>
      </c>
      <c r="K16" s="35"/>
      <c r="L16" s="35">
        <f>FIRE0802b_raw!L18</f>
        <v>8.5901639344262293</v>
      </c>
      <c r="M16" s="35"/>
      <c r="N16" s="35"/>
    </row>
    <row r="17" spans="1:14" ht="15.75" x14ac:dyDescent="0.25">
      <c r="A17" s="35" t="s">
        <v>62</v>
      </c>
      <c r="B17" s="34">
        <f>FIRE0802b_raw!B19</f>
        <v>414.01369863013701</v>
      </c>
      <c r="C17" s="35"/>
      <c r="D17" s="35">
        <f>FIRE0802b_raw!D19</f>
        <v>74.021917808219172</v>
      </c>
      <c r="E17" s="35">
        <f>FIRE0802b_raw!E19</f>
        <v>32.668493150684931</v>
      </c>
      <c r="F17" s="35">
        <f>FIRE0802b_raw!F19</f>
        <v>48.013698630136986</v>
      </c>
      <c r="G17" s="35"/>
      <c r="H17" s="35">
        <f>FIRE0802b_raw!H19</f>
        <v>75.536986301369865</v>
      </c>
      <c r="I17" s="35">
        <f>FIRE0802b_raw!I19</f>
        <v>128.64657534246575</v>
      </c>
      <c r="J17" s="35">
        <f>FIRE0802b_raw!J19</f>
        <v>46.61917808219178</v>
      </c>
      <c r="K17" s="35"/>
      <c r="L17" s="35">
        <f>FIRE0802b_raw!L19</f>
        <v>8.506849315068493</v>
      </c>
      <c r="M17" s="35"/>
      <c r="N17" s="35"/>
    </row>
    <row r="18" spans="1:14" ht="15.75" x14ac:dyDescent="0.25">
      <c r="A18" s="35" t="s">
        <v>71</v>
      </c>
      <c r="B18" s="34">
        <f>FIRE0802b_raw!B20</f>
        <v>418.2821917808219</v>
      </c>
      <c r="C18" s="35"/>
      <c r="D18" s="35">
        <f>FIRE0802b_raw!D20</f>
        <v>74.443835616438349</v>
      </c>
      <c r="E18" s="35">
        <f>FIRE0802b_raw!E20</f>
        <v>35.490410958904107</v>
      </c>
      <c r="F18" s="35">
        <f>FIRE0802b_raw!F20</f>
        <v>50.37808219178082</v>
      </c>
      <c r="G18" s="35"/>
      <c r="H18" s="35">
        <f>FIRE0802b_raw!H20</f>
        <v>70.202739726027403</v>
      </c>
      <c r="I18" s="35">
        <f>FIRE0802b_raw!I20</f>
        <v>133.58082191780821</v>
      </c>
      <c r="J18" s="35">
        <f>FIRE0802b_raw!J20</f>
        <v>47.030136986301372</v>
      </c>
      <c r="K18" s="35"/>
      <c r="L18" s="35">
        <f>FIRE0802b_raw!L20</f>
        <v>7.1561643835616442</v>
      </c>
      <c r="M18" s="35"/>
      <c r="N18" s="35"/>
    </row>
    <row r="19" spans="1:14" ht="15.75" x14ac:dyDescent="0.25">
      <c r="A19" s="35" t="s">
        <v>72</v>
      </c>
      <c r="B19" s="34">
        <f>FIRE0802b_raw!B21</f>
        <v>490.17260273972602</v>
      </c>
      <c r="C19" s="35"/>
      <c r="D19" s="35">
        <f>FIRE0802b_raw!D21</f>
        <v>73.531506849315065</v>
      </c>
      <c r="E19" s="35">
        <f>FIRE0802b_raw!E21</f>
        <v>37.200000000000003</v>
      </c>
      <c r="F19" s="35">
        <f>FIRE0802b_raw!F21</f>
        <v>52.463013698630135</v>
      </c>
      <c r="G19" s="35"/>
      <c r="H19" s="35">
        <f>FIRE0802b_raw!H21</f>
        <v>121.05753424657534</v>
      </c>
      <c r="I19" s="35">
        <f>FIRE0802b_raw!I21</f>
        <v>138.95616438356166</v>
      </c>
      <c r="J19" s="35">
        <f>FIRE0802b_raw!J21</f>
        <v>59.969863013698628</v>
      </c>
      <c r="K19" s="35"/>
      <c r="L19" s="35">
        <f>FIRE0802b_raw!L21</f>
        <v>6.9945205479452053</v>
      </c>
      <c r="M19" s="35"/>
      <c r="N19" s="35"/>
    </row>
    <row r="20" spans="1:14" ht="15.75" x14ac:dyDescent="0.25">
      <c r="A20" s="35" t="s">
        <v>73</v>
      </c>
      <c r="B20" s="34">
        <f>FIRE0802b_raw!B22</f>
        <v>379.74043715846994</v>
      </c>
      <c r="C20" s="35"/>
      <c r="D20" s="35">
        <f>FIRE0802b_raw!D22</f>
        <v>69.923497267759558</v>
      </c>
      <c r="E20" s="35">
        <f>FIRE0802b_raw!E22</f>
        <v>36.338797814207652</v>
      </c>
      <c r="F20" s="35">
        <f>FIRE0802b_raw!F22</f>
        <v>51.024590163934427</v>
      </c>
      <c r="G20" s="35"/>
      <c r="H20" s="35">
        <f>FIRE0802b_raw!H22</f>
        <v>57.579234972677597</v>
      </c>
      <c r="I20" s="35">
        <f>FIRE0802b_raw!I22</f>
        <v>115.39890710382514</v>
      </c>
      <c r="J20" s="35">
        <f>FIRE0802b_raw!J22</f>
        <v>43.633879781420767</v>
      </c>
      <c r="K20" s="35"/>
      <c r="L20" s="35">
        <f>FIRE0802b_raw!L22</f>
        <v>5.8415300546448083</v>
      </c>
      <c r="M20" s="35"/>
      <c r="N20" s="35"/>
    </row>
    <row r="21" spans="1:14" ht="15.75" x14ac:dyDescent="0.25">
      <c r="A21" s="35" t="s">
        <v>74</v>
      </c>
      <c r="B21" s="34">
        <f>FIRE0802b_raw!B23</f>
        <v>391.91506849315067</v>
      </c>
      <c r="C21" s="35"/>
      <c r="D21" s="35">
        <f>FIRE0802b_raw!D23</f>
        <v>69.767123287671239</v>
      </c>
      <c r="E21" s="35">
        <f>FIRE0802b_raw!E23</f>
        <v>36.145205479452052</v>
      </c>
      <c r="F21" s="35">
        <f>FIRE0802b_raw!F23</f>
        <v>50.81095890410959</v>
      </c>
      <c r="G21" s="35"/>
      <c r="H21" s="35">
        <f>FIRE0802b_raw!H23</f>
        <v>59.975342465753428</v>
      </c>
      <c r="I21" s="35">
        <f>FIRE0802b_raw!I23</f>
        <v>123.02739726027397</v>
      </c>
      <c r="J21" s="35">
        <f>FIRE0802b_raw!J23</f>
        <v>46.602739726027394</v>
      </c>
      <c r="K21" s="35"/>
      <c r="L21" s="35">
        <f>FIRE0802b_raw!L23</f>
        <v>5.5863013698630137</v>
      </c>
      <c r="M21" s="35"/>
      <c r="N21" s="35"/>
    </row>
    <row r="22" spans="1:14" ht="16.5" thickBot="1" x14ac:dyDescent="0.3">
      <c r="A22" s="57" t="s">
        <v>75</v>
      </c>
      <c r="B22" s="56">
        <f>FIRE0802b_raw!B24</f>
        <v>467.38904109589043</v>
      </c>
      <c r="C22" s="46"/>
      <c r="D22" s="46">
        <f>FIRE0802b_raw!D24</f>
        <v>71.726027397260268</v>
      </c>
      <c r="E22" s="46">
        <f>FIRE0802b_raw!E24</f>
        <v>37.476712328767121</v>
      </c>
      <c r="F22" s="46">
        <f>FIRE0802b_raw!F24</f>
        <v>53.698630136986303</v>
      </c>
      <c r="G22" s="46"/>
      <c r="H22" s="46">
        <f>FIRE0802b_raw!H24</f>
        <v>110.37534246575342</v>
      </c>
      <c r="I22" s="46">
        <f>FIRE0802b_raw!I24</f>
        <v>130.31780821917809</v>
      </c>
      <c r="J22" s="46">
        <f>FIRE0802b_raw!J24</f>
        <v>59.232876712328768</v>
      </c>
      <c r="K22" s="46"/>
      <c r="L22" s="46">
        <f>FIRE0802b_raw!L24</f>
        <v>4.5616438356164384</v>
      </c>
      <c r="M22" s="35"/>
      <c r="N22" s="35"/>
    </row>
    <row r="23" spans="1:14" ht="28.5" customHeight="1" x14ac:dyDescent="0.2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5"/>
      <c r="N23" s="35"/>
    </row>
    <row r="24" spans="1:14" ht="15" customHeight="1" x14ac:dyDescent="0.2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5"/>
      <c r="N24" s="35"/>
    </row>
    <row r="25" spans="1:14" ht="27" customHeight="1" x14ac:dyDescent="0.25">
      <c r="A25" s="34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</row>
    <row r="26" spans="1:14" x14ac:dyDescent="0.2">
      <c r="A26" s="36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5"/>
      <c r="N26" s="35"/>
    </row>
    <row r="27" spans="1:14" s="53" customFormat="1" x14ac:dyDescent="0.2">
      <c r="A27" s="36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52"/>
      <c r="N27" s="52"/>
    </row>
    <row r="28" spans="1:14" ht="24.95" customHeight="1" x14ac:dyDescent="0.2">
      <c r="A28" s="37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5"/>
      <c r="N28" s="35"/>
    </row>
    <row r="29" spans="1:14" ht="27" customHeight="1" x14ac:dyDescent="0.2">
      <c r="A29" s="35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</row>
    <row r="30" spans="1:14" ht="27" customHeight="1" x14ac:dyDescent="0.2">
      <c r="A30" s="35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</row>
    <row r="31" spans="1:14" x14ac:dyDescent="0.2">
      <c r="A31" s="38"/>
      <c r="B31" s="38"/>
      <c r="C31" s="38"/>
      <c r="D31" s="38"/>
      <c r="E31" s="38"/>
      <c r="F31" s="35"/>
      <c r="G31" s="35"/>
      <c r="H31" s="35"/>
      <c r="I31" s="35"/>
      <c r="J31" s="35"/>
      <c r="K31" s="35"/>
      <c r="L31" s="35"/>
      <c r="M31" s="35"/>
      <c r="N31" s="35"/>
    </row>
    <row r="32" spans="1:14" ht="25.5" customHeight="1" x14ac:dyDescent="0.2">
      <c r="A32" s="38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</row>
    <row r="33" spans="1:14" ht="29.25" customHeight="1" x14ac:dyDescent="0.2">
      <c r="A33" s="35"/>
      <c r="B33" s="35"/>
      <c r="C33" s="35"/>
      <c r="D33" s="35"/>
      <c r="E33" s="35"/>
      <c r="F33" s="35"/>
      <c r="G33" s="35"/>
      <c r="H33" s="35"/>
      <c r="I33" s="35"/>
      <c r="J33" s="61"/>
      <c r="K33" s="61"/>
      <c r="L33" s="61"/>
      <c r="M33" s="35"/>
      <c r="N33" s="35"/>
    </row>
    <row r="34" spans="1:14" x14ac:dyDescent="0.2">
      <c r="A34" s="38"/>
      <c r="B34" s="38"/>
      <c r="C34" s="38"/>
      <c r="D34" s="38"/>
      <c r="E34" s="38"/>
      <c r="F34" s="35"/>
      <c r="G34" s="35"/>
      <c r="H34" s="35"/>
      <c r="I34" s="35"/>
      <c r="J34" s="55"/>
      <c r="K34" s="55"/>
      <c r="L34" s="61"/>
      <c r="M34" s="35"/>
      <c r="N34" s="35"/>
    </row>
    <row r="35" spans="1:14" x14ac:dyDescent="0.2">
      <c r="A35" s="62" t="s">
        <v>61</v>
      </c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</row>
    <row r="36" spans="1:14" x14ac:dyDescent="0.2">
      <c r="A36" s="35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55"/>
      <c r="M36" s="35"/>
      <c r="N36" s="35"/>
    </row>
    <row r="37" spans="1:14" x14ac:dyDescent="0.2">
      <c r="A37" s="35"/>
      <c r="B37" s="54"/>
      <c r="C37" s="54"/>
      <c r="D37" s="35"/>
      <c r="E37" s="35"/>
      <c r="F37" s="35"/>
      <c r="G37" s="35"/>
      <c r="H37" s="35"/>
      <c r="I37" s="35"/>
      <c r="J37" s="35"/>
      <c r="K37" s="35"/>
      <c r="L37" s="55"/>
      <c r="M37" s="35"/>
      <c r="N37" s="35"/>
    </row>
  </sheetData>
  <phoneticPr fontId="14" type="noConversion"/>
  <dataValidations count="1">
    <dataValidation type="list" allowBlank="1" showInputMessage="1" showErrorMessage="1" sqref="A3" xr:uid="{00000000-0002-0000-0300-000000000000}">
      <formula1>$N$3:$N$15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A03F7-4B7D-4CF4-B5F5-9F4BE4A283E1}">
  <sheetPr codeName="Sheet6">
    <tabColor rgb="FFFF0000"/>
  </sheetPr>
  <dimension ref="A1:B9"/>
  <sheetViews>
    <sheetView zoomScaleNormal="100" workbookViewId="0">
      <selection activeCell="B3" sqref="B3"/>
    </sheetView>
  </sheetViews>
  <sheetFormatPr defaultRowHeight="15" x14ac:dyDescent="0.2"/>
  <cols>
    <col min="1" max="1" width="25.140625" style="13" bestFit="1" customWidth="1"/>
    <col min="2" max="2" width="14.5703125" style="13" bestFit="1" customWidth="1"/>
    <col min="3" max="16384" width="9.140625" style="13"/>
  </cols>
  <sheetData>
    <row r="1" spans="1:2" ht="15.75" x14ac:dyDescent="0.25">
      <c r="A1" s="12" t="s">
        <v>79</v>
      </c>
      <c r="B1" s="13" t="s">
        <v>101</v>
      </c>
    </row>
    <row r="2" spans="1:2" x14ac:dyDescent="0.2">
      <c r="A2" s="13" t="s">
        <v>80</v>
      </c>
      <c r="B2" s="13" t="s">
        <v>99</v>
      </c>
    </row>
    <row r="3" spans="1:2" x14ac:dyDescent="0.2">
      <c r="A3" s="13" t="s">
        <v>81</v>
      </c>
      <c r="B3" s="13" t="s">
        <v>105</v>
      </c>
    </row>
    <row r="4" spans="1:2" x14ac:dyDescent="0.2">
      <c r="A4" s="13" t="s">
        <v>82</v>
      </c>
      <c r="B4" s="13" t="s">
        <v>100</v>
      </c>
    </row>
    <row r="5" spans="1:2" x14ac:dyDescent="0.2">
      <c r="A5" s="13" t="s">
        <v>83</v>
      </c>
      <c r="B5" s="13" t="s">
        <v>20</v>
      </c>
    </row>
    <row r="6" spans="1:2" x14ac:dyDescent="0.2">
      <c r="A6" s="13" t="s">
        <v>84</v>
      </c>
      <c r="B6" s="13">
        <v>2026</v>
      </c>
    </row>
    <row r="7" spans="1:2" x14ac:dyDescent="0.2">
      <c r="A7" s="13" t="s">
        <v>85</v>
      </c>
      <c r="B7" s="13" t="s">
        <v>75</v>
      </c>
    </row>
    <row r="8" spans="1:2" x14ac:dyDescent="0.2">
      <c r="A8" s="13" t="s">
        <v>97</v>
      </c>
      <c r="B8" s="13">
        <v>2026</v>
      </c>
    </row>
    <row r="9" spans="1:2" x14ac:dyDescent="0.2">
      <c r="A9" s="13" t="s">
        <v>98</v>
      </c>
      <c r="B9" s="13" t="s">
        <v>102</v>
      </c>
    </row>
  </sheetData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C1DCA-35AA-4118-AB09-43A38FADE737}">
  <sheetPr codeName="Sheet10">
    <tabColor rgb="FFFF0000"/>
  </sheetPr>
  <dimension ref="A1:F123"/>
  <sheetViews>
    <sheetView topLeftCell="A97" zoomScaleNormal="100" workbookViewId="0">
      <selection activeCell="F121" sqref="F121"/>
    </sheetView>
  </sheetViews>
  <sheetFormatPr defaultRowHeight="15" x14ac:dyDescent="0.2"/>
  <cols>
    <col min="1" max="1" width="21.5703125" style="13" bestFit="1" customWidth="1"/>
    <col min="2" max="2" width="31.140625" style="13" bestFit="1" customWidth="1"/>
    <col min="3" max="3" width="9.140625" style="13"/>
    <col min="4" max="4" width="12.5703125" style="13" customWidth="1"/>
    <col min="5" max="16384" width="9.140625" style="13"/>
  </cols>
  <sheetData>
    <row r="1" spans="1:6" ht="15.75" x14ac:dyDescent="0.25">
      <c r="A1" s="12"/>
      <c r="D1" s="13" t="s">
        <v>112</v>
      </c>
    </row>
    <row r="2" spans="1:6" x14ac:dyDescent="0.2">
      <c r="A2" s="14" t="s">
        <v>107</v>
      </c>
      <c r="B2" s="13" t="s">
        <v>109</v>
      </c>
      <c r="D2" s="13" t="s">
        <v>110</v>
      </c>
      <c r="F2" s="13" t="s">
        <v>111</v>
      </c>
    </row>
    <row r="3" spans="1:6" x14ac:dyDescent="0.2">
      <c r="A3" s="15" t="s">
        <v>2</v>
      </c>
      <c r="B3" s="13">
        <v>228427</v>
      </c>
      <c r="D3" s="13">
        <v>228427</v>
      </c>
      <c r="F3" s="13">
        <f>B3-D3</f>
        <v>0</v>
      </c>
    </row>
    <row r="4" spans="1:6" x14ac:dyDescent="0.2">
      <c r="A4" s="15" t="s">
        <v>4</v>
      </c>
      <c r="B4" s="13">
        <v>223945</v>
      </c>
      <c r="D4" s="13">
        <v>223945</v>
      </c>
      <c r="F4" s="13">
        <f t="shared" ref="F4:F18" si="0">B4-D4</f>
        <v>0</v>
      </c>
    </row>
    <row r="5" spans="1:6" x14ac:dyDescent="0.2">
      <c r="A5" s="15" t="s">
        <v>5</v>
      </c>
      <c r="B5" s="13">
        <v>154477</v>
      </c>
      <c r="D5" s="13">
        <v>154477</v>
      </c>
      <c r="F5" s="13">
        <f t="shared" si="0"/>
        <v>0</v>
      </c>
    </row>
    <row r="6" spans="1:6" x14ac:dyDescent="0.2">
      <c r="A6" s="15" t="s">
        <v>3</v>
      </c>
      <c r="B6" s="13">
        <v>171376</v>
      </c>
      <c r="D6" s="13">
        <v>171376</v>
      </c>
      <c r="F6" s="13">
        <f t="shared" si="0"/>
        <v>0</v>
      </c>
    </row>
    <row r="7" spans="1:6" x14ac:dyDescent="0.2">
      <c r="A7" s="15" t="s">
        <v>6</v>
      </c>
      <c r="B7" s="13">
        <v>155088</v>
      </c>
      <c r="D7" s="13">
        <v>155088</v>
      </c>
      <c r="F7" s="13">
        <f t="shared" si="0"/>
        <v>0</v>
      </c>
    </row>
    <row r="8" spans="1:6" x14ac:dyDescent="0.2">
      <c r="A8" s="15" t="s">
        <v>33</v>
      </c>
      <c r="B8" s="13">
        <v>162301</v>
      </c>
      <c r="D8" s="13">
        <v>162301</v>
      </c>
      <c r="F8" s="13">
        <f t="shared" si="0"/>
        <v>0</v>
      </c>
    </row>
    <row r="9" spans="1:6" x14ac:dyDescent="0.2">
      <c r="A9" s="15" t="s">
        <v>34</v>
      </c>
      <c r="B9" s="13">
        <v>162089</v>
      </c>
      <c r="D9" s="13">
        <v>162089</v>
      </c>
      <c r="F9" s="13">
        <f t="shared" si="0"/>
        <v>0</v>
      </c>
    </row>
    <row r="10" spans="1:6" x14ac:dyDescent="0.2">
      <c r="A10" s="15" t="s">
        <v>35</v>
      </c>
      <c r="B10" s="13">
        <v>167403</v>
      </c>
      <c r="D10" s="13">
        <v>167403</v>
      </c>
      <c r="F10" s="13">
        <f t="shared" si="0"/>
        <v>0</v>
      </c>
    </row>
    <row r="11" spans="1:6" x14ac:dyDescent="0.2">
      <c r="A11" s="15" t="s">
        <v>38</v>
      </c>
      <c r="B11" s="13">
        <v>182968</v>
      </c>
      <c r="D11" s="13">
        <v>182968</v>
      </c>
      <c r="F11" s="13">
        <f t="shared" si="0"/>
        <v>0</v>
      </c>
    </row>
    <row r="12" spans="1:6" x14ac:dyDescent="0.2">
      <c r="A12" s="15" t="s">
        <v>41</v>
      </c>
      <c r="B12" s="13">
        <v>154195</v>
      </c>
      <c r="D12" s="13">
        <v>154195</v>
      </c>
      <c r="F12" s="13">
        <f t="shared" si="0"/>
        <v>0</v>
      </c>
    </row>
    <row r="13" spans="1:6" x14ac:dyDescent="0.2">
      <c r="A13" s="15" t="s">
        <v>62</v>
      </c>
      <c r="B13" s="13">
        <v>151115</v>
      </c>
      <c r="D13" s="13">
        <v>151115</v>
      </c>
      <c r="F13" s="13">
        <f t="shared" si="0"/>
        <v>0</v>
      </c>
    </row>
    <row r="14" spans="1:6" x14ac:dyDescent="0.2">
      <c r="A14" s="15" t="s">
        <v>71</v>
      </c>
      <c r="B14" s="13">
        <v>152673</v>
      </c>
      <c r="D14" s="13">
        <v>152673</v>
      </c>
      <c r="F14" s="13">
        <f t="shared" si="0"/>
        <v>0</v>
      </c>
    </row>
    <row r="15" spans="1:6" x14ac:dyDescent="0.2">
      <c r="A15" s="15" t="s">
        <v>72</v>
      </c>
      <c r="B15" s="13">
        <v>178913</v>
      </c>
      <c r="D15" s="13">
        <v>178913</v>
      </c>
      <c r="F15" s="13">
        <f t="shared" si="0"/>
        <v>0</v>
      </c>
    </row>
    <row r="16" spans="1:6" x14ac:dyDescent="0.2">
      <c r="A16" s="15" t="s">
        <v>73</v>
      </c>
      <c r="B16" s="13">
        <v>138985</v>
      </c>
      <c r="D16" s="13">
        <v>138985</v>
      </c>
      <c r="F16" s="13">
        <f t="shared" si="0"/>
        <v>0</v>
      </c>
    </row>
    <row r="17" spans="1:6" x14ac:dyDescent="0.2">
      <c r="A17" s="15" t="s">
        <v>74</v>
      </c>
      <c r="B17" s="13">
        <v>143049</v>
      </c>
      <c r="D17" s="13">
        <v>143049</v>
      </c>
      <c r="F17" s="13">
        <f t="shared" si="0"/>
        <v>0</v>
      </c>
    </row>
    <row r="18" spans="1:6" x14ac:dyDescent="0.2">
      <c r="A18" s="15" t="s">
        <v>75</v>
      </c>
      <c r="B18" s="13">
        <v>170597</v>
      </c>
      <c r="D18" s="13">
        <v>170597</v>
      </c>
      <c r="F18" s="13">
        <f t="shared" si="0"/>
        <v>0</v>
      </c>
    </row>
    <row r="19" spans="1:6" x14ac:dyDescent="0.2">
      <c r="A19" s="15" t="s">
        <v>108</v>
      </c>
      <c r="B19" s="13">
        <v>2697601</v>
      </c>
    </row>
    <row r="21" spans="1:6" x14ac:dyDescent="0.2">
      <c r="A21" s="14" t="s">
        <v>94</v>
      </c>
      <c r="B21" s="13" t="s">
        <v>7</v>
      </c>
    </row>
    <row r="22" spans="1:6" x14ac:dyDescent="0.2">
      <c r="D22" s="13" t="s">
        <v>40</v>
      </c>
    </row>
    <row r="23" spans="1:6" x14ac:dyDescent="0.2">
      <c r="A23" s="14" t="s">
        <v>107</v>
      </c>
      <c r="B23" s="13" t="s">
        <v>109</v>
      </c>
      <c r="D23" s="13" t="s">
        <v>110</v>
      </c>
      <c r="F23" s="13" t="s">
        <v>111</v>
      </c>
    </row>
    <row r="24" spans="1:6" x14ac:dyDescent="0.2">
      <c r="A24" s="15" t="s">
        <v>2</v>
      </c>
      <c r="B24" s="13">
        <v>36619</v>
      </c>
      <c r="D24" s="13">
        <v>36619</v>
      </c>
      <c r="F24" s="13">
        <f>B24-D24</f>
        <v>0</v>
      </c>
    </row>
    <row r="25" spans="1:6" x14ac:dyDescent="0.2">
      <c r="A25" s="15" t="s">
        <v>4</v>
      </c>
      <c r="B25" s="13">
        <v>35421</v>
      </c>
      <c r="D25" s="13">
        <v>35421</v>
      </c>
      <c r="F25" s="13">
        <f t="shared" ref="F25:F39" si="1">B25-D25</f>
        <v>0</v>
      </c>
    </row>
    <row r="26" spans="1:6" x14ac:dyDescent="0.2">
      <c r="A26" s="15" t="s">
        <v>5</v>
      </c>
      <c r="B26" s="13">
        <v>33311</v>
      </c>
      <c r="D26" s="13">
        <v>33311</v>
      </c>
      <c r="F26" s="13">
        <f t="shared" si="1"/>
        <v>0</v>
      </c>
    </row>
    <row r="27" spans="1:6" x14ac:dyDescent="0.2">
      <c r="A27" s="15" t="s">
        <v>3</v>
      </c>
      <c r="B27" s="13">
        <v>31919</v>
      </c>
      <c r="D27" s="13">
        <v>31919</v>
      </c>
      <c r="F27" s="13">
        <f t="shared" si="1"/>
        <v>0</v>
      </c>
    </row>
    <row r="28" spans="1:6" x14ac:dyDescent="0.2">
      <c r="A28" s="15" t="s">
        <v>6</v>
      </c>
      <c r="B28" s="13">
        <v>31344</v>
      </c>
      <c r="D28" s="13">
        <v>31344</v>
      </c>
      <c r="F28" s="13">
        <f t="shared" si="1"/>
        <v>0</v>
      </c>
    </row>
    <row r="29" spans="1:6" x14ac:dyDescent="0.2">
      <c r="A29" s="15" t="s">
        <v>33</v>
      </c>
      <c r="B29" s="13">
        <v>31385</v>
      </c>
      <c r="D29" s="13">
        <v>31385</v>
      </c>
      <c r="F29" s="13">
        <f t="shared" si="1"/>
        <v>0</v>
      </c>
    </row>
    <row r="30" spans="1:6" x14ac:dyDescent="0.2">
      <c r="A30" s="15" t="s">
        <v>34</v>
      </c>
      <c r="B30" s="13">
        <v>30360</v>
      </c>
      <c r="D30" s="13">
        <v>30360</v>
      </c>
      <c r="F30" s="13">
        <f t="shared" si="1"/>
        <v>0</v>
      </c>
    </row>
    <row r="31" spans="1:6" x14ac:dyDescent="0.2">
      <c r="A31" s="15" t="s">
        <v>35</v>
      </c>
      <c r="B31" s="13">
        <v>30828</v>
      </c>
      <c r="D31" s="13">
        <v>30828</v>
      </c>
      <c r="F31" s="13">
        <f t="shared" si="1"/>
        <v>0</v>
      </c>
    </row>
    <row r="32" spans="1:6" x14ac:dyDescent="0.2">
      <c r="A32" s="15" t="s">
        <v>38</v>
      </c>
      <c r="B32" s="13">
        <v>29598</v>
      </c>
      <c r="D32" s="13">
        <v>29598</v>
      </c>
      <c r="F32" s="13">
        <f t="shared" si="1"/>
        <v>0</v>
      </c>
    </row>
    <row r="33" spans="1:6" x14ac:dyDescent="0.2">
      <c r="A33" s="15" t="s">
        <v>41</v>
      </c>
      <c r="B33" s="13">
        <v>28505</v>
      </c>
      <c r="D33" s="13">
        <v>28505</v>
      </c>
      <c r="F33" s="13">
        <f t="shared" si="1"/>
        <v>0</v>
      </c>
    </row>
    <row r="34" spans="1:6" x14ac:dyDescent="0.2">
      <c r="A34" s="15" t="s">
        <v>62</v>
      </c>
      <c r="B34" s="13">
        <v>27018</v>
      </c>
      <c r="D34" s="13">
        <v>27018</v>
      </c>
      <c r="F34" s="13">
        <f t="shared" si="1"/>
        <v>0</v>
      </c>
    </row>
    <row r="35" spans="1:6" x14ac:dyDescent="0.2">
      <c r="A35" s="15" t="s">
        <v>71</v>
      </c>
      <c r="B35" s="13">
        <v>27172</v>
      </c>
      <c r="D35" s="13">
        <v>27172</v>
      </c>
      <c r="F35" s="13">
        <f t="shared" si="1"/>
        <v>0</v>
      </c>
    </row>
    <row r="36" spans="1:6" x14ac:dyDescent="0.2">
      <c r="A36" s="15" t="s">
        <v>72</v>
      </c>
      <c r="B36" s="13">
        <v>26839</v>
      </c>
      <c r="D36" s="13">
        <v>26839</v>
      </c>
      <c r="F36" s="13">
        <f t="shared" si="1"/>
        <v>0</v>
      </c>
    </row>
    <row r="37" spans="1:6" x14ac:dyDescent="0.2">
      <c r="A37" s="15" t="s">
        <v>73</v>
      </c>
      <c r="B37" s="13">
        <v>25592</v>
      </c>
      <c r="D37" s="13">
        <v>25592</v>
      </c>
      <c r="F37" s="13">
        <f t="shared" si="1"/>
        <v>0</v>
      </c>
    </row>
    <row r="38" spans="1:6" x14ac:dyDescent="0.2">
      <c r="A38" s="15" t="s">
        <v>74</v>
      </c>
      <c r="B38" s="13">
        <v>25465</v>
      </c>
      <c r="D38" s="13">
        <v>25465</v>
      </c>
      <c r="F38" s="13">
        <f t="shared" si="1"/>
        <v>0</v>
      </c>
    </row>
    <row r="39" spans="1:6" x14ac:dyDescent="0.2">
      <c r="A39" s="15" t="s">
        <v>75</v>
      </c>
      <c r="B39" s="13">
        <v>26180</v>
      </c>
      <c r="D39" s="13">
        <v>26180</v>
      </c>
      <c r="F39" s="13">
        <f t="shared" si="1"/>
        <v>0</v>
      </c>
    </row>
    <row r="40" spans="1:6" x14ac:dyDescent="0.2">
      <c r="A40" s="15" t="s">
        <v>108</v>
      </c>
      <c r="B40" s="13">
        <v>477556</v>
      </c>
    </row>
    <row r="42" spans="1:6" x14ac:dyDescent="0.2">
      <c r="A42" s="14" t="s">
        <v>94</v>
      </c>
      <c r="B42" s="13" t="s">
        <v>95</v>
      </c>
    </row>
    <row r="43" spans="1:6" x14ac:dyDescent="0.2">
      <c r="D43" s="13" t="s">
        <v>113</v>
      </c>
    </row>
    <row r="44" spans="1:6" x14ac:dyDescent="0.2">
      <c r="A44" s="14" t="s">
        <v>107</v>
      </c>
      <c r="B44" s="13" t="s">
        <v>109</v>
      </c>
      <c r="D44" s="13" t="s">
        <v>110</v>
      </c>
      <c r="F44" s="13" t="s">
        <v>111</v>
      </c>
    </row>
    <row r="45" spans="1:6" x14ac:dyDescent="0.2">
      <c r="A45" s="15" t="s">
        <v>2</v>
      </c>
      <c r="B45" s="13">
        <v>20756</v>
      </c>
      <c r="D45" s="13">
        <v>20756</v>
      </c>
      <c r="F45" s="13">
        <f>B45-D45</f>
        <v>0</v>
      </c>
    </row>
    <row r="46" spans="1:6" x14ac:dyDescent="0.2">
      <c r="A46" s="15" t="s">
        <v>4</v>
      </c>
      <c r="B46" s="13">
        <v>20323</v>
      </c>
      <c r="D46" s="13">
        <v>20323</v>
      </c>
      <c r="F46" s="13">
        <f t="shared" ref="F46:F60" si="2">B46-D46</f>
        <v>0</v>
      </c>
    </row>
    <row r="47" spans="1:6" x14ac:dyDescent="0.2">
      <c r="A47" s="15" t="s">
        <v>5</v>
      </c>
      <c r="B47" s="13">
        <v>16510</v>
      </c>
      <c r="D47" s="13">
        <v>16510</v>
      </c>
      <c r="F47" s="13">
        <f t="shared" si="2"/>
        <v>0</v>
      </c>
    </row>
    <row r="48" spans="1:6" x14ac:dyDescent="0.2">
      <c r="A48" s="15" t="s">
        <v>3</v>
      </c>
      <c r="B48" s="13">
        <v>16536</v>
      </c>
      <c r="D48" s="13">
        <v>16536</v>
      </c>
      <c r="F48" s="13">
        <f t="shared" si="2"/>
        <v>0</v>
      </c>
    </row>
    <row r="49" spans="1:6" x14ac:dyDescent="0.2">
      <c r="A49" s="15" t="s">
        <v>6</v>
      </c>
      <c r="B49" s="13">
        <v>15566</v>
      </c>
      <c r="D49" s="13">
        <v>15566</v>
      </c>
      <c r="F49" s="13">
        <f t="shared" si="2"/>
        <v>0</v>
      </c>
    </row>
    <row r="50" spans="1:6" x14ac:dyDescent="0.2">
      <c r="A50" s="15" t="s">
        <v>33</v>
      </c>
      <c r="B50" s="13">
        <v>16028</v>
      </c>
      <c r="D50" s="13">
        <v>16028</v>
      </c>
      <c r="F50" s="13">
        <f t="shared" si="2"/>
        <v>0</v>
      </c>
    </row>
    <row r="51" spans="1:6" x14ac:dyDescent="0.2">
      <c r="A51" s="15" t="s">
        <v>34</v>
      </c>
      <c r="B51" s="13">
        <v>15872</v>
      </c>
      <c r="D51" s="13">
        <v>15872</v>
      </c>
      <c r="F51" s="13">
        <f t="shared" si="2"/>
        <v>0</v>
      </c>
    </row>
    <row r="52" spans="1:6" x14ac:dyDescent="0.2">
      <c r="A52" s="15" t="s">
        <v>35</v>
      </c>
      <c r="B52" s="13">
        <v>15621</v>
      </c>
      <c r="D52" s="13">
        <v>15621</v>
      </c>
      <c r="F52" s="13">
        <f t="shared" si="2"/>
        <v>0</v>
      </c>
    </row>
    <row r="53" spans="1:6" x14ac:dyDescent="0.2">
      <c r="A53" s="15" t="s">
        <v>38</v>
      </c>
      <c r="B53" s="13">
        <v>15035</v>
      </c>
      <c r="D53" s="13">
        <v>15035</v>
      </c>
      <c r="F53" s="13">
        <f t="shared" si="2"/>
        <v>0</v>
      </c>
    </row>
    <row r="54" spans="1:6" x14ac:dyDescent="0.2">
      <c r="A54" s="15" t="s">
        <v>41</v>
      </c>
      <c r="B54" s="13">
        <v>14332</v>
      </c>
      <c r="D54" s="13">
        <v>14332</v>
      </c>
      <c r="F54" s="13">
        <f t="shared" si="2"/>
        <v>0</v>
      </c>
    </row>
    <row r="55" spans="1:6" x14ac:dyDescent="0.2">
      <c r="A55" s="15" t="s">
        <v>62</v>
      </c>
      <c r="B55" s="13">
        <v>11924</v>
      </c>
      <c r="D55" s="13">
        <v>11924</v>
      </c>
      <c r="F55" s="13">
        <f t="shared" si="2"/>
        <v>0</v>
      </c>
    </row>
    <row r="56" spans="1:6" x14ac:dyDescent="0.2">
      <c r="A56" s="15" t="s">
        <v>71</v>
      </c>
      <c r="B56" s="13">
        <v>12954</v>
      </c>
      <c r="D56" s="13">
        <v>12954</v>
      </c>
      <c r="F56" s="13">
        <f t="shared" si="2"/>
        <v>0</v>
      </c>
    </row>
    <row r="57" spans="1:6" x14ac:dyDescent="0.2">
      <c r="A57" s="15" t="s">
        <v>72</v>
      </c>
      <c r="B57" s="13">
        <v>13578</v>
      </c>
      <c r="D57" s="13">
        <v>13578</v>
      </c>
      <c r="F57" s="13">
        <f t="shared" si="2"/>
        <v>0</v>
      </c>
    </row>
    <row r="58" spans="1:6" x14ac:dyDescent="0.2">
      <c r="A58" s="15" t="s">
        <v>73</v>
      </c>
      <c r="B58" s="13">
        <v>13300</v>
      </c>
      <c r="D58" s="13">
        <v>13300</v>
      </c>
      <c r="F58" s="13">
        <f t="shared" si="2"/>
        <v>0</v>
      </c>
    </row>
    <row r="59" spans="1:6" x14ac:dyDescent="0.2">
      <c r="A59" s="15" t="s">
        <v>74</v>
      </c>
      <c r="B59" s="13">
        <v>13193</v>
      </c>
      <c r="D59" s="13">
        <v>13193</v>
      </c>
      <c r="F59" s="13">
        <f t="shared" si="2"/>
        <v>0</v>
      </c>
    </row>
    <row r="60" spans="1:6" x14ac:dyDescent="0.2">
      <c r="A60" s="15" t="s">
        <v>75</v>
      </c>
      <c r="B60" s="13">
        <v>13679</v>
      </c>
      <c r="D60" s="13">
        <v>13679</v>
      </c>
      <c r="F60" s="13">
        <f t="shared" si="2"/>
        <v>0</v>
      </c>
    </row>
    <row r="61" spans="1:6" x14ac:dyDescent="0.2">
      <c r="A61" s="15" t="s">
        <v>108</v>
      </c>
      <c r="B61" s="13">
        <v>245207</v>
      </c>
    </row>
    <row r="62" spans="1:6" x14ac:dyDescent="0.2">
      <c r="A62" s="14" t="s">
        <v>94</v>
      </c>
      <c r="B62" s="13" t="s">
        <v>96</v>
      </c>
    </row>
    <row r="63" spans="1:6" x14ac:dyDescent="0.2">
      <c r="D63" s="13" t="s">
        <v>114</v>
      </c>
    </row>
    <row r="64" spans="1:6" x14ac:dyDescent="0.2">
      <c r="A64" s="14" t="s">
        <v>107</v>
      </c>
      <c r="B64" s="13" t="s">
        <v>109</v>
      </c>
      <c r="D64" s="13" t="s">
        <v>110</v>
      </c>
      <c r="F64" s="13" t="s">
        <v>111</v>
      </c>
    </row>
    <row r="65" spans="1:6" x14ac:dyDescent="0.2">
      <c r="A65" s="15" t="s">
        <v>2</v>
      </c>
      <c r="B65" s="13">
        <v>27732</v>
      </c>
      <c r="D65" s="13">
        <v>27732</v>
      </c>
      <c r="F65" s="13">
        <f>B65-D65</f>
        <v>0</v>
      </c>
    </row>
    <row r="66" spans="1:6" x14ac:dyDescent="0.2">
      <c r="A66" s="15" t="s">
        <v>4</v>
      </c>
      <c r="B66" s="13">
        <v>23847</v>
      </c>
      <c r="D66" s="13">
        <v>23847</v>
      </c>
      <c r="F66" s="13">
        <f t="shared" ref="F66:F80" si="3">B66-D66</f>
        <v>0</v>
      </c>
    </row>
    <row r="67" spans="1:6" x14ac:dyDescent="0.2">
      <c r="A67" s="15" t="s">
        <v>5</v>
      </c>
      <c r="B67" s="13">
        <v>20321</v>
      </c>
      <c r="D67" s="13">
        <v>20321</v>
      </c>
      <c r="F67" s="13">
        <f t="shared" si="3"/>
        <v>0</v>
      </c>
    </row>
    <row r="68" spans="1:6" x14ac:dyDescent="0.2">
      <c r="A68" s="15" t="s">
        <v>3</v>
      </c>
      <c r="B68" s="13">
        <v>19656</v>
      </c>
      <c r="D68" s="13">
        <v>19656</v>
      </c>
      <c r="F68" s="13">
        <f t="shared" si="3"/>
        <v>0</v>
      </c>
    </row>
    <row r="69" spans="1:6" x14ac:dyDescent="0.2">
      <c r="A69" s="15" t="s">
        <v>6</v>
      </c>
      <c r="B69" s="13">
        <v>19482</v>
      </c>
      <c r="D69" s="13">
        <v>19482</v>
      </c>
      <c r="F69" s="13">
        <f t="shared" si="3"/>
        <v>0</v>
      </c>
    </row>
    <row r="70" spans="1:6" x14ac:dyDescent="0.2">
      <c r="A70" s="15" t="s">
        <v>33</v>
      </c>
      <c r="B70" s="13">
        <v>20864</v>
      </c>
      <c r="D70" s="13">
        <v>20864</v>
      </c>
      <c r="F70" s="13">
        <f t="shared" si="3"/>
        <v>0</v>
      </c>
    </row>
    <row r="71" spans="1:6" x14ac:dyDescent="0.2">
      <c r="A71" s="15" t="s">
        <v>34</v>
      </c>
      <c r="B71" s="13">
        <v>23556</v>
      </c>
      <c r="D71" s="13">
        <v>23556</v>
      </c>
      <c r="F71" s="13">
        <f t="shared" si="3"/>
        <v>0</v>
      </c>
    </row>
    <row r="72" spans="1:6" x14ac:dyDescent="0.2">
      <c r="A72" s="15" t="s">
        <v>35</v>
      </c>
      <c r="B72" s="13">
        <v>22464</v>
      </c>
      <c r="D72" s="13">
        <v>22464</v>
      </c>
      <c r="F72" s="13">
        <f t="shared" si="3"/>
        <v>0</v>
      </c>
    </row>
    <row r="73" spans="1:6" x14ac:dyDescent="0.2">
      <c r="A73" s="15" t="s">
        <v>38</v>
      </c>
      <c r="B73" s="13">
        <v>21939</v>
      </c>
      <c r="D73" s="13">
        <v>21939</v>
      </c>
      <c r="F73" s="13">
        <f t="shared" si="3"/>
        <v>0</v>
      </c>
    </row>
    <row r="74" spans="1:6" x14ac:dyDescent="0.2">
      <c r="A74" s="15" t="s">
        <v>41</v>
      </c>
      <c r="B74" s="13">
        <v>20569</v>
      </c>
      <c r="D74" s="13">
        <v>20569</v>
      </c>
      <c r="F74" s="13">
        <f t="shared" si="3"/>
        <v>0</v>
      </c>
    </row>
    <row r="75" spans="1:6" x14ac:dyDescent="0.2">
      <c r="A75" s="15" t="s">
        <v>62</v>
      </c>
      <c r="B75" s="13">
        <v>17525</v>
      </c>
      <c r="D75" s="13">
        <v>17525</v>
      </c>
      <c r="F75" s="13">
        <f t="shared" si="3"/>
        <v>0</v>
      </c>
    </row>
    <row r="76" spans="1:6" x14ac:dyDescent="0.2">
      <c r="A76" s="15" t="s">
        <v>71</v>
      </c>
      <c r="B76" s="13">
        <v>18388</v>
      </c>
      <c r="D76" s="13">
        <v>18388</v>
      </c>
      <c r="F76" s="13">
        <f t="shared" si="3"/>
        <v>0</v>
      </c>
    </row>
    <row r="77" spans="1:6" x14ac:dyDescent="0.2">
      <c r="A77" s="15" t="s">
        <v>72</v>
      </c>
      <c r="B77" s="13">
        <v>19149</v>
      </c>
      <c r="D77" s="13">
        <v>19149</v>
      </c>
      <c r="F77" s="13">
        <f t="shared" si="3"/>
        <v>0</v>
      </c>
    </row>
    <row r="78" spans="1:6" x14ac:dyDescent="0.2">
      <c r="A78" s="15" t="s">
        <v>73</v>
      </c>
      <c r="B78" s="13">
        <v>18675</v>
      </c>
      <c r="D78" s="13">
        <v>18675</v>
      </c>
      <c r="F78" s="13">
        <f t="shared" si="3"/>
        <v>0</v>
      </c>
    </row>
    <row r="79" spans="1:6" x14ac:dyDescent="0.2">
      <c r="A79" s="15" t="s">
        <v>74</v>
      </c>
      <c r="B79" s="13">
        <v>18546</v>
      </c>
      <c r="D79" s="13">
        <v>18546</v>
      </c>
      <c r="F79" s="13">
        <f t="shared" si="3"/>
        <v>0</v>
      </c>
    </row>
    <row r="80" spans="1:6" x14ac:dyDescent="0.2">
      <c r="A80" s="15" t="s">
        <v>75</v>
      </c>
      <c r="B80" s="13">
        <v>19600</v>
      </c>
      <c r="D80" s="13">
        <v>19600</v>
      </c>
      <c r="F80" s="13">
        <f t="shared" si="3"/>
        <v>0</v>
      </c>
    </row>
    <row r="81" spans="1:6" x14ac:dyDescent="0.2">
      <c r="A81" s="15" t="s">
        <v>108</v>
      </c>
      <c r="B81" s="13">
        <v>332313</v>
      </c>
    </row>
    <row r="83" spans="1:6" x14ac:dyDescent="0.2">
      <c r="A83" s="14" t="s">
        <v>94</v>
      </c>
      <c r="B83" s="13" t="s">
        <v>13</v>
      </c>
    </row>
    <row r="84" spans="1:6" x14ac:dyDescent="0.2">
      <c r="D84" s="13" t="s">
        <v>39</v>
      </c>
    </row>
    <row r="85" spans="1:6" x14ac:dyDescent="0.2">
      <c r="A85" s="14" t="s">
        <v>107</v>
      </c>
      <c r="B85" s="13" t="s">
        <v>109</v>
      </c>
      <c r="D85" s="13" t="s">
        <v>110</v>
      </c>
      <c r="F85" s="13" t="s">
        <v>111</v>
      </c>
    </row>
    <row r="86" spans="1:6" x14ac:dyDescent="0.2">
      <c r="A86" s="15" t="s">
        <v>2</v>
      </c>
      <c r="B86" s="13">
        <v>7683</v>
      </c>
      <c r="D86" s="13">
        <v>7683</v>
      </c>
      <c r="F86" s="13">
        <f>B86-D86</f>
        <v>0</v>
      </c>
    </row>
    <row r="87" spans="1:6" x14ac:dyDescent="0.2">
      <c r="A87" s="15" t="s">
        <v>4</v>
      </c>
      <c r="B87" s="13">
        <v>5831</v>
      </c>
      <c r="D87" s="13">
        <v>5831</v>
      </c>
      <c r="F87" s="13">
        <f t="shared" ref="F87:F101" si="4">B87-D87</f>
        <v>0</v>
      </c>
    </row>
    <row r="88" spans="1:6" x14ac:dyDescent="0.2">
      <c r="A88" s="15" t="s">
        <v>5</v>
      </c>
      <c r="B88" s="13">
        <v>7249</v>
      </c>
      <c r="D88" s="13">
        <v>7249</v>
      </c>
      <c r="F88" s="13">
        <f t="shared" si="4"/>
        <v>0</v>
      </c>
    </row>
    <row r="89" spans="1:6" x14ac:dyDescent="0.2">
      <c r="A89" s="15" t="s">
        <v>3</v>
      </c>
      <c r="B89" s="13">
        <v>5988</v>
      </c>
      <c r="D89" s="13">
        <v>5988</v>
      </c>
      <c r="F89" s="13">
        <f t="shared" si="4"/>
        <v>0</v>
      </c>
    </row>
    <row r="90" spans="1:6" x14ac:dyDescent="0.2">
      <c r="A90" s="15" t="s">
        <v>6</v>
      </c>
      <c r="B90" s="13">
        <v>5191</v>
      </c>
      <c r="D90" s="13">
        <v>5191</v>
      </c>
      <c r="F90" s="13">
        <f t="shared" si="4"/>
        <v>0</v>
      </c>
    </row>
    <row r="91" spans="1:6" x14ac:dyDescent="0.2">
      <c r="A91" s="15" t="s">
        <v>33</v>
      </c>
      <c r="B91" s="13">
        <v>4207</v>
      </c>
      <c r="D91" s="13">
        <v>4207</v>
      </c>
      <c r="F91" s="13">
        <f t="shared" si="4"/>
        <v>0</v>
      </c>
    </row>
    <row r="92" spans="1:6" x14ac:dyDescent="0.2">
      <c r="A92" s="15" t="s">
        <v>34</v>
      </c>
      <c r="B92" s="13">
        <v>4243</v>
      </c>
      <c r="D92" s="13">
        <v>4243</v>
      </c>
      <c r="F92" s="13">
        <f t="shared" si="4"/>
        <v>0</v>
      </c>
    </row>
    <row r="93" spans="1:6" x14ac:dyDescent="0.2">
      <c r="A93" s="15" t="s">
        <v>35</v>
      </c>
      <c r="B93" s="13">
        <v>4042</v>
      </c>
      <c r="D93" s="13">
        <v>4042</v>
      </c>
      <c r="F93" s="13">
        <f t="shared" si="4"/>
        <v>0</v>
      </c>
    </row>
    <row r="94" spans="1:6" x14ac:dyDescent="0.2">
      <c r="A94" s="15" t="s">
        <v>38</v>
      </c>
      <c r="B94" s="13">
        <v>3339</v>
      </c>
      <c r="D94" s="13">
        <v>3339</v>
      </c>
      <c r="F94" s="13">
        <f t="shared" si="4"/>
        <v>0</v>
      </c>
    </row>
    <row r="95" spans="1:6" x14ac:dyDescent="0.2">
      <c r="A95" s="15" t="s">
        <v>41</v>
      </c>
      <c r="B95" s="13">
        <v>3144</v>
      </c>
      <c r="D95" s="13">
        <v>3144</v>
      </c>
      <c r="F95" s="13">
        <f t="shared" si="4"/>
        <v>0</v>
      </c>
    </row>
    <row r="96" spans="1:6" x14ac:dyDescent="0.2">
      <c r="A96" s="15" t="s">
        <v>62</v>
      </c>
      <c r="B96" s="13">
        <v>3105</v>
      </c>
      <c r="D96" s="13">
        <v>3105</v>
      </c>
      <c r="F96" s="13">
        <f t="shared" si="4"/>
        <v>0</v>
      </c>
    </row>
    <row r="97" spans="1:6" x14ac:dyDescent="0.2">
      <c r="A97" s="15" t="s">
        <v>71</v>
      </c>
      <c r="B97" s="13">
        <v>2612</v>
      </c>
      <c r="D97" s="13">
        <v>2612</v>
      </c>
      <c r="F97" s="13">
        <f t="shared" si="4"/>
        <v>0</v>
      </c>
    </row>
    <row r="98" spans="1:6" x14ac:dyDescent="0.2">
      <c r="A98" s="15" t="s">
        <v>72</v>
      </c>
      <c r="B98" s="13">
        <v>2553</v>
      </c>
      <c r="D98" s="13">
        <v>2553</v>
      </c>
      <c r="F98" s="13">
        <f t="shared" si="4"/>
        <v>0</v>
      </c>
    </row>
    <row r="99" spans="1:6" x14ac:dyDescent="0.2">
      <c r="A99" s="15" t="s">
        <v>73</v>
      </c>
      <c r="B99" s="13">
        <v>2138</v>
      </c>
      <c r="D99" s="13">
        <v>2138</v>
      </c>
      <c r="F99" s="13">
        <f t="shared" si="4"/>
        <v>0</v>
      </c>
    </row>
    <row r="100" spans="1:6" x14ac:dyDescent="0.2">
      <c r="A100" s="15" t="s">
        <v>74</v>
      </c>
      <c r="B100" s="13">
        <v>2039</v>
      </c>
      <c r="D100" s="13">
        <v>2039</v>
      </c>
      <c r="F100" s="13">
        <f t="shared" si="4"/>
        <v>0</v>
      </c>
    </row>
    <row r="101" spans="1:6" x14ac:dyDescent="0.2">
      <c r="A101" s="15" t="s">
        <v>75</v>
      </c>
      <c r="B101" s="13">
        <v>1665</v>
      </c>
      <c r="D101" s="13">
        <v>1665</v>
      </c>
      <c r="F101" s="13">
        <f t="shared" si="4"/>
        <v>0</v>
      </c>
    </row>
    <row r="102" spans="1:6" x14ac:dyDescent="0.2">
      <c r="A102" s="15" t="s">
        <v>108</v>
      </c>
      <c r="B102" s="13">
        <v>65029</v>
      </c>
    </row>
    <row r="103" spans="1:6" x14ac:dyDescent="0.2">
      <c r="A103" s="14" t="s">
        <v>94</v>
      </c>
      <c r="B103" s="13" t="s">
        <v>30</v>
      </c>
    </row>
    <row r="105" spans="1:6" x14ac:dyDescent="0.2">
      <c r="A105" s="14" t="s">
        <v>107</v>
      </c>
      <c r="B105" s="13" t="s">
        <v>109</v>
      </c>
    </row>
    <row r="106" spans="1:6" x14ac:dyDescent="0.2">
      <c r="A106" s="15" t="s">
        <v>2</v>
      </c>
      <c r="B106" s="13">
        <v>42041</v>
      </c>
    </row>
    <row r="107" spans="1:6" x14ac:dyDescent="0.2">
      <c r="A107" s="15" t="s">
        <v>4</v>
      </c>
      <c r="B107" s="13">
        <v>43653</v>
      </c>
    </row>
    <row r="108" spans="1:6" x14ac:dyDescent="0.2">
      <c r="A108" s="15" t="s">
        <v>5</v>
      </c>
      <c r="B108" s="13">
        <v>15969</v>
      </c>
    </row>
    <row r="109" spans="1:6" x14ac:dyDescent="0.2">
      <c r="A109" s="15" t="s">
        <v>3</v>
      </c>
      <c r="B109" s="13">
        <v>29250</v>
      </c>
    </row>
    <row r="110" spans="1:6" x14ac:dyDescent="0.2">
      <c r="A110" s="15" t="s">
        <v>6</v>
      </c>
      <c r="B110" s="13">
        <v>20958</v>
      </c>
    </row>
    <row r="111" spans="1:6" x14ac:dyDescent="0.2">
      <c r="A111" s="15" t="s">
        <v>33</v>
      </c>
      <c r="B111" s="13">
        <v>23867</v>
      </c>
    </row>
    <row r="112" spans="1:6" x14ac:dyDescent="0.2">
      <c r="A112" s="15" t="s">
        <v>34</v>
      </c>
      <c r="B112" s="13">
        <v>21258</v>
      </c>
    </row>
    <row r="113" spans="1:6" x14ac:dyDescent="0.2">
      <c r="A113" s="15" t="s">
        <v>35</v>
      </c>
      <c r="B113" s="13">
        <v>23913</v>
      </c>
    </row>
    <row r="114" spans="1:6" x14ac:dyDescent="0.2">
      <c r="A114" s="15" t="s">
        <v>38</v>
      </c>
      <c r="B114" s="13">
        <v>38962</v>
      </c>
    </row>
    <row r="115" spans="1:6" x14ac:dyDescent="0.2">
      <c r="A115" s="15" t="s">
        <v>41</v>
      </c>
      <c r="B115" s="13">
        <v>24518</v>
      </c>
    </row>
    <row r="116" spans="1:6" x14ac:dyDescent="0.2">
      <c r="A116" s="15" t="s">
        <v>62</v>
      </c>
      <c r="B116" s="13">
        <v>27571</v>
      </c>
    </row>
    <row r="117" spans="1:6" x14ac:dyDescent="0.2">
      <c r="A117" s="15" t="s">
        <v>71</v>
      </c>
      <c r="B117" s="13">
        <v>25624</v>
      </c>
    </row>
    <row r="118" spans="1:6" x14ac:dyDescent="0.2">
      <c r="A118" s="15" t="s">
        <v>72</v>
      </c>
      <c r="B118" s="13">
        <v>44186</v>
      </c>
    </row>
    <row r="119" spans="1:6" x14ac:dyDescent="0.2">
      <c r="A119" s="15" t="s">
        <v>73</v>
      </c>
      <c r="B119" s="13">
        <v>21074</v>
      </c>
    </row>
    <row r="120" spans="1:6" x14ac:dyDescent="0.2">
      <c r="A120" s="15" t="s">
        <v>74</v>
      </c>
      <c r="B120" s="13">
        <v>21891</v>
      </c>
    </row>
    <row r="121" spans="1:6" x14ac:dyDescent="0.2">
      <c r="A121" s="15" t="s">
        <v>75</v>
      </c>
      <c r="B121" s="13">
        <v>40287</v>
      </c>
      <c r="D121" s="13">
        <f>SUM(D122:D123)</f>
        <v>40287</v>
      </c>
      <c r="F121" s="13">
        <f>B121-D121</f>
        <v>0</v>
      </c>
    </row>
    <row r="122" spans="1:6" x14ac:dyDescent="0.2">
      <c r="A122" s="15" t="s">
        <v>108</v>
      </c>
      <c r="B122" s="13">
        <v>465022</v>
      </c>
      <c r="D122" s="13">
        <v>3354</v>
      </c>
    </row>
    <row r="123" spans="1:6" x14ac:dyDescent="0.2">
      <c r="D123" s="13">
        <v>36933</v>
      </c>
    </row>
  </sheetData>
  <pageMargins left="0.7" right="0.7" top="0.75" bottom="0.75" header="0.3" footer="0.3"/>
  <headerFooter>
    <oddHeader>&amp;C&amp;"Aptos"&amp;10&amp;K000000 OFFICIAL&amp;1#_x000D_</oddHeader>
    <oddFooter>&amp;C_x000D_&amp;1#&amp;"Aptos"&amp;10&amp;K000000 OFFICIAL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05364-83CC-4C11-B424-629A5A5DB9D6}">
  <sheetPr codeName="Sheet7"/>
  <dimension ref="A1:F20"/>
  <sheetViews>
    <sheetView showGridLines="0" zoomScaleNormal="100" workbookViewId="0"/>
  </sheetViews>
  <sheetFormatPr defaultColWidth="9.42578125" defaultRowHeight="15" x14ac:dyDescent="0.2"/>
  <cols>
    <col min="1" max="1" width="24.5703125" style="25" customWidth="1"/>
    <col min="2" max="2" width="57.5703125" style="31" customWidth="1"/>
    <col min="3" max="3" width="67.42578125" style="31" customWidth="1"/>
    <col min="4" max="4" width="25" style="25" customWidth="1"/>
    <col min="5" max="5" width="28" style="25" customWidth="1"/>
    <col min="6" max="6" width="9.42578125" style="25" customWidth="1"/>
    <col min="7" max="16384" width="9.42578125" style="25"/>
  </cols>
  <sheetData>
    <row r="1" spans="1:6" s="17" customFormat="1" ht="15.6" customHeight="1" x14ac:dyDescent="0.25">
      <c r="A1" s="16" t="s">
        <v>44</v>
      </c>
      <c r="D1" s="67" t="e" vm="3">
        <v>#VALUE!</v>
      </c>
      <c r="E1" s="66" t="e" vm="4">
        <v>#VALUE!</v>
      </c>
      <c r="F1" s="18"/>
    </row>
    <row r="2" spans="1:6" s="17" customFormat="1" ht="21.6" customHeight="1" x14ac:dyDescent="0.25">
      <c r="A2" s="19" t="str">
        <f>_xlfn.CONCAT("Publication Date: ",config!B1)</f>
        <v>Publication Date: 19 August 2026</v>
      </c>
      <c r="B2" s="20"/>
      <c r="C2" s="20"/>
      <c r="D2" s="67"/>
      <c r="E2" s="66"/>
      <c r="F2" s="18"/>
    </row>
    <row r="3" spans="1:6" s="21" customFormat="1" ht="18" customHeight="1" x14ac:dyDescent="0.2">
      <c r="A3" s="21" t="s">
        <v>47</v>
      </c>
      <c r="D3" s="67"/>
      <c r="E3" s="66"/>
    </row>
    <row r="4" spans="1:6" s="21" customFormat="1" ht="18" customHeight="1" x14ac:dyDescent="0.2">
      <c r="A4" s="22" t="s">
        <v>48</v>
      </c>
      <c r="D4" s="67"/>
      <c r="E4" s="66"/>
    </row>
    <row r="5" spans="1:6" ht="45.95" customHeight="1" x14ac:dyDescent="0.25">
      <c r="A5" s="23" t="s">
        <v>49</v>
      </c>
      <c r="B5" s="23" t="s">
        <v>50</v>
      </c>
      <c r="C5" s="23"/>
      <c r="D5" s="23" t="s">
        <v>51</v>
      </c>
      <c r="E5" s="24" t="s">
        <v>77</v>
      </c>
    </row>
    <row r="6" spans="1:6" x14ac:dyDescent="0.2">
      <c r="A6" s="30" t="s">
        <v>64</v>
      </c>
      <c r="B6" s="27" t="s">
        <v>67</v>
      </c>
      <c r="C6" s="27" t="s">
        <v>65</v>
      </c>
      <c r="D6" s="28" t="str">
        <f>_xlfn.CONCAT("2010/11 to ", config!$B$7)</f>
        <v>2010/11 to 2025/26</v>
      </c>
      <c r="E6" s="29" t="s">
        <v>52</v>
      </c>
    </row>
    <row r="7" spans="1:6" ht="30" x14ac:dyDescent="0.2">
      <c r="A7" s="26" t="s">
        <v>54</v>
      </c>
      <c r="B7" s="27" t="s">
        <v>66</v>
      </c>
      <c r="C7" s="27" t="s">
        <v>68</v>
      </c>
      <c r="D7" s="28" t="str">
        <f>_xlfn.CONCAT("2010/11 to ", config!$B$7)</f>
        <v>2010/11 to 2025/26</v>
      </c>
      <c r="E7" s="29" t="s">
        <v>52</v>
      </c>
    </row>
    <row r="8" spans="1:6" ht="30" x14ac:dyDescent="0.2">
      <c r="A8" s="30" t="s">
        <v>55</v>
      </c>
      <c r="B8" s="27" t="s">
        <v>58</v>
      </c>
      <c r="C8" s="27" t="s">
        <v>69</v>
      </c>
      <c r="D8" s="28" t="str">
        <f>_xlfn.CONCAT("2010/11 to ", config!$B$7)</f>
        <v>2010/11 to 2025/26</v>
      </c>
      <c r="E8" s="29" t="s">
        <v>52</v>
      </c>
    </row>
    <row r="10" spans="1:6" x14ac:dyDescent="0.2">
      <c r="D10" s="32"/>
    </row>
    <row r="11" spans="1:6" x14ac:dyDescent="0.2">
      <c r="D11" s="32"/>
    </row>
    <row r="12" spans="1:6" x14ac:dyDescent="0.2">
      <c r="D12" s="32"/>
    </row>
    <row r="13" spans="1:6" x14ac:dyDescent="0.2">
      <c r="D13" s="32"/>
    </row>
    <row r="14" spans="1:6" x14ac:dyDescent="0.2">
      <c r="D14" s="32"/>
    </row>
    <row r="15" spans="1:6" x14ac:dyDescent="0.2">
      <c r="D15" s="32"/>
    </row>
    <row r="16" spans="1:6" x14ac:dyDescent="0.2">
      <c r="D16" s="32"/>
    </row>
    <row r="17" spans="4:4" x14ac:dyDescent="0.2">
      <c r="D17" s="32"/>
    </row>
    <row r="18" spans="4:4" x14ac:dyDescent="0.2">
      <c r="D18" s="32"/>
    </row>
    <row r="19" spans="4:4" x14ac:dyDescent="0.2">
      <c r="D19" s="32"/>
    </row>
    <row r="20" spans="4:4" x14ac:dyDescent="0.2">
      <c r="D20" s="32"/>
    </row>
  </sheetData>
  <mergeCells count="2">
    <mergeCell ref="E1:E4"/>
    <mergeCell ref="D1:D4"/>
  </mergeCells>
  <phoneticPr fontId="14" type="noConversion"/>
  <hyperlinks>
    <hyperlink ref="A4" location="Cover_sheet!A1" display="Cover sheet" xr:uid="{0B338EEB-95D8-4C4E-8DE3-1A2F52A09A19}"/>
    <hyperlink ref="A7" location="FIRE0802a!A1" display="FIRE0802a" xr:uid="{1E8F49CA-696D-4748-9EF5-C198A806F936}"/>
    <hyperlink ref="A8" location="FIRE0802b!A1" display="FIRE0802b" xr:uid="{C8C6B3A0-ABF5-44E8-8A66-C9CF71DA7C30}"/>
    <hyperlink ref="A6" location="Data!A1" display="Data" xr:uid="{3E89B576-6537-4E10-9078-0C1DE364AA8D}"/>
  </hyperlinks>
  <pageMargins left="0.31496062992126012" right="0.31496062992126012" top="0.74803149606299213" bottom="0.74803149606299213" header="0.31496062992126012" footer="0.31496062992126012"/>
  <pageSetup paperSize="0" scale="90" fitToWidth="0" fitToHeight="0" orientation="landscape" horizontalDpi="0" verticalDpi="0" copies="0"/>
  <headerFooter>
    <oddHeader>&amp;C&amp;"Aptos"&amp;10&amp;K000000 OFFICIAL&amp;1#_x000D_</oddHeader>
    <oddFooter>&amp;C_x000D_&amp;1#&amp;"Aptos"&amp;10&amp;K000000 OFFICIAL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0ED94-256E-461B-BF43-8407FE8F769C}">
  <sheetPr codeName="Sheet11"/>
  <dimension ref="A1:A14"/>
  <sheetViews>
    <sheetView showGridLines="0" zoomScaleNormal="100" workbookViewId="0"/>
  </sheetViews>
  <sheetFormatPr defaultRowHeight="15" x14ac:dyDescent="0.2"/>
  <cols>
    <col min="1" max="16384" width="9.140625" style="13"/>
  </cols>
  <sheetData>
    <row r="1" spans="1:1" ht="15.75" x14ac:dyDescent="0.25">
      <c r="A1" s="12" t="s">
        <v>88</v>
      </c>
    </row>
    <row r="2" spans="1:1" ht="31.5" customHeight="1" x14ac:dyDescent="0.25">
      <c r="A2" s="12" t="s">
        <v>89</v>
      </c>
    </row>
    <row r="3" spans="1:1" ht="15.75" customHeight="1" x14ac:dyDescent="0.2">
      <c r="A3" s="33" t="s">
        <v>59</v>
      </c>
    </row>
    <row r="4" spans="1:1" ht="15.75" customHeight="1" x14ac:dyDescent="0.2">
      <c r="A4" s="33" t="s">
        <v>60</v>
      </c>
    </row>
    <row r="5" spans="1:1" ht="31.5" customHeight="1" x14ac:dyDescent="0.25">
      <c r="A5" s="34" t="s">
        <v>15</v>
      </c>
    </row>
    <row r="6" spans="1:1" ht="15.75" customHeight="1" x14ac:dyDescent="0.2">
      <c r="A6" s="35" t="s">
        <v>90</v>
      </c>
    </row>
    <row r="7" spans="1:1" ht="15.75" customHeight="1" x14ac:dyDescent="0.2">
      <c r="A7" s="36" t="s">
        <v>91</v>
      </c>
    </row>
    <row r="8" spans="1:1" ht="15.75" customHeight="1" x14ac:dyDescent="0.2">
      <c r="A8" s="37" t="s">
        <v>36</v>
      </c>
    </row>
    <row r="9" spans="1:1" ht="31.5" customHeight="1" x14ac:dyDescent="0.2">
      <c r="A9" s="35" t="str">
        <f>_xlfn.CONCAT("The data in this table are consistent with records that reached FaRDaP by ",config!B3,".")</f>
        <v>The data in this table are consistent with records that reached FaRDaP by 12 May 2026.</v>
      </c>
    </row>
    <row r="10" spans="1:1" ht="31.5" customHeight="1" x14ac:dyDescent="0.2">
      <c r="A10" s="35" t="s">
        <v>16</v>
      </c>
    </row>
    <row r="11" spans="1:1" ht="15.75" customHeight="1" x14ac:dyDescent="0.2">
      <c r="A11" s="38" t="s">
        <v>17</v>
      </c>
    </row>
    <row r="12" spans="1:1" ht="15.75" customHeight="1" x14ac:dyDescent="0.2">
      <c r="A12" s="38" t="s">
        <v>78</v>
      </c>
    </row>
    <row r="13" spans="1:1" ht="31.5" customHeight="1" x14ac:dyDescent="0.2">
      <c r="A13" s="35" t="s">
        <v>92</v>
      </c>
    </row>
    <row r="14" spans="1:1" ht="15.75" customHeight="1" x14ac:dyDescent="0.2">
      <c r="A14" s="38" t="s">
        <v>93</v>
      </c>
    </row>
  </sheetData>
  <hyperlinks>
    <hyperlink ref="A11" r:id="rId1" xr:uid="{094DFBF9-E7F6-479E-B41F-93D773438709}"/>
    <hyperlink ref="A12" r:id="rId2" display="The statistics in this table are National Statistics." xr:uid="{F6F37EF4-1021-4E95-8479-3E8B67CA48F7}"/>
    <hyperlink ref="A14" r:id="rId3" xr:uid="{E2F21F6C-63F7-4CD7-910F-700B1D7F4514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5">
    <tabColor rgb="FFFF0000"/>
  </sheetPr>
  <dimension ref="A1:R14"/>
  <sheetViews>
    <sheetView zoomScaleNormal="100" workbookViewId="0"/>
  </sheetViews>
  <sheetFormatPr defaultRowHeight="15" x14ac:dyDescent="0.2"/>
  <cols>
    <col min="1" max="1" width="10.85546875" style="13" bestFit="1" customWidth="1"/>
    <col min="2" max="16384" width="9.140625" style="13"/>
  </cols>
  <sheetData>
    <row r="1" spans="1:18" ht="15.75" x14ac:dyDescent="0.25">
      <c r="A1" s="12" t="s">
        <v>10</v>
      </c>
      <c r="B1" s="39" t="s">
        <v>9</v>
      </c>
      <c r="C1" s="13" t="s">
        <v>2</v>
      </c>
      <c r="D1" s="13" t="s">
        <v>4</v>
      </c>
      <c r="E1" s="13" t="s">
        <v>5</v>
      </c>
      <c r="F1" s="13" t="s">
        <v>3</v>
      </c>
      <c r="G1" s="13" t="s">
        <v>6</v>
      </c>
      <c r="H1" s="13" t="s">
        <v>33</v>
      </c>
      <c r="I1" s="13" t="s">
        <v>34</v>
      </c>
      <c r="J1" s="13" t="s">
        <v>35</v>
      </c>
      <c r="K1" s="13" t="s">
        <v>38</v>
      </c>
      <c r="L1" s="13" t="s">
        <v>41</v>
      </c>
      <c r="M1" s="13" t="s">
        <v>62</v>
      </c>
      <c r="N1" s="13" t="s">
        <v>71</v>
      </c>
      <c r="O1" s="13" t="s">
        <v>72</v>
      </c>
      <c r="P1" s="13" t="s">
        <v>73</v>
      </c>
      <c r="Q1" s="13" t="s">
        <v>74</v>
      </c>
      <c r="R1" s="13" t="s">
        <v>75</v>
      </c>
    </row>
    <row r="2" spans="1:18" x14ac:dyDescent="0.2">
      <c r="A2" s="13" t="s">
        <v>18</v>
      </c>
      <c r="B2" s="39">
        <f>SUM(C2:M2)</f>
        <v>341</v>
      </c>
      <c r="C2" s="13">
        <v>31</v>
      </c>
      <c r="D2" s="13">
        <v>31</v>
      </c>
      <c r="E2" s="13">
        <v>31</v>
      </c>
      <c r="F2" s="13">
        <v>31</v>
      </c>
      <c r="G2" s="13">
        <v>31</v>
      </c>
      <c r="H2" s="13">
        <v>31</v>
      </c>
      <c r="I2" s="13">
        <v>31</v>
      </c>
      <c r="J2" s="13">
        <v>31</v>
      </c>
      <c r="K2" s="13">
        <v>31</v>
      </c>
      <c r="L2" s="13">
        <v>31</v>
      </c>
      <c r="M2" s="13">
        <v>31</v>
      </c>
      <c r="N2" s="13">
        <v>31</v>
      </c>
      <c r="O2" s="13">
        <v>31</v>
      </c>
      <c r="P2" s="13">
        <v>31</v>
      </c>
      <c r="Q2" s="13">
        <v>31</v>
      </c>
      <c r="R2" s="13">
        <v>31</v>
      </c>
    </row>
    <row r="3" spans="1:18" x14ac:dyDescent="0.2">
      <c r="A3" s="13" t="s">
        <v>19</v>
      </c>
      <c r="B3" s="39">
        <f t="shared" ref="B3:B13" si="0">SUM(C3:M3)</f>
        <v>311</v>
      </c>
      <c r="C3" s="13">
        <v>28</v>
      </c>
      <c r="D3" s="13">
        <v>29</v>
      </c>
      <c r="E3" s="13">
        <v>28</v>
      </c>
      <c r="F3" s="13">
        <v>28</v>
      </c>
      <c r="G3" s="13">
        <v>28</v>
      </c>
      <c r="H3" s="13">
        <v>29</v>
      </c>
      <c r="I3" s="13">
        <v>28</v>
      </c>
      <c r="J3" s="13">
        <v>28</v>
      </c>
      <c r="K3" s="13">
        <v>28</v>
      </c>
      <c r="L3" s="13">
        <v>29</v>
      </c>
      <c r="M3" s="13">
        <v>28</v>
      </c>
      <c r="N3" s="13">
        <v>28</v>
      </c>
      <c r="O3" s="13">
        <v>28</v>
      </c>
      <c r="P3" s="13">
        <v>29</v>
      </c>
      <c r="Q3" s="13">
        <v>28</v>
      </c>
      <c r="R3" s="13">
        <v>28</v>
      </c>
    </row>
    <row r="4" spans="1:18" x14ac:dyDescent="0.2">
      <c r="A4" s="13" t="s">
        <v>20</v>
      </c>
      <c r="B4" s="39">
        <f t="shared" si="0"/>
        <v>341</v>
      </c>
      <c r="C4" s="13">
        <v>31</v>
      </c>
      <c r="D4" s="13">
        <v>31</v>
      </c>
      <c r="E4" s="13">
        <v>31</v>
      </c>
      <c r="F4" s="13">
        <v>31</v>
      </c>
      <c r="G4" s="13">
        <v>31</v>
      </c>
      <c r="H4" s="13">
        <v>31</v>
      </c>
      <c r="I4" s="13">
        <v>31</v>
      </c>
      <c r="J4" s="13">
        <v>31</v>
      </c>
      <c r="K4" s="13">
        <v>31</v>
      </c>
      <c r="L4" s="13">
        <v>31</v>
      </c>
      <c r="M4" s="13">
        <v>31</v>
      </c>
      <c r="N4" s="13">
        <v>31</v>
      </c>
      <c r="O4" s="13">
        <v>31</v>
      </c>
      <c r="P4" s="13">
        <v>31</v>
      </c>
      <c r="Q4" s="13">
        <v>31</v>
      </c>
      <c r="R4" s="13">
        <v>31</v>
      </c>
    </row>
    <row r="5" spans="1:18" x14ac:dyDescent="0.2">
      <c r="A5" s="13" t="s">
        <v>21</v>
      </c>
      <c r="B5" s="39">
        <f t="shared" si="0"/>
        <v>330</v>
      </c>
      <c r="C5" s="13">
        <v>30</v>
      </c>
      <c r="D5" s="13">
        <v>30</v>
      </c>
      <c r="E5" s="13">
        <v>30</v>
      </c>
      <c r="F5" s="13">
        <v>30</v>
      </c>
      <c r="G5" s="13">
        <v>30</v>
      </c>
      <c r="H5" s="13">
        <v>30</v>
      </c>
      <c r="I5" s="13">
        <v>30</v>
      </c>
      <c r="J5" s="13">
        <v>30</v>
      </c>
      <c r="K5" s="13">
        <v>30</v>
      </c>
      <c r="L5" s="13">
        <v>30</v>
      </c>
      <c r="M5" s="13">
        <v>30</v>
      </c>
      <c r="N5" s="13">
        <v>30</v>
      </c>
      <c r="O5" s="13">
        <v>30</v>
      </c>
      <c r="P5" s="13">
        <v>30</v>
      </c>
      <c r="Q5" s="13">
        <v>30</v>
      </c>
      <c r="R5" s="13">
        <v>30</v>
      </c>
    </row>
    <row r="6" spans="1:18" x14ac:dyDescent="0.2">
      <c r="A6" s="13" t="s">
        <v>8</v>
      </c>
      <c r="B6" s="39">
        <f t="shared" si="0"/>
        <v>341</v>
      </c>
      <c r="C6" s="13">
        <v>31</v>
      </c>
      <c r="D6" s="13">
        <v>31</v>
      </c>
      <c r="E6" s="13">
        <v>31</v>
      </c>
      <c r="F6" s="13">
        <v>31</v>
      </c>
      <c r="G6" s="13">
        <v>31</v>
      </c>
      <c r="H6" s="13">
        <v>31</v>
      </c>
      <c r="I6" s="13">
        <v>31</v>
      </c>
      <c r="J6" s="13">
        <v>31</v>
      </c>
      <c r="K6" s="13">
        <v>31</v>
      </c>
      <c r="L6" s="13">
        <v>31</v>
      </c>
      <c r="M6" s="13">
        <v>31</v>
      </c>
      <c r="N6" s="13">
        <v>31</v>
      </c>
      <c r="O6" s="13">
        <v>31</v>
      </c>
      <c r="P6" s="13">
        <v>31</v>
      </c>
      <c r="Q6" s="13">
        <v>31</v>
      </c>
      <c r="R6" s="13">
        <v>31</v>
      </c>
    </row>
    <row r="7" spans="1:18" x14ac:dyDescent="0.2">
      <c r="A7" s="13" t="s">
        <v>22</v>
      </c>
      <c r="B7" s="39">
        <f t="shared" si="0"/>
        <v>330</v>
      </c>
      <c r="C7" s="13">
        <v>30</v>
      </c>
      <c r="D7" s="13">
        <v>30</v>
      </c>
      <c r="E7" s="13">
        <v>30</v>
      </c>
      <c r="F7" s="13">
        <v>30</v>
      </c>
      <c r="G7" s="13">
        <v>30</v>
      </c>
      <c r="H7" s="13">
        <v>30</v>
      </c>
      <c r="I7" s="13">
        <v>30</v>
      </c>
      <c r="J7" s="13">
        <v>30</v>
      </c>
      <c r="K7" s="13">
        <v>30</v>
      </c>
      <c r="L7" s="13">
        <v>30</v>
      </c>
      <c r="M7" s="13">
        <v>30</v>
      </c>
      <c r="N7" s="13">
        <v>30</v>
      </c>
      <c r="O7" s="13">
        <v>30</v>
      </c>
      <c r="P7" s="13">
        <v>30</v>
      </c>
      <c r="Q7" s="13">
        <v>30</v>
      </c>
      <c r="R7" s="13">
        <v>30</v>
      </c>
    </row>
    <row r="8" spans="1:18" x14ac:dyDescent="0.2">
      <c r="A8" s="13" t="s">
        <v>23</v>
      </c>
      <c r="B8" s="39">
        <f t="shared" si="0"/>
        <v>341</v>
      </c>
      <c r="C8" s="13">
        <v>31</v>
      </c>
      <c r="D8" s="13">
        <v>31</v>
      </c>
      <c r="E8" s="13">
        <v>31</v>
      </c>
      <c r="F8" s="13">
        <v>31</v>
      </c>
      <c r="G8" s="13">
        <v>31</v>
      </c>
      <c r="H8" s="13">
        <v>31</v>
      </c>
      <c r="I8" s="13">
        <v>31</v>
      </c>
      <c r="J8" s="13">
        <v>31</v>
      </c>
      <c r="K8" s="13">
        <v>31</v>
      </c>
      <c r="L8" s="13">
        <v>31</v>
      </c>
      <c r="M8" s="13">
        <v>31</v>
      </c>
      <c r="N8" s="13">
        <v>31</v>
      </c>
      <c r="O8" s="13">
        <v>31</v>
      </c>
      <c r="P8" s="13">
        <v>31</v>
      </c>
      <c r="Q8" s="13">
        <v>31</v>
      </c>
      <c r="R8" s="13">
        <v>31</v>
      </c>
    </row>
    <row r="9" spans="1:18" x14ac:dyDescent="0.2">
      <c r="A9" s="13" t="s">
        <v>24</v>
      </c>
      <c r="B9" s="39">
        <f t="shared" si="0"/>
        <v>341</v>
      </c>
      <c r="C9" s="13">
        <v>31</v>
      </c>
      <c r="D9" s="13">
        <v>31</v>
      </c>
      <c r="E9" s="13">
        <v>31</v>
      </c>
      <c r="F9" s="13">
        <v>31</v>
      </c>
      <c r="G9" s="13">
        <v>31</v>
      </c>
      <c r="H9" s="13">
        <v>31</v>
      </c>
      <c r="I9" s="13">
        <v>31</v>
      </c>
      <c r="J9" s="13">
        <v>31</v>
      </c>
      <c r="K9" s="13">
        <v>31</v>
      </c>
      <c r="L9" s="13">
        <v>31</v>
      </c>
      <c r="M9" s="13">
        <v>31</v>
      </c>
      <c r="N9" s="13">
        <v>31</v>
      </c>
      <c r="O9" s="13">
        <v>31</v>
      </c>
      <c r="P9" s="13">
        <v>31</v>
      </c>
      <c r="Q9" s="13">
        <v>31</v>
      </c>
      <c r="R9" s="13">
        <v>31</v>
      </c>
    </row>
    <row r="10" spans="1:18" x14ac:dyDescent="0.2">
      <c r="A10" s="13" t="s">
        <v>25</v>
      </c>
      <c r="B10" s="39">
        <f t="shared" si="0"/>
        <v>330</v>
      </c>
      <c r="C10" s="13">
        <v>30</v>
      </c>
      <c r="D10" s="13">
        <v>30</v>
      </c>
      <c r="E10" s="13">
        <v>30</v>
      </c>
      <c r="F10" s="13">
        <v>30</v>
      </c>
      <c r="G10" s="13">
        <v>30</v>
      </c>
      <c r="H10" s="13">
        <v>30</v>
      </c>
      <c r="I10" s="13">
        <v>30</v>
      </c>
      <c r="J10" s="13">
        <v>30</v>
      </c>
      <c r="K10" s="13">
        <v>30</v>
      </c>
      <c r="L10" s="13">
        <v>30</v>
      </c>
      <c r="M10" s="13">
        <v>30</v>
      </c>
      <c r="N10" s="13">
        <v>30</v>
      </c>
      <c r="O10" s="13">
        <v>30</v>
      </c>
      <c r="P10" s="13">
        <v>30</v>
      </c>
      <c r="Q10" s="13">
        <v>30</v>
      </c>
      <c r="R10" s="13">
        <v>30</v>
      </c>
    </row>
    <row r="11" spans="1:18" x14ac:dyDescent="0.2">
      <c r="A11" s="13" t="s">
        <v>26</v>
      </c>
      <c r="B11" s="39">
        <f t="shared" si="0"/>
        <v>341</v>
      </c>
      <c r="C11" s="13">
        <v>31</v>
      </c>
      <c r="D11" s="13">
        <v>31</v>
      </c>
      <c r="E11" s="13">
        <v>31</v>
      </c>
      <c r="F11" s="13">
        <v>31</v>
      </c>
      <c r="G11" s="13">
        <v>31</v>
      </c>
      <c r="H11" s="13">
        <v>31</v>
      </c>
      <c r="I11" s="13">
        <v>31</v>
      </c>
      <c r="J11" s="13">
        <v>31</v>
      </c>
      <c r="K11" s="13">
        <v>31</v>
      </c>
      <c r="L11" s="13">
        <v>31</v>
      </c>
      <c r="M11" s="13">
        <v>31</v>
      </c>
      <c r="N11" s="13">
        <v>31</v>
      </c>
      <c r="O11" s="13">
        <v>31</v>
      </c>
      <c r="P11" s="13">
        <v>31</v>
      </c>
      <c r="Q11" s="13">
        <v>31</v>
      </c>
      <c r="R11" s="13">
        <v>31</v>
      </c>
    </row>
    <row r="12" spans="1:18" x14ac:dyDescent="0.2">
      <c r="A12" s="13" t="s">
        <v>27</v>
      </c>
      <c r="B12" s="39">
        <f t="shared" si="0"/>
        <v>330</v>
      </c>
      <c r="C12" s="13">
        <v>30</v>
      </c>
      <c r="D12" s="13">
        <v>30</v>
      </c>
      <c r="E12" s="13">
        <v>30</v>
      </c>
      <c r="F12" s="13">
        <v>30</v>
      </c>
      <c r="G12" s="13">
        <v>30</v>
      </c>
      <c r="H12" s="13">
        <v>30</v>
      </c>
      <c r="I12" s="13">
        <v>30</v>
      </c>
      <c r="J12" s="13">
        <v>30</v>
      </c>
      <c r="K12" s="13">
        <v>30</v>
      </c>
      <c r="L12" s="13">
        <v>30</v>
      </c>
      <c r="M12" s="13">
        <v>30</v>
      </c>
      <c r="N12" s="13">
        <v>30</v>
      </c>
      <c r="O12" s="13">
        <v>30</v>
      </c>
      <c r="P12" s="13">
        <v>30</v>
      </c>
      <c r="Q12" s="13">
        <v>30</v>
      </c>
      <c r="R12" s="13">
        <v>30</v>
      </c>
    </row>
    <row r="13" spans="1:18" x14ac:dyDescent="0.2">
      <c r="A13" s="13" t="s">
        <v>28</v>
      </c>
      <c r="B13" s="39">
        <f t="shared" si="0"/>
        <v>341</v>
      </c>
      <c r="C13" s="13">
        <v>31</v>
      </c>
      <c r="D13" s="13">
        <v>31</v>
      </c>
      <c r="E13" s="13">
        <v>31</v>
      </c>
      <c r="F13" s="13">
        <v>31</v>
      </c>
      <c r="G13" s="13">
        <v>31</v>
      </c>
      <c r="H13" s="13">
        <v>31</v>
      </c>
      <c r="I13" s="13">
        <v>31</v>
      </c>
      <c r="J13" s="13">
        <v>31</v>
      </c>
      <c r="K13" s="13">
        <v>31</v>
      </c>
      <c r="L13" s="13">
        <v>31</v>
      </c>
      <c r="M13" s="13">
        <v>31</v>
      </c>
      <c r="N13" s="13">
        <v>31</v>
      </c>
      <c r="O13" s="13">
        <v>31</v>
      </c>
      <c r="P13" s="13">
        <v>31</v>
      </c>
      <c r="Q13" s="13">
        <v>31</v>
      </c>
      <c r="R13" s="13">
        <v>31</v>
      </c>
    </row>
    <row r="14" spans="1:18" x14ac:dyDescent="0.2">
      <c r="A14" s="13" t="s">
        <v>14</v>
      </c>
      <c r="B14" s="39">
        <f>SUM(B2:B13)</f>
        <v>4018</v>
      </c>
      <c r="C14" s="13">
        <f>SUM(C2:C13)</f>
        <v>365</v>
      </c>
      <c r="D14" s="13">
        <f t="shared" ref="D14:K14" si="1">SUM(D2:D13)</f>
        <v>366</v>
      </c>
      <c r="E14" s="13">
        <f t="shared" si="1"/>
        <v>365</v>
      </c>
      <c r="F14" s="13">
        <f t="shared" si="1"/>
        <v>365</v>
      </c>
      <c r="G14" s="13">
        <f t="shared" si="1"/>
        <v>365</v>
      </c>
      <c r="H14" s="13">
        <f t="shared" si="1"/>
        <v>366</v>
      </c>
      <c r="I14" s="13">
        <f t="shared" si="1"/>
        <v>365</v>
      </c>
      <c r="J14" s="13">
        <f t="shared" si="1"/>
        <v>365</v>
      </c>
      <c r="K14" s="13">
        <f t="shared" si="1"/>
        <v>365</v>
      </c>
      <c r="L14" s="13">
        <f t="shared" ref="L14:R14" si="2">SUM(L2:L13)</f>
        <v>366</v>
      </c>
      <c r="M14" s="13">
        <f t="shared" si="2"/>
        <v>365</v>
      </c>
      <c r="N14" s="13">
        <f t="shared" si="2"/>
        <v>365</v>
      </c>
      <c r="O14" s="13">
        <f t="shared" si="2"/>
        <v>365</v>
      </c>
      <c r="P14" s="13">
        <f t="shared" si="2"/>
        <v>366</v>
      </c>
      <c r="Q14" s="13">
        <f t="shared" si="2"/>
        <v>365</v>
      </c>
      <c r="R14" s="13">
        <f t="shared" si="2"/>
        <v>365</v>
      </c>
    </row>
  </sheetData>
  <phoneticPr fontId="14" type="noConversion"/>
  <pageMargins left="0.7" right="0.7" top="0.75" bottom="0.75" header="0.3" footer="0.3"/>
  <pageSetup paperSize="9" orientation="portrait" horizontalDpi="1200" verticalDpi="1200" r:id="rId1"/>
  <headerFooter>
    <oddHeader>&amp;C&amp;"Aptos"&amp;10&amp;K000000 OFFICIAL&amp;1#_x000D_</oddHeader>
    <oddFooter>&amp;C_x000D_&amp;1#&amp;"Aptos"&amp;10&amp;K000000 OFFICIAL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01F0B-2A53-4BB4-ACC2-679B32643DC4}">
  <sheetPr codeName="Sheet4"/>
  <dimension ref="A1:D1345"/>
  <sheetViews>
    <sheetView showGridLines="0" zoomScaleNormal="100" workbookViewId="0"/>
  </sheetViews>
  <sheetFormatPr defaultRowHeight="15" x14ac:dyDescent="0.2"/>
  <cols>
    <col min="1" max="1" width="20.42578125" style="13" bestFit="1" customWidth="1"/>
    <col min="2" max="2" width="17.28515625" style="13" bestFit="1" customWidth="1"/>
    <col min="3" max="3" width="39" style="13" bestFit="1" customWidth="1"/>
    <col min="4" max="4" width="16.42578125" style="65" bestFit="1" customWidth="1"/>
    <col min="5" max="16384" width="9.140625" style="13"/>
  </cols>
  <sheetData>
    <row r="1" spans="1:4" s="12" customFormat="1" ht="15.75" x14ac:dyDescent="0.25">
      <c r="A1" s="12" t="s">
        <v>0</v>
      </c>
      <c r="B1" s="12" t="s">
        <v>37</v>
      </c>
      <c r="C1" s="12" t="s">
        <v>94</v>
      </c>
      <c r="D1" s="63" t="s">
        <v>76</v>
      </c>
    </row>
    <row r="2" spans="1:4" x14ac:dyDescent="0.2">
      <c r="A2" s="40" t="s">
        <v>2</v>
      </c>
      <c r="B2" s="40" t="s">
        <v>21</v>
      </c>
      <c r="C2" s="41" t="s">
        <v>13</v>
      </c>
      <c r="D2" s="64">
        <v>691</v>
      </c>
    </row>
    <row r="3" spans="1:4" x14ac:dyDescent="0.2">
      <c r="A3" s="40" t="s">
        <v>2</v>
      </c>
      <c r="B3" s="40" t="s">
        <v>21</v>
      </c>
      <c r="C3" s="41" t="s">
        <v>7</v>
      </c>
      <c r="D3" s="64">
        <v>3046</v>
      </c>
    </row>
    <row r="4" spans="1:4" x14ac:dyDescent="0.2">
      <c r="A4" s="40" t="s">
        <v>2</v>
      </c>
      <c r="B4" s="40" t="s">
        <v>21</v>
      </c>
      <c r="C4" s="41" t="s">
        <v>30</v>
      </c>
      <c r="D4" s="64">
        <v>8422</v>
      </c>
    </row>
    <row r="5" spans="1:4" x14ac:dyDescent="0.2">
      <c r="A5" s="40" t="s">
        <v>2</v>
      </c>
      <c r="B5" s="40" t="s">
        <v>21</v>
      </c>
      <c r="C5" s="41" t="s">
        <v>95</v>
      </c>
      <c r="D5" s="64">
        <v>1864</v>
      </c>
    </row>
    <row r="6" spans="1:4" x14ac:dyDescent="0.2">
      <c r="A6" s="40" t="s">
        <v>2</v>
      </c>
      <c r="B6" s="40" t="s">
        <v>21</v>
      </c>
      <c r="C6" s="41" t="s">
        <v>32</v>
      </c>
      <c r="D6" s="64">
        <v>2963</v>
      </c>
    </row>
    <row r="7" spans="1:4" x14ac:dyDescent="0.2">
      <c r="A7" s="40" t="s">
        <v>2</v>
      </c>
      <c r="B7" s="40" t="s">
        <v>21</v>
      </c>
      <c r="C7" s="41" t="s">
        <v>31</v>
      </c>
      <c r="D7" s="64">
        <v>7945</v>
      </c>
    </row>
    <row r="8" spans="1:4" x14ac:dyDescent="0.2">
      <c r="A8" s="40" t="s">
        <v>2</v>
      </c>
      <c r="B8" s="40" t="s">
        <v>21</v>
      </c>
      <c r="C8" s="41" t="s">
        <v>96</v>
      </c>
      <c r="D8" s="64">
        <v>2444</v>
      </c>
    </row>
    <row r="9" spans="1:4" x14ac:dyDescent="0.2">
      <c r="A9" s="40" t="s">
        <v>2</v>
      </c>
      <c r="B9" s="40" t="s">
        <v>24</v>
      </c>
      <c r="C9" s="41" t="s">
        <v>13</v>
      </c>
      <c r="D9" s="64">
        <v>99</v>
      </c>
    </row>
    <row r="10" spans="1:4" x14ac:dyDescent="0.2">
      <c r="A10" s="40" t="s">
        <v>2</v>
      </c>
      <c r="B10" s="40" t="s">
        <v>24</v>
      </c>
      <c r="C10" s="41" t="s">
        <v>7</v>
      </c>
      <c r="D10" s="64">
        <v>2843</v>
      </c>
    </row>
    <row r="11" spans="1:4" x14ac:dyDescent="0.2">
      <c r="A11" s="40" t="s">
        <v>2</v>
      </c>
      <c r="B11" s="40" t="s">
        <v>24</v>
      </c>
      <c r="C11" s="41" t="s">
        <v>30</v>
      </c>
      <c r="D11" s="64">
        <v>3730</v>
      </c>
    </row>
    <row r="12" spans="1:4" x14ac:dyDescent="0.2">
      <c r="A12" s="40" t="s">
        <v>2</v>
      </c>
      <c r="B12" s="40" t="s">
        <v>24</v>
      </c>
      <c r="C12" s="41" t="s">
        <v>95</v>
      </c>
      <c r="D12" s="64">
        <v>1674</v>
      </c>
    </row>
    <row r="13" spans="1:4" x14ac:dyDescent="0.2">
      <c r="A13" s="40" t="s">
        <v>2</v>
      </c>
      <c r="B13" s="40" t="s">
        <v>24</v>
      </c>
      <c r="C13" s="41" t="s">
        <v>32</v>
      </c>
      <c r="D13" s="64">
        <v>1956</v>
      </c>
    </row>
    <row r="14" spans="1:4" x14ac:dyDescent="0.2">
      <c r="A14" s="40" t="s">
        <v>2</v>
      </c>
      <c r="B14" s="40" t="s">
        <v>24</v>
      </c>
      <c r="C14" s="41" t="s">
        <v>31</v>
      </c>
      <c r="D14" s="64">
        <v>5985</v>
      </c>
    </row>
    <row r="15" spans="1:4" x14ac:dyDescent="0.2">
      <c r="A15" s="40" t="s">
        <v>2</v>
      </c>
      <c r="B15" s="40" t="s">
        <v>24</v>
      </c>
      <c r="C15" s="41" t="s">
        <v>96</v>
      </c>
      <c r="D15" s="64">
        <v>2488</v>
      </c>
    </row>
    <row r="16" spans="1:4" x14ac:dyDescent="0.2">
      <c r="A16" s="40" t="s">
        <v>2</v>
      </c>
      <c r="B16" s="40" t="s">
        <v>28</v>
      </c>
      <c r="C16" s="41" t="s">
        <v>13</v>
      </c>
      <c r="D16" s="64">
        <v>1440</v>
      </c>
    </row>
    <row r="17" spans="1:4" x14ac:dyDescent="0.2">
      <c r="A17" s="40" t="s">
        <v>2</v>
      </c>
      <c r="B17" s="40" t="s">
        <v>28</v>
      </c>
      <c r="C17" s="41" t="s">
        <v>7</v>
      </c>
      <c r="D17" s="64">
        <v>3683</v>
      </c>
    </row>
    <row r="18" spans="1:4" x14ac:dyDescent="0.2">
      <c r="A18" s="40" t="s">
        <v>2</v>
      </c>
      <c r="B18" s="40" t="s">
        <v>28</v>
      </c>
      <c r="C18" s="41" t="s">
        <v>30</v>
      </c>
      <c r="D18" s="64">
        <v>287</v>
      </c>
    </row>
    <row r="19" spans="1:4" x14ac:dyDescent="0.2">
      <c r="A19" s="40" t="s">
        <v>2</v>
      </c>
      <c r="B19" s="40" t="s">
        <v>28</v>
      </c>
      <c r="C19" s="41" t="s">
        <v>95</v>
      </c>
      <c r="D19" s="64">
        <v>1569</v>
      </c>
    </row>
    <row r="20" spans="1:4" x14ac:dyDescent="0.2">
      <c r="A20" s="40" t="s">
        <v>2</v>
      </c>
      <c r="B20" s="40" t="s">
        <v>28</v>
      </c>
      <c r="C20" s="41" t="s">
        <v>32</v>
      </c>
      <c r="D20" s="64">
        <v>698</v>
      </c>
    </row>
    <row r="21" spans="1:4" x14ac:dyDescent="0.2">
      <c r="A21" s="40" t="s">
        <v>2</v>
      </c>
      <c r="B21" s="40" t="s">
        <v>28</v>
      </c>
      <c r="C21" s="41" t="s">
        <v>31</v>
      </c>
      <c r="D21" s="64">
        <v>2711</v>
      </c>
    </row>
    <row r="22" spans="1:4" x14ac:dyDescent="0.2">
      <c r="A22" s="40" t="s">
        <v>2</v>
      </c>
      <c r="B22" s="40" t="s">
        <v>28</v>
      </c>
      <c r="C22" s="41" t="s">
        <v>96</v>
      </c>
      <c r="D22" s="64">
        <v>2144</v>
      </c>
    </row>
    <row r="23" spans="1:4" x14ac:dyDescent="0.2">
      <c r="A23" s="40" t="s">
        <v>2</v>
      </c>
      <c r="B23" s="40" t="s">
        <v>19</v>
      </c>
      <c r="C23" s="41" t="s">
        <v>13</v>
      </c>
      <c r="D23" s="64">
        <v>998</v>
      </c>
    </row>
    <row r="24" spans="1:4" x14ac:dyDescent="0.2">
      <c r="A24" s="40" t="s">
        <v>2</v>
      </c>
      <c r="B24" s="40" t="s">
        <v>19</v>
      </c>
      <c r="C24" s="41" t="s">
        <v>7</v>
      </c>
      <c r="D24" s="64">
        <v>2744</v>
      </c>
    </row>
    <row r="25" spans="1:4" x14ac:dyDescent="0.2">
      <c r="A25" s="40" t="s">
        <v>2</v>
      </c>
      <c r="B25" s="40" t="s">
        <v>19</v>
      </c>
      <c r="C25" s="41" t="s">
        <v>30</v>
      </c>
      <c r="D25" s="64">
        <v>675</v>
      </c>
    </row>
    <row r="26" spans="1:4" x14ac:dyDescent="0.2">
      <c r="A26" s="40" t="s">
        <v>2</v>
      </c>
      <c r="B26" s="40" t="s">
        <v>19</v>
      </c>
      <c r="C26" s="41" t="s">
        <v>95</v>
      </c>
      <c r="D26" s="64">
        <v>1355</v>
      </c>
    </row>
    <row r="27" spans="1:4" x14ac:dyDescent="0.2">
      <c r="A27" s="40" t="s">
        <v>2</v>
      </c>
      <c r="B27" s="40" t="s">
        <v>19</v>
      </c>
      <c r="C27" s="41" t="s">
        <v>32</v>
      </c>
      <c r="D27" s="64">
        <v>880</v>
      </c>
    </row>
    <row r="28" spans="1:4" x14ac:dyDescent="0.2">
      <c r="A28" s="40" t="s">
        <v>2</v>
      </c>
      <c r="B28" s="40" t="s">
        <v>19</v>
      </c>
      <c r="C28" s="41" t="s">
        <v>31</v>
      </c>
      <c r="D28" s="64">
        <v>3376</v>
      </c>
    </row>
    <row r="29" spans="1:4" x14ac:dyDescent="0.2">
      <c r="A29" s="40" t="s">
        <v>2</v>
      </c>
      <c r="B29" s="40" t="s">
        <v>19</v>
      </c>
      <c r="C29" s="41" t="s">
        <v>96</v>
      </c>
      <c r="D29" s="64">
        <v>1887</v>
      </c>
    </row>
    <row r="30" spans="1:4" x14ac:dyDescent="0.2">
      <c r="A30" s="40" t="s">
        <v>2</v>
      </c>
      <c r="B30" s="40" t="s">
        <v>18</v>
      </c>
      <c r="C30" s="41" t="s">
        <v>13</v>
      </c>
      <c r="D30" s="64">
        <v>1321</v>
      </c>
    </row>
    <row r="31" spans="1:4" x14ac:dyDescent="0.2">
      <c r="A31" s="40" t="s">
        <v>2</v>
      </c>
      <c r="B31" s="40" t="s">
        <v>18</v>
      </c>
      <c r="C31" s="41" t="s">
        <v>7</v>
      </c>
      <c r="D31" s="64">
        <v>3126</v>
      </c>
    </row>
    <row r="32" spans="1:4" x14ac:dyDescent="0.2">
      <c r="A32" s="40" t="s">
        <v>2</v>
      </c>
      <c r="B32" s="40" t="s">
        <v>18</v>
      </c>
      <c r="C32" s="41" t="s">
        <v>30</v>
      </c>
      <c r="D32" s="64">
        <v>528</v>
      </c>
    </row>
    <row r="33" spans="1:4" x14ac:dyDescent="0.2">
      <c r="A33" s="40" t="s">
        <v>2</v>
      </c>
      <c r="B33" s="40" t="s">
        <v>18</v>
      </c>
      <c r="C33" s="41" t="s">
        <v>95</v>
      </c>
      <c r="D33" s="64">
        <v>1513</v>
      </c>
    </row>
    <row r="34" spans="1:4" x14ac:dyDescent="0.2">
      <c r="A34" s="40" t="s">
        <v>2</v>
      </c>
      <c r="B34" s="40" t="s">
        <v>18</v>
      </c>
      <c r="C34" s="41" t="s">
        <v>32</v>
      </c>
      <c r="D34" s="64">
        <v>791</v>
      </c>
    </row>
    <row r="35" spans="1:4" x14ac:dyDescent="0.2">
      <c r="A35" s="40" t="s">
        <v>2</v>
      </c>
      <c r="B35" s="40" t="s">
        <v>18</v>
      </c>
      <c r="C35" s="41" t="s">
        <v>31</v>
      </c>
      <c r="D35" s="64">
        <v>3746</v>
      </c>
    </row>
    <row r="36" spans="1:4" x14ac:dyDescent="0.2">
      <c r="A36" s="40" t="s">
        <v>2</v>
      </c>
      <c r="B36" s="40" t="s">
        <v>18</v>
      </c>
      <c r="C36" s="41" t="s">
        <v>96</v>
      </c>
      <c r="D36" s="64">
        <v>2263</v>
      </c>
    </row>
    <row r="37" spans="1:4" x14ac:dyDescent="0.2">
      <c r="A37" s="40" t="s">
        <v>2</v>
      </c>
      <c r="B37" s="40" t="s">
        <v>23</v>
      </c>
      <c r="C37" s="41" t="s">
        <v>13</v>
      </c>
      <c r="D37" s="64">
        <v>53</v>
      </c>
    </row>
    <row r="38" spans="1:4" x14ac:dyDescent="0.2">
      <c r="A38" s="40" t="s">
        <v>2</v>
      </c>
      <c r="B38" s="40" t="s">
        <v>23</v>
      </c>
      <c r="C38" s="41" t="s">
        <v>7</v>
      </c>
      <c r="D38" s="64">
        <v>2960</v>
      </c>
    </row>
    <row r="39" spans="1:4" x14ac:dyDescent="0.2">
      <c r="A39" s="40" t="s">
        <v>2</v>
      </c>
      <c r="B39" s="40" t="s">
        <v>23</v>
      </c>
      <c r="C39" s="41" t="s">
        <v>30</v>
      </c>
      <c r="D39" s="64">
        <v>8001</v>
      </c>
    </row>
    <row r="40" spans="1:4" x14ac:dyDescent="0.2">
      <c r="A40" s="40" t="s">
        <v>2</v>
      </c>
      <c r="B40" s="40" t="s">
        <v>23</v>
      </c>
      <c r="C40" s="41" t="s">
        <v>95</v>
      </c>
      <c r="D40" s="64">
        <v>1986</v>
      </c>
    </row>
    <row r="41" spans="1:4" x14ac:dyDescent="0.2">
      <c r="A41" s="40" t="s">
        <v>2</v>
      </c>
      <c r="B41" s="40" t="s">
        <v>23</v>
      </c>
      <c r="C41" s="41" t="s">
        <v>32</v>
      </c>
      <c r="D41" s="64">
        <v>3307</v>
      </c>
    </row>
    <row r="42" spans="1:4" x14ac:dyDescent="0.2">
      <c r="A42" s="40" t="s">
        <v>2</v>
      </c>
      <c r="B42" s="40" t="s">
        <v>23</v>
      </c>
      <c r="C42" s="41" t="s">
        <v>31</v>
      </c>
      <c r="D42" s="64">
        <v>7174</v>
      </c>
    </row>
    <row r="43" spans="1:4" x14ac:dyDescent="0.2">
      <c r="A43" s="40" t="s">
        <v>2</v>
      </c>
      <c r="B43" s="40" t="s">
        <v>23</v>
      </c>
      <c r="C43" s="41" t="s">
        <v>96</v>
      </c>
      <c r="D43" s="64">
        <v>2622</v>
      </c>
    </row>
    <row r="44" spans="1:4" x14ac:dyDescent="0.2">
      <c r="A44" s="40" t="s">
        <v>2</v>
      </c>
      <c r="B44" s="40" t="s">
        <v>22</v>
      </c>
      <c r="C44" s="41" t="s">
        <v>13</v>
      </c>
      <c r="D44" s="64">
        <v>89</v>
      </c>
    </row>
    <row r="45" spans="1:4" x14ac:dyDescent="0.2">
      <c r="A45" s="40" t="s">
        <v>2</v>
      </c>
      <c r="B45" s="40" t="s">
        <v>22</v>
      </c>
      <c r="C45" s="41" t="s">
        <v>7</v>
      </c>
      <c r="D45" s="64">
        <v>2977</v>
      </c>
    </row>
    <row r="46" spans="1:4" x14ac:dyDescent="0.2">
      <c r="A46" s="40" t="s">
        <v>2</v>
      </c>
      <c r="B46" s="40" t="s">
        <v>22</v>
      </c>
      <c r="C46" s="41" t="s">
        <v>30</v>
      </c>
      <c r="D46" s="64">
        <v>6067</v>
      </c>
    </row>
    <row r="47" spans="1:4" x14ac:dyDescent="0.2">
      <c r="A47" s="40" t="s">
        <v>2</v>
      </c>
      <c r="B47" s="40" t="s">
        <v>22</v>
      </c>
      <c r="C47" s="41" t="s">
        <v>95</v>
      </c>
      <c r="D47" s="64">
        <v>1964</v>
      </c>
    </row>
    <row r="48" spans="1:4" x14ac:dyDescent="0.2">
      <c r="A48" s="40" t="s">
        <v>2</v>
      </c>
      <c r="B48" s="40" t="s">
        <v>22</v>
      </c>
      <c r="C48" s="41" t="s">
        <v>32</v>
      </c>
      <c r="D48" s="64">
        <v>2855</v>
      </c>
    </row>
    <row r="49" spans="1:4" x14ac:dyDescent="0.2">
      <c r="A49" s="40" t="s">
        <v>2</v>
      </c>
      <c r="B49" s="40" t="s">
        <v>22</v>
      </c>
      <c r="C49" s="41" t="s">
        <v>31</v>
      </c>
      <c r="D49" s="64">
        <v>7257</v>
      </c>
    </row>
    <row r="50" spans="1:4" x14ac:dyDescent="0.2">
      <c r="A50" s="40" t="s">
        <v>2</v>
      </c>
      <c r="B50" s="40" t="s">
        <v>22</v>
      </c>
      <c r="C50" s="41" t="s">
        <v>96</v>
      </c>
      <c r="D50" s="64">
        <v>2527</v>
      </c>
    </row>
    <row r="51" spans="1:4" x14ac:dyDescent="0.2">
      <c r="A51" s="40" t="s">
        <v>2</v>
      </c>
      <c r="B51" s="40" t="s">
        <v>20</v>
      </c>
      <c r="C51" s="41" t="s">
        <v>13</v>
      </c>
      <c r="D51" s="64">
        <v>1000</v>
      </c>
    </row>
    <row r="52" spans="1:4" x14ac:dyDescent="0.2">
      <c r="A52" s="40" t="s">
        <v>2</v>
      </c>
      <c r="B52" s="40" t="s">
        <v>20</v>
      </c>
      <c r="C52" s="41" t="s">
        <v>7</v>
      </c>
      <c r="D52" s="64">
        <v>3043</v>
      </c>
    </row>
    <row r="53" spans="1:4" x14ac:dyDescent="0.2">
      <c r="A53" s="40" t="s">
        <v>2</v>
      </c>
      <c r="B53" s="40" t="s">
        <v>20</v>
      </c>
      <c r="C53" s="41" t="s">
        <v>30</v>
      </c>
      <c r="D53" s="64">
        <v>3736</v>
      </c>
    </row>
    <row r="54" spans="1:4" x14ac:dyDescent="0.2">
      <c r="A54" s="40" t="s">
        <v>2</v>
      </c>
      <c r="B54" s="40" t="s">
        <v>20</v>
      </c>
      <c r="C54" s="41" t="s">
        <v>95</v>
      </c>
      <c r="D54" s="64">
        <v>1736</v>
      </c>
    </row>
    <row r="55" spans="1:4" x14ac:dyDescent="0.2">
      <c r="A55" s="40" t="s">
        <v>2</v>
      </c>
      <c r="B55" s="40" t="s">
        <v>20</v>
      </c>
      <c r="C55" s="41" t="s">
        <v>32</v>
      </c>
      <c r="D55" s="64">
        <v>1837</v>
      </c>
    </row>
    <row r="56" spans="1:4" x14ac:dyDescent="0.2">
      <c r="A56" s="40" t="s">
        <v>2</v>
      </c>
      <c r="B56" s="40" t="s">
        <v>20</v>
      </c>
      <c r="C56" s="41" t="s">
        <v>31</v>
      </c>
      <c r="D56" s="64">
        <v>6343</v>
      </c>
    </row>
    <row r="57" spans="1:4" x14ac:dyDescent="0.2">
      <c r="A57" s="40" t="s">
        <v>2</v>
      </c>
      <c r="B57" s="40" t="s">
        <v>20</v>
      </c>
      <c r="C57" s="41" t="s">
        <v>96</v>
      </c>
      <c r="D57" s="64">
        <v>2191</v>
      </c>
    </row>
    <row r="58" spans="1:4" x14ac:dyDescent="0.2">
      <c r="A58" s="40" t="s">
        <v>2</v>
      </c>
      <c r="B58" s="40" t="s">
        <v>8</v>
      </c>
      <c r="C58" s="41" t="s">
        <v>13</v>
      </c>
      <c r="D58" s="64">
        <v>496</v>
      </c>
    </row>
    <row r="59" spans="1:4" x14ac:dyDescent="0.2">
      <c r="A59" s="40" t="s">
        <v>2</v>
      </c>
      <c r="B59" s="40" t="s">
        <v>8</v>
      </c>
      <c r="C59" s="41" t="s">
        <v>7</v>
      </c>
      <c r="D59" s="64">
        <v>3219</v>
      </c>
    </row>
    <row r="60" spans="1:4" x14ac:dyDescent="0.2">
      <c r="A60" s="40" t="s">
        <v>2</v>
      </c>
      <c r="B60" s="40" t="s">
        <v>8</v>
      </c>
      <c r="C60" s="41" t="s">
        <v>30</v>
      </c>
      <c r="D60" s="64">
        <v>6073</v>
      </c>
    </row>
    <row r="61" spans="1:4" x14ac:dyDescent="0.2">
      <c r="A61" s="40" t="s">
        <v>2</v>
      </c>
      <c r="B61" s="40" t="s">
        <v>8</v>
      </c>
      <c r="C61" s="41" t="s">
        <v>95</v>
      </c>
      <c r="D61" s="64">
        <v>2000</v>
      </c>
    </row>
    <row r="62" spans="1:4" x14ac:dyDescent="0.2">
      <c r="A62" s="40" t="s">
        <v>2</v>
      </c>
      <c r="B62" s="40" t="s">
        <v>8</v>
      </c>
      <c r="C62" s="41" t="s">
        <v>32</v>
      </c>
      <c r="D62" s="64">
        <v>2743</v>
      </c>
    </row>
    <row r="63" spans="1:4" x14ac:dyDescent="0.2">
      <c r="A63" s="40" t="s">
        <v>2</v>
      </c>
      <c r="B63" s="40" t="s">
        <v>8</v>
      </c>
      <c r="C63" s="41" t="s">
        <v>31</v>
      </c>
      <c r="D63" s="64">
        <v>7687</v>
      </c>
    </row>
    <row r="64" spans="1:4" x14ac:dyDescent="0.2">
      <c r="A64" s="40" t="s">
        <v>2</v>
      </c>
      <c r="B64" s="40" t="s">
        <v>8</v>
      </c>
      <c r="C64" s="41" t="s">
        <v>96</v>
      </c>
      <c r="D64" s="64">
        <v>2483</v>
      </c>
    </row>
    <row r="65" spans="1:4" x14ac:dyDescent="0.2">
      <c r="A65" s="40" t="s">
        <v>2</v>
      </c>
      <c r="B65" s="40" t="s">
        <v>27</v>
      </c>
      <c r="C65" s="41" t="s">
        <v>13</v>
      </c>
      <c r="D65" s="64">
        <v>782</v>
      </c>
    </row>
    <row r="66" spans="1:4" x14ac:dyDescent="0.2">
      <c r="A66" s="40" t="s">
        <v>2</v>
      </c>
      <c r="B66" s="40" t="s">
        <v>27</v>
      </c>
      <c r="C66" s="41" t="s">
        <v>7</v>
      </c>
      <c r="D66" s="64">
        <v>3136</v>
      </c>
    </row>
    <row r="67" spans="1:4" x14ac:dyDescent="0.2">
      <c r="A67" s="40" t="s">
        <v>2</v>
      </c>
      <c r="B67" s="40" t="s">
        <v>27</v>
      </c>
      <c r="C67" s="41" t="s">
        <v>30</v>
      </c>
      <c r="D67" s="64">
        <v>835</v>
      </c>
    </row>
    <row r="68" spans="1:4" x14ac:dyDescent="0.2">
      <c r="A68" s="40" t="s">
        <v>2</v>
      </c>
      <c r="B68" s="40" t="s">
        <v>27</v>
      </c>
      <c r="C68" s="41" t="s">
        <v>95</v>
      </c>
      <c r="D68" s="64">
        <v>1759</v>
      </c>
    </row>
    <row r="69" spans="1:4" x14ac:dyDescent="0.2">
      <c r="A69" s="40" t="s">
        <v>2</v>
      </c>
      <c r="B69" s="40" t="s">
        <v>27</v>
      </c>
      <c r="C69" s="41" t="s">
        <v>32</v>
      </c>
      <c r="D69" s="64">
        <v>1375</v>
      </c>
    </row>
    <row r="70" spans="1:4" x14ac:dyDescent="0.2">
      <c r="A70" s="40" t="s">
        <v>2</v>
      </c>
      <c r="B70" s="40" t="s">
        <v>27</v>
      </c>
      <c r="C70" s="41" t="s">
        <v>31</v>
      </c>
      <c r="D70" s="64">
        <v>6850</v>
      </c>
    </row>
    <row r="71" spans="1:4" x14ac:dyDescent="0.2">
      <c r="A71" s="40" t="s">
        <v>2</v>
      </c>
      <c r="B71" s="40" t="s">
        <v>27</v>
      </c>
      <c r="C71" s="41" t="s">
        <v>96</v>
      </c>
      <c r="D71" s="64">
        <v>2130</v>
      </c>
    </row>
    <row r="72" spans="1:4" x14ac:dyDescent="0.2">
      <c r="A72" s="40" t="s">
        <v>2</v>
      </c>
      <c r="B72" s="40" t="s">
        <v>26</v>
      </c>
      <c r="C72" s="41" t="s">
        <v>13</v>
      </c>
      <c r="D72" s="64">
        <v>481</v>
      </c>
    </row>
    <row r="73" spans="1:4" x14ac:dyDescent="0.2">
      <c r="A73" s="40" t="s">
        <v>2</v>
      </c>
      <c r="B73" s="40" t="s">
        <v>26</v>
      </c>
      <c r="C73" s="41" t="s">
        <v>7</v>
      </c>
      <c r="D73" s="64">
        <v>3110</v>
      </c>
    </row>
    <row r="74" spans="1:4" x14ac:dyDescent="0.2">
      <c r="A74" s="40" t="s">
        <v>2</v>
      </c>
      <c r="B74" s="40" t="s">
        <v>26</v>
      </c>
      <c r="C74" s="41" t="s">
        <v>30</v>
      </c>
      <c r="D74" s="64">
        <v>1323</v>
      </c>
    </row>
    <row r="75" spans="1:4" x14ac:dyDescent="0.2">
      <c r="A75" s="40" t="s">
        <v>2</v>
      </c>
      <c r="B75" s="40" t="s">
        <v>26</v>
      </c>
      <c r="C75" s="41" t="s">
        <v>95</v>
      </c>
      <c r="D75" s="64">
        <v>1714</v>
      </c>
    </row>
    <row r="76" spans="1:4" x14ac:dyDescent="0.2">
      <c r="A76" s="40" t="s">
        <v>2</v>
      </c>
      <c r="B76" s="40" t="s">
        <v>26</v>
      </c>
      <c r="C76" s="41" t="s">
        <v>32</v>
      </c>
      <c r="D76" s="64">
        <v>1520</v>
      </c>
    </row>
    <row r="77" spans="1:4" x14ac:dyDescent="0.2">
      <c r="A77" s="40" t="s">
        <v>2</v>
      </c>
      <c r="B77" s="40" t="s">
        <v>26</v>
      </c>
      <c r="C77" s="41" t="s">
        <v>31</v>
      </c>
      <c r="D77" s="64">
        <v>6602</v>
      </c>
    </row>
    <row r="78" spans="1:4" x14ac:dyDescent="0.2">
      <c r="A78" s="40" t="s">
        <v>2</v>
      </c>
      <c r="B78" s="40" t="s">
        <v>26</v>
      </c>
      <c r="C78" s="41" t="s">
        <v>96</v>
      </c>
      <c r="D78" s="64">
        <v>2275</v>
      </c>
    </row>
    <row r="79" spans="1:4" x14ac:dyDescent="0.2">
      <c r="A79" s="40" t="s">
        <v>2</v>
      </c>
      <c r="B79" s="40" t="s">
        <v>25</v>
      </c>
      <c r="C79" s="41" t="s">
        <v>13</v>
      </c>
      <c r="D79" s="64">
        <v>233</v>
      </c>
    </row>
    <row r="80" spans="1:4" x14ac:dyDescent="0.2">
      <c r="A80" s="40" t="s">
        <v>2</v>
      </c>
      <c r="B80" s="40" t="s">
        <v>25</v>
      </c>
      <c r="C80" s="41" t="s">
        <v>7</v>
      </c>
      <c r="D80" s="64">
        <v>2732</v>
      </c>
    </row>
    <row r="81" spans="1:4" x14ac:dyDescent="0.2">
      <c r="A81" s="40" t="s">
        <v>2</v>
      </c>
      <c r="B81" s="40" t="s">
        <v>25</v>
      </c>
      <c r="C81" s="41" t="s">
        <v>30</v>
      </c>
      <c r="D81" s="64">
        <v>2364</v>
      </c>
    </row>
    <row r="82" spans="1:4" x14ac:dyDescent="0.2">
      <c r="A82" s="40" t="s">
        <v>2</v>
      </c>
      <c r="B82" s="40" t="s">
        <v>25</v>
      </c>
      <c r="C82" s="41" t="s">
        <v>95</v>
      </c>
      <c r="D82" s="64">
        <v>1622</v>
      </c>
    </row>
    <row r="83" spans="1:4" x14ac:dyDescent="0.2">
      <c r="A83" s="40" t="s">
        <v>2</v>
      </c>
      <c r="B83" s="40" t="s">
        <v>25</v>
      </c>
      <c r="C83" s="41" t="s">
        <v>32</v>
      </c>
      <c r="D83" s="64">
        <v>1548</v>
      </c>
    </row>
    <row r="84" spans="1:4" x14ac:dyDescent="0.2">
      <c r="A84" s="40" t="s">
        <v>2</v>
      </c>
      <c r="B84" s="40" t="s">
        <v>25</v>
      </c>
      <c r="C84" s="41" t="s">
        <v>31</v>
      </c>
      <c r="D84" s="64">
        <v>5447</v>
      </c>
    </row>
    <row r="85" spans="1:4" x14ac:dyDescent="0.2">
      <c r="A85" s="40" t="s">
        <v>2</v>
      </c>
      <c r="B85" s="40" t="s">
        <v>25</v>
      </c>
      <c r="C85" s="41" t="s">
        <v>96</v>
      </c>
      <c r="D85" s="64">
        <v>2278</v>
      </c>
    </row>
    <row r="86" spans="1:4" x14ac:dyDescent="0.2">
      <c r="A86" s="40" t="s">
        <v>4</v>
      </c>
      <c r="B86" s="40" t="s">
        <v>21</v>
      </c>
      <c r="C86" s="41" t="s">
        <v>13</v>
      </c>
      <c r="D86" s="64">
        <v>463</v>
      </c>
    </row>
    <row r="87" spans="1:4" x14ac:dyDescent="0.2">
      <c r="A87" s="40" t="s">
        <v>4</v>
      </c>
      <c r="B87" s="40" t="s">
        <v>21</v>
      </c>
      <c r="C87" s="41" t="s">
        <v>7</v>
      </c>
      <c r="D87" s="64">
        <v>3190</v>
      </c>
    </row>
    <row r="88" spans="1:4" x14ac:dyDescent="0.2">
      <c r="A88" s="40" t="s">
        <v>4</v>
      </c>
      <c r="B88" s="40" t="s">
        <v>21</v>
      </c>
      <c r="C88" s="41" t="s">
        <v>30</v>
      </c>
      <c r="D88" s="64">
        <v>7796</v>
      </c>
    </row>
    <row r="89" spans="1:4" x14ac:dyDescent="0.2">
      <c r="A89" s="40" t="s">
        <v>4</v>
      </c>
      <c r="B89" s="40" t="s">
        <v>21</v>
      </c>
      <c r="C89" s="41" t="s">
        <v>95</v>
      </c>
      <c r="D89" s="64">
        <v>1951</v>
      </c>
    </row>
    <row r="90" spans="1:4" x14ac:dyDescent="0.2">
      <c r="A90" s="40" t="s">
        <v>4</v>
      </c>
      <c r="B90" s="40" t="s">
        <v>21</v>
      </c>
      <c r="C90" s="41" t="s">
        <v>32</v>
      </c>
      <c r="D90" s="64">
        <v>3130</v>
      </c>
    </row>
    <row r="91" spans="1:4" x14ac:dyDescent="0.2">
      <c r="A91" s="40" t="s">
        <v>4</v>
      </c>
      <c r="B91" s="40" t="s">
        <v>21</v>
      </c>
      <c r="C91" s="41" t="s">
        <v>31</v>
      </c>
      <c r="D91" s="64">
        <v>8628</v>
      </c>
    </row>
    <row r="92" spans="1:4" x14ac:dyDescent="0.2">
      <c r="A92" s="40" t="s">
        <v>4</v>
      </c>
      <c r="B92" s="40" t="s">
        <v>21</v>
      </c>
      <c r="C92" s="41" t="s">
        <v>96</v>
      </c>
      <c r="D92" s="64">
        <v>2277</v>
      </c>
    </row>
    <row r="93" spans="1:4" x14ac:dyDescent="0.2">
      <c r="A93" s="40" t="s">
        <v>4</v>
      </c>
      <c r="B93" s="40" t="s">
        <v>24</v>
      </c>
      <c r="C93" s="41" t="s">
        <v>13</v>
      </c>
      <c r="D93" s="64">
        <v>109</v>
      </c>
    </row>
    <row r="94" spans="1:4" x14ac:dyDescent="0.2">
      <c r="A94" s="40" t="s">
        <v>4</v>
      </c>
      <c r="B94" s="40" t="s">
        <v>24</v>
      </c>
      <c r="C94" s="41" t="s">
        <v>7</v>
      </c>
      <c r="D94" s="64">
        <v>2818</v>
      </c>
    </row>
    <row r="95" spans="1:4" x14ac:dyDescent="0.2">
      <c r="A95" s="40" t="s">
        <v>4</v>
      </c>
      <c r="B95" s="40" t="s">
        <v>24</v>
      </c>
      <c r="C95" s="41" t="s">
        <v>30</v>
      </c>
      <c r="D95" s="64">
        <v>5255</v>
      </c>
    </row>
    <row r="96" spans="1:4" x14ac:dyDescent="0.2">
      <c r="A96" s="40" t="s">
        <v>4</v>
      </c>
      <c r="B96" s="40" t="s">
        <v>24</v>
      </c>
      <c r="C96" s="41" t="s">
        <v>95</v>
      </c>
      <c r="D96" s="64">
        <v>1841</v>
      </c>
    </row>
    <row r="97" spans="1:4" x14ac:dyDescent="0.2">
      <c r="A97" s="40" t="s">
        <v>4</v>
      </c>
      <c r="B97" s="40" t="s">
        <v>24</v>
      </c>
      <c r="C97" s="41" t="s">
        <v>32</v>
      </c>
      <c r="D97" s="64">
        <v>2527</v>
      </c>
    </row>
    <row r="98" spans="1:4" x14ac:dyDescent="0.2">
      <c r="A98" s="40" t="s">
        <v>4</v>
      </c>
      <c r="B98" s="40" t="s">
        <v>24</v>
      </c>
      <c r="C98" s="41" t="s">
        <v>31</v>
      </c>
      <c r="D98" s="64">
        <v>7067</v>
      </c>
    </row>
    <row r="99" spans="1:4" x14ac:dyDescent="0.2">
      <c r="A99" s="40" t="s">
        <v>4</v>
      </c>
      <c r="B99" s="40" t="s">
        <v>24</v>
      </c>
      <c r="C99" s="41" t="s">
        <v>96</v>
      </c>
      <c r="D99" s="64">
        <v>2398</v>
      </c>
    </row>
    <row r="100" spans="1:4" x14ac:dyDescent="0.2">
      <c r="A100" s="40" t="s">
        <v>4</v>
      </c>
      <c r="B100" s="40" t="s">
        <v>28</v>
      </c>
      <c r="C100" s="41" t="s">
        <v>13</v>
      </c>
      <c r="D100" s="64">
        <v>893</v>
      </c>
    </row>
    <row r="101" spans="1:4" x14ac:dyDescent="0.2">
      <c r="A101" s="40" t="s">
        <v>4</v>
      </c>
      <c r="B101" s="40" t="s">
        <v>28</v>
      </c>
      <c r="C101" s="41" t="s">
        <v>7</v>
      </c>
      <c r="D101" s="64">
        <v>3200</v>
      </c>
    </row>
    <row r="102" spans="1:4" x14ac:dyDescent="0.2">
      <c r="A102" s="40" t="s">
        <v>4</v>
      </c>
      <c r="B102" s="40" t="s">
        <v>28</v>
      </c>
      <c r="C102" s="41" t="s">
        <v>30</v>
      </c>
      <c r="D102" s="64">
        <v>613</v>
      </c>
    </row>
    <row r="103" spans="1:4" x14ac:dyDescent="0.2">
      <c r="A103" s="40" t="s">
        <v>4</v>
      </c>
      <c r="B103" s="40" t="s">
        <v>28</v>
      </c>
      <c r="C103" s="41" t="s">
        <v>95</v>
      </c>
      <c r="D103" s="64">
        <v>1475</v>
      </c>
    </row>
    <row r="104" spans="1:4" x14ac:dyDescent="0.2">
      <c r="A104" s="40" t="s">
        <v>4</v>
      </c>
      <c r="B104" s="40" t="s">
        <v>28</v>
      </c>
      <c r="C104" s="41" t="s">
        <v>32</v>
      </c>
      <c r="D104" s="64">
        <v>734</v>
      </c>
    </row>
    <row r="105" spans="1:4" x14ac:dyDescent="0.2">
      <c r="A105" s="40" t="s">
        <v>4</v>
      </c>
      <c r="B105" s="40" t="s">
        <v>28</v>
      </c>
      <c r="C105" s="41" t="s">
        <v>31</v>
      </c>
      <c r="D105" s="64">
        <v>3125</v>
      </c>
    </row>
    <row r="106" spans="1:4" x14ac:dyDescent="0.2">
      <c r="A106" s="40" t="s">
        <v>4</v>
      </c>
      <c r="B106" s="40" t="s">
        <v>28</v>
      </c>
      <c r="C106" s="41" t="s">
        <v>96</v>
      </c>
      <c r="D106" s="64">
        <v>1590</v>
      </c>
    </row>
    <row r="107" spans="1:4" x14ac:dyDescent="0.2">
      <c r="A107" s="40" t="s">
        <v>4</v>
      </c>
      <c r="B107" s="40" t="s">
        <v>19</v>
      </c>
      <c r="C107" s="41" t="s">
        <v>13</v>
      </c>
      <c r="D107" s="64">
        <v>1151</v>
      </c>
    </row>
    <row r="108" spans="1:4" x14ac:dyDescent="0.2">
      <c r="A108" s="40" t="s">
        <v>4</v>
      </c>
      <c r="B108" s="40" t="s">
        <v>19</v>
      </c>
      <c r="C108" s="41" t="s">
        <v>7</v>
      </c>
      <c r="D108" s="64">
        <v>2993</v>
      </c>
    </row>
    <row r="109" spans="1:4" x14ac:dyDescent="0.2">
      <c r="A109" s="40" t="s">
        <v>4</v>
      </c>
      <c r="B109" s="40" t="s">
        <v>19</v>
      </c>
      <c r="C109" s="41" t="s">
        <v>30</v>
      </c>
      <c r="D109" s="64">
        <v>1222</v>
      </c>
    </row>
    <row r="110" spans="1:4" x14ac:dyDescent="0.2">
      <c r="A110" s="40" t="s">
        <v>4</v>
      </c>
      <c r="B110" s="40" t="s">
        <v>19</v>
      </c>
      <c r="C110" s="41" t="s">
        <v>95</v>
      </c>
      <c r="D110" s="64">
        <v>1514</v>
      </c>
    </row>
    <row r="111" spans="1:4" x14ac:dyDescent="0.2">
      <c r="A111" s="40" t="s">
        <v>4</v>
      </c>
      <c r="B111" s="40" t="s">
        <v>19</v>
      </c>
      <c r="C111" s="41" t="s">
        <v>32</v>
      </c>
      <c r="D111" s="64">
        <v>959</v>
      </c>
    </row>
    <row r="112" spans="1:4" x14ac:dyDescent="0.2">
      <c r="A112" s="40" t="s">
        <v>4</v>
      </c>
      <c r="B112" s="40" t="s">
        <v>19</v>
      </c>
      <c r="C112" s="41" t="s">
        <v>31</v>
      </c>
      <c r="D112" s="64">
        <v>3784</v>
      </c>
    </row>
    <row r="113" spans="1:4" x14ac:dyDescent="0.2">
      <c r="A113" s="40" t="s">
        <v>4</v>
      </c>
      <c r="B113" s="40" t="s">
        <v>19</v>
      </c>
      <c r="C113" s="41" t="s">
        <v>96</v>
      </c>
      <c r="D113" s="64">
        <v>1737</v>
      </c>
    </row>
    <row r="114" spans="1:4" x14ac:dyDescent="0.2">
      <c r="A114" s="40" t="s">
        <v>4</v>
      </c>
      <c r="B114" s="40" t="s">
        <v>18</v>
      </c>
      <c r="C114" s="41" t="s">
        <v>13</v>
      </c>
      <c r="D114" s="64">
        <v>981</v>
      </c>
    </row>
    <row r="115" spans="1:4" x14ac:dyDescent="0.2">
      <c r="A115" s="40" t="s">
        <v>4</v>
      </c>
      <c r="B115" s="40" t="s">
        <v>18</v>
      </c>
      <c r="C115" s="41" t="s">
        <v>7</v>
      </c>
      <c r="D115" s="64">
        <v>3091</v>
      </c>
    </row>
    <row r="116" spans="1:4" x14ac:dyDescent="0.2">
      <c r="A116" s="40" t="s">
        <v>4</v>
      </c>
      <c r="B116" s="40" t="s">
        <v>18</v>
      </c>
      <c r="C116" s="41" t="s">
        <v>30</v>
      </c>
      <c r="D116" s="64">
        <v>723</v>
      </c>
    </row>
    <row r="117" spans="1:4" x14ac:dyDescent="0.2">
      <c r="A117" s="40" t="s">
        <v>4</v>
      </c>
      <c r="B117" s="40" t="s">
        <v>18</v>
      </c>
      <c r="C117" s="41" t="s">
        <v>95</v>
      </c>
      <c r="D117" s="64">
        <v>1436</v>
      </c>
    </row>
    <row r="118" spans="1:4" x14ac:dyDescent="0.2">
      <c r="A118" s="40" t="s">
        <v>4</v>
      </c>
      <c r="B118" s="40" t="s">
        <v>18</v>
      </c>
      <c r="C118" s="41" t="s">
        <v>32</v>
      </c>
      <c r="D118" s="64">
        <v>861</v>
      </c>
    </row>
    <row r="119" spans="1:4" x14ac:dyDescent="0.2">
      <c r="A119" s="40" t="s">
        <v>4</v>
      </c>
      <c r="B119" s="40" t="s">
        <v>18</v>
      </c>
      <c r="C119" s="41" t="s">
        <v>31</v>
      </c>
      <c r="D119" s="64">
        <v>3601</v>
      </c>
    </row>
    <row r="120" spans="1:4" x14ac:dyDescent="0.2">
      <c r="A120" s="40" t="s">
        <v>4</v>
      </c>
      <c r="B120" s="40" t="s">
        <v>18</v>
      </c>
      <c r="C120" s="41" t="s">
        <v>96</v>
      </c>
      <c r="D120" s="64">
        <v>1818</v>
      </c>
    </row>
    <row r="121" spans="1:4" x14ac:dyDescent="0.2">
      <c r="A121" s="40" t="s">
        <v>4</v>
      </c>
      <c r="B121" s="40" t="s">
        <v>23</v>
      </c>
      <c r="C121" s="41" t="s">
        <v>13</v>
      </c>
      <c r="D121" s="64">
        <v>81</v>
      </c>
    </row>
    <row r="122" spans="1:4" x14ac:dyDescent="0.2">
      <c r="A122" s="40" t="s">
        <v>4</v>
      </c>
      <c r="B122" s="40" t="s">
        <v>23</v>
      </c>
      <c r="C122" s="41" t="s">
        <v>7</v>
      </c>
      <c r="D122" s="64">
        <v>2891</v>
      </c>
    </row>
    <row r="123" spans="1:4" x14ac:dyDescent="0.2">
      <c r="A123" s="40" t="s">
        <v>4</v>
      </c>
      <c r="B123" s="40" t="s">
        <v>23</v>
      </c>
      <c r="C123" s="41" t="s">
        <v>30</v>
      </c>
      <c r="D123" s="64">
        <v>5171</v>
      </c>
    </row>
    <row r="124" spans="1:4" x14ac:dyDescent="0.2">
      <c r="A124" s="40" t="s">
        <v>4</v>
      </c>
      <c r="B124" s="40" t="s">
        <v>23</v>
      </c>
      <c r="C124" s="41" t="s">
        <v>95</v>
      </c>
      <c r="D124" s="64">
        <v>1771</v>
      </c>
    </row>
    <row r="125" spans="1:4" x14ac:dyDescent="0.2">
      <c r="A125" s="40" t="s">
        <v>4</v>
      </c>
      <c r="B125" s="40" t="s">
        <v>23</v>
      </c>
      <c r="C125" s="41" t="s">
        <v>32</v>
      </c>
      <c r="D125" s="64">
        <v>2596</v>
      </c>
    </row>
    <row r="126" spans="1:4" x14ac:dyDescent="0.2">
      <c r="A126" s="40" t="s">
        <v>4</v>
      </c>
      <c r="B126" s="40" t="s">
        <v>23</v>
      </c>
      <c r="C126" s="41" t="s">
        <v>31</v>
      </c>
      <c r="D126" s="64">
        <v>6790</v>
      </c>
    </row>
    <row r="127" spans="1:4" x14ac:dyDescent="0.2">
      <c r="A127" s="40" t="s">
        <v>4</v>
      </c>
      <c r="B127" s="40" t="s">
        <v>23</v>
      </c>
      <c r="C127" s="41" t="s">
        <v>96</v>
      </c>
      <c r="D127" s="64">
        <v>2106</v>
      </c>
    </row>
    <row r="128" spans="1:4" x14ac:dyDescent="0.2">
      <c r="A128" s="40" t="s">
        <v>4</v>
      </c>
      <c r="B128" s="40" t="s">
        <v>22</v>
      </c>
      <c r="C128" s="41" t="s">
        <v>13</v>
      </c>
      <c r="D128" s="64">
        <v>135</v>
      </c>
    </row>
    <row r="129" spans="1:4" x14ac:dyDescent="0.2">
      <c r="A129" s="40" t="s">
        <v>4</v>
      </c>
      <c r="B129" s="40" t="s">
        <v>22</v>
      </c>
      <c r="C129" s="41" t="s">
        <v>7</v>
      </c>
      <c r="D129" s="64">
        <v>2765</v>
      </c>
    </row>
    <row r="130" spans="1:4" x14ac:dyDescent="0.2">
      <c r="A130" s="40" t="s">
        <v>4</v>
      </c>
      <c r="B130" s="40" t="s">
        <v>22</v>
      </c>
      <c r="C130" s="41" t="s">
        <v>30</v>
      </c>
      <c r="D130" s="64">
        <v>3858</v>
      </c>
    </row>
    <row r="131" spans="1:4" x14ac:dyDescent="0.2">
      <c r="A131" s="40" t="s">
        <v>4</v>
      </c>
      <c r="B131" s="40" t="s">
        <v>22</v>
      </c>
      <c r="C131" s="41" t="s">
        <v>95</v>
      </c>
      <c r="D131" s="64">
        <v>1680</v>
      </c>
    </row>
    <row r="132" spans="1:4" x14ac:dyDescent="0.2">
      <c r="A132" s="40" t="s">
        <v>4</v>
      </c>
      <c r="B132" s="40" t="s">
        <v>22</v>
      </c>
      <c r="C132" s="41" t="s">
        <v>32</v>
      </c>
      <c r="D132" s="64">
        <v>2284</v>
      </c>
    </row>
    <row r="133" spans="1:4" x14ac:dyDescent="0.2">
      <c r="A133" s="40" t="s">
        <v>4</v>
      </c>
      <c r="B133" s="40" t="s">
        <v>22</v>
      </c>
      <c r="C133" s="41" t="s">
        <v>31</v>
      </c>
      <c r="D133" s="64">
        <v>5780</v>
      </c>
    </row>
    <row r="134" spans="1:4" x14ac:dyDescent="0.2">
      <c r="A134" s="40" t="s">
        <v>4</v>
      </c>
      <c r="B134" s="40" t="s">
        <v>22</v>
      </c>
      <c r="C134" s="41" t="s">
        <v>96</v>
      </c>
      <c r="D134" s="64">
        <v>1965</v>
      </c>
    </row>
    <row r="135" spans="1:4" x14ac:dyDescent="0.2">
      <c r="A135" s="40" t="s">
        <v>4</v>
      </c>
      <c r="B135" s="40" t="s">
        <v>20</v>
      </c>
      <c r="C135" s="41" t="s">
        <v>13</v>
      </c>
      <c r="D135" s="64">
        <v>741</v>
      </c>
    </row>
    <row r="136" spans="1:4" x14ac:dyDescent="0.2">
      <c r="A136" s="40" t="s">
        <v>4</v>
      </c>
      <c r="B136" s="40" t="s">
        <v>20</v>
      </c>
      <c r="C136" s="41" t="s">
        <v>7</v>
      </c>
      <c r="D136" s="64">
        <v>2947</v>
      </c>
    </row>
    <row r="137" spans="1:4" x14ac:dyDescent="0.2">
      <c r="A137" s="40" t="s">
        <v>4</v>
      </c>
      <c r="B137" s="40" t="s">
        <v>20</v>
      </c>
      <c r="C137" s="41" t="s">
        <v>30</v>
      </c>
      <c r="D137" s="64">
        <v>4222</v>
      </c>
    </row>
    <row r="138" spans="1:4" x14ac:dyDescent="0.2">
      <c r="A138" s="40" t="s">
        <v>4</v>
      </c>
      <c r="B138" s="40" t="s">
        <v>20</v>
      </c>
      <c r="C138" s="41" t="s">
        <v>95</v>
      </c>
      <c r="D138" s="64">
        <v>1686</v>
      </c>
    </row>
    <row r="139" spans="1:4" x14ac:dyDescent="0.2">
      <c r="A139" s="40" t="s">
        <v>4</v>
      </c>
      <c r="B139" s="40" t="s">
        <v>20</v>
      </c>
      <c r="C139" s="41" t="s">
        <v>32</v>
      </c>
      <c r="D139" s="64">
        <v>1854</v>
      </c>
    </row>
    <row r="140" spans="1:4" x14ac:dyDescent="0.2">
      <c r="A140" s="40" t="s">
        <v>4</v>
      </c>
      <c r="B140" s="40" t="s">
        <v>20</v>
      </c>
      <c r="C140" s="41" t="s">
        <v>31</v>
      </c>
      <c r="D140" s="64">
        <v>6439</v>
      </c>
    </row>
    <row r="141" spans="1:4" x14ac:dyDescent="0.2">
      <c r="A141" s="40" t="s">
        <v>4</v>
      </c>
      <c r="B141" s="40" t="s">
        <v>20</v>
      </c>
      <c r="C141" s="41" t="s">
        <v>96</v>
      </c>
      <c r="D141" s="64">
        <v>1841</v>
      </c>
    </row>
    <row r="142" spans="1:4" x14ac:dyDescent="0.2">
      <c r="A142" s="40" t="s">
        <v>4</v>
      </c>
      <c r="B142" s="40" t="s">
        <v>8</v>
      </c>
      <c r="C142" s="41" t="s">
        <v>13</v>
      </c>
      <c r="D142" s="64">
        <v>257</v>
      </c>
    </row>
    <row r="143" spans="1:4" x14ac:dyDescent="0.2">
      <c r="A143" s="40" t="s">
        <v>4</v>
      </c>
      <c r="B143" s="40" t="s">
        <v>8</v>
      </c>
      <c r="C143" s="41" t="s">
        <v>7</v>
      </c>
      <c r="D143" s="64">
        <v>3030</v>
      </c>
    </row>
    <row r="144" spans="1:4" x14ac:dyDescent="0.2">
      <c r="A144" s="40" t="s">
        <v>4</v>
      </c>
      <c r="B144" s="40" t="s">
        <v>8</v>
      </c>
      <c r="C144" s="41" t="s">
        <v>30</v>
      </c>
      <c r="D144" s="64">
        <v>6934</v>
      </c>
    </row>
    <row r="145" spans="1:4" x14ac:dyDescent="0.2">
      <c r="A145" s="40" t="s">
        <v>4</v>
      </c>
      <c r="B145" s="40" t="s">
        <v>8</v>
      </c>
      <c r="C145" s="41" t="s">
        <v>95</v>
      </c>
      <c r="D145" s="64">
        <v>2103</v>
      </c>
    </row>
    <row r="146" spans="1:4" x14ac:dyDescent="0.2">
      <c r="A146" s="40" t="s">
        <v>4</v>
      </c>
      <c r="B146" s="40" t="s">
        <v>8</v>
      </c>
      <c r="C146" s="41" t="s">
        <v>32</v>
      </c>
      <c r="D146" s="64">
        <v>3035</v>
      </c>
    </row>
    <row r="147" spans="1:4" x14ac:dyDescent="0.2">
      <c r="A147" s="40" t="s">
        <v>4</v>
      </c>
      <c r="B147" s="40" t="s">
        <v>8</v>
      </c>
      <c r="C147" s="41" t="s">
        <v>31</v>
      </c>
      <c r="D147" s="64">
        <v>7176</v>
      </c>
    </row>
    <row r="148" spans="1:4" x14ac:dyDescent="0.2">
      <c r="A148" s="40" t="s">
        <v>4</v>
      </c>
      <c r="B148" s="40" t="s">
        <v>8</v>
      </c>
      <c r="C148" s="41" t="s">
        <v>96</v>
      </c>
      <c r="D148" s="64">
        <v>2150</v>
      </c>
    </row>
    <row r="149" spans="1:4" x14ac:dyDescent="0.2">
      <c r="A149" s="40" t="s">
        <v>4</v>
      </c>
      <c r="B149" s="40" t="s">
        <v>27</v>
      </c>
      <c r="C149" s="41" t="s">
        <v>13</v>
      </c>
      <c r="D149" s="64">
        <v>491</v>
      </c>
    </row>
    <row r="150" spans="1:4" x14ac:dyDescent="0.2">
      <c r="A150" s="40" t="s">
        <v>4</v>
      </c>
      <c r="B150" s="40" t="s">
        <v>27</v>
      </c>
      <c r="C150" s="41" t="s">
        <v>7</v>
      </c>
      <c r="D150" s="64">
        <v>2835</v>
      </c>
    </row>
    <row r="151" spans="1:4" x14ac:dyDescent="0.2">
      <c r="A151" s="40" t="s">
        <v>4</v>
      </c>
      <c r="B151" s="40" t="s">
        <v>27</v>
      </c>
      <c r="C151" s="41" t="s">
        <v>30</v>
      </c>
      <c r="D151" s="64">
        <v>1156</v>
      </c>
    </row>
    <row r="152" spans="1:4" x14ac:dyDescent="0.2">
      <c r="A152" s="40" t="s">
        <v>4</v>
      </c>
      <c r="B152" s="40" t="s">
        <v>27</v>
      </c>
      <c r="C152" s="41" t="s">
        <v>95</v>
      </c>
      <c r="D152" s="64">
        <v>1561</v>
      </c>
    </row>
    <row r="153" spans="1:4" x14ac:dyDescent="0.2">
      <c r="A153" s="40" t="s">
        <v>4</v>
      </c>
      <c r="B153" s="40" t="s">
        <v>27</v>
      </c>
      <c r="C153" s="41" t="s">
        <v>32</v>
      </c>
      <c r="D153" s="64">
        <v>1281</v>
      </c>
    </row>
    <row r="154" spans="1:4" x14ac:dyDescent="0.2">
      <c r="A154" s="40" t="s">
        <v>4</v>
      </c>
      <c r="B154" s="40" t="s">
        <v>27</v>
      </c>
      <c r="C154" s="41" t="s">
        <v>31</v>
      </c>
      <c r="D154" s="64">
        <v>7028</v>
      </c>
    </row>
    <row r="155" spans="1:4" x14ac:dyDescent="0.2">
      <c r="A155" s="40" t="s">
        <v>4</v>
      </c>
      <c r="B155" s="40" t="s">
        <v>27</v>
      </c>
      <c r="C155" s="41" t="s">
        <v>96</v>
      </c>
      <c r="D155" s="64">
        <v>1923</v>
      </c>
    </row>
    <row r="156" spans="1:4" x14ac:dyDescent="0.2">
      <c r="A156" s="40" t="s">
        <v>4</v>
      </c>
      <c r="B156" s="40" t="s">
        <v>26</v>
      </c>
      <c r="C156" s="41" t="s">
        <v>13</v>
      </c>
      <c r="D156" s="64">
        <v>391</v>
      </c>
    </row>
    <row r="157" spans="1:4" x14ac:dyDescent="0.2">
      <c r="A157" s="40" t="s">
        <v>4</v>
      </c>
      <c r="B157" s="40" t="s">
        <v>26</v>
      </c>
      <c r="C157" s="41" t="s">
        <v>7</v>
      </c>
      <c r="D157" s="64">
        <v>2944</v>
      </c>
    </row>
    <row r="158" spans="1:4" x14ac:dyDescent="0.2">
      <c r="A158" s="40" t="s">
        <v>4</v>
      </c>
      <c r="B158" s="40" t="s">
        <v>26</v>
      </c>
      <c r="C158" s="41" t="s">
        <v>30</v>
      </c>
      <c r="D158" s="64">
        <v>3494</v>
      </c>
    </row>
    <row r="159" spans="1:4" x14ac:dyDescent="0.2">
      <c r="A159" s="40" t="s">
        <v>4</v>
      </c>
      <c r="B159" s="40" t="s">
        <v>26</v>
      </c>
      <c r="C159" s="41" t="s">
        <v>95</v>
      </c>
      <c r="D159" s="64">
        <v>1758</v>
      </c>
    </row>
    <row r="160" spans="1:4" x14ac:dyDescent="0.2">
      <c r="A160" s="40" t="s">
        <v>4</v>
      </c>
      <c r="B160" s="40" t="s">
        <v>26</v>
      </c>
      <c r="C160" s="41" t="s">
        <v>32</v>
      </c>
      <c r="D160" s="64">
        <v>2077</v>
      </c>
    </row>
    <row r="161" spans="1:4" x14ac:dyDescent="0.2">
      <c r="A161" s="40" t="s">
        <v>4</v>
      </c>
      <c r="B161" s="40" t="s">
        <v>26</v>
      </c>
      <c r="C161" s="41" t="s">
        <v>31</v>
      </c>
      <c r="D161" s="64">
        <v>6749</v>
      </c>
    </row>
    <row r="162" spans="1:4" x14ac:dyDescent="0.2">
      <c r="A162" s="40" t="s">
        <v>4</v>
      </c>
      <c r="B162" s="40" t="s">
        <v>26</v>
      </c>
      <c r="C162" s="41" t="s">
        <v>96</v>
      </c>
      <c r="D162" s="64">
        <v>1971</v>
      </c>
    </row>
    <row r="163" spans="1:4" x14ac:dyDescent="0.2">
      <c r="A163" s="40" t="s">
        <v>4</v>
      </c>
      <c r="B163" s="40" t="s">
        <v>25</v>
      </c>
      <c r="C163" s="41" t="s">
        <v>13</v>
      </c>
      <c r="D163" s="64">
        <v>138</v>
      </c>
    </row>
    <row r="164" spans="1:4" x14ac:dyDescent="0.2">
      <c r="A164" s="40" t="s">
        <v>4</v>
      </c>
      <c r="B164" s="40" t="s">
        <v>25</v>
      </c>
      <c r="C164" s="41" t="s">
        <v>7</v>
      </c>
      <c r="D164" s="64">
        <v>2717</v>
      </c>
    </row>
    <row r="165" spans="1:4" x14ac:dyDescent="0.2">
      <c r="A165" s="40" t="s">
        <v>4</v>
      </c>
      <c r="B165" s="40" t="s">
        <v>25</v>
      </c>
      <c r="C165" s="41" t="s">
        <v>30</v>
      </c>
      <c r="D165" s="64">
        <v>3209</v>
      </c>
    </row>
    <row r="166" spans="1:4" x14ac:dyDescent="0.2">
      <c r="A166" s="40" t="s">
        <v>4</v>
      </c>
      <c r="B166" s="40" t="s">
        <v>25</v>
      </c>
      <c r="C166" s="41" t="s">
        <v>95</v>
      </c>
      <c r="D166" s="64">
        <v>1547</v>
      </c>
    </row>
    <row r="167" spans="1:4" x14ac:dyDescent="0.2">
      <c r="A167" s="40" t="s">
        <v>4</v>
      </c>
      <c r="B167" s="40" t="s">
        <v>25</v>
      </c>
      <c r="C167" s="41" t="s">
        <v>32</v>
      </c>
      <c r="D167" s="64">
        <v>1794</v>
      </c>
    </row>
    <row r="168" spans="1:4" x14ac:dyDescent="0.2">
      <c r="A168" s="40" t="s">
        <v>4</v>
      </c>
      <c r="B168" s="40" t="s">
        <v>25</v>
      </c>
      <c r="C168" s="41" t="s">
        <v>31</v>
      </c>
      <c r="D168" s="64">
        <v>5571</v>
      </c>
    </row>
    <row r="169" spans="1:4" x14ac:dyDescent="0.2">
      <c r="A169" s="40" t="s">
        <v>4</v>
      </c>
      <c r="B169" s="40" t="s">
        <v>25</v>
      </c>
      <c r="C169" s="41" t="s">
        <v>96</v>
      </c>
      <c r="D169" s="64">
        <v>2071</v>
      </c>
    </row>
    <row r="170" spans="1:4" x14ac:dyDescent="0.2">
      <c r="A170" s="40" t="s">
        <v>5</v>
      </c>
      <c r="B170" s="40" t="s">
        <v>21</v>
      </c>
      <c r="C170" s="41" t="s">
        <v>13</v>
      </c>
      <c r="D170" s="64">
        <v>787</v>
      </c>
    </row>
    <row r="171" spans="1:4" x14ac:dyDescent="0.2">
      <c r="A171" s="40" t="s">
        <v>5</v>
      </c>
      <c r="B171" s="40" t="s">
        <v>21</v>
      </c>
      <c r="C171" s="41" t="s">
        <v>7</v>
      </c>
      <c r="D171" s="64">
        <v>2782</v>
      </c>
    </row>
    <row r="172" spans="1:4" x14ac:dyDescent="0.2">
      <c r="A172" s="40" t="s">
        <v>5</v>
      </c>
      <c r="B172" s="40" t="s">
        <v>21</v>
      </c>
      <c r="C172" s="41" t="s">
        <v>30</v>
      </c>
      <c r="D172" s="64">
        <v>2134</v>
      </c>
    </row>
    <row r="173" spans="1:4" x14ac:dyDescent="0.2">
      <c r="A173" s="40" t="s">
        <v>5</v>
      </c>
      <c r="B173" s="40" t="s">
        <v>21</v>
      </c>
      <c r="C173" s="41" t="s">
        <v>95</v>
      </c>
      <c r="D173" s="64">
        <v>1344</v>
      </c>
    </row>
    <row r="174" spans="1:4" x14ac:dyDescent="0.2">
      <c r="A174" s="40" t="s">
        <v>5</v>
      </c>
      <c r="B174" s="40" t="s">
        <v>21</v>
      </c>
      <c r="C174" s="41" t="s">
        <v>32</v>
      </c>
      <c r="D174" s="64">
        <v>1382</v>
      </c>
    </row>
    <row r="175" spans="1:4" x14ac:dyDescent="0.2">
      <c r="A175" s="40" t="s">
        <v>5</v>
      </c>
      <c r="B175" s="40" t="s">
        <v>21</v>
      </c>
      <c r="C175" s="41" t="s">
        <v>31</v>
      </c>
      <c r="D175" s="64">
        <v>4264</v>
      </c>
    </row>
    <row r="176" spans="1:4" x14ac:dyDescent="0.2">
      <c r="A176" s="40" t="s">
        <v>5</v>
      </c>
      <c r="B176" s="40" t="s">
        <v>21</v>
      </c>
      <c r="C176" s="41" t="s">
        <v>96</v>
      </c>
      <c r="D176" s="64">
        <v>1491</v>
      </c>
    </row>
    <row r="177" spans="1:4" x14ac:dyDescent="0.2">
      <c r="A177" s="40" t="s">
        <v>5</v>
      </c>
      <c r="B177" s="40" t="s">
        <v>24</v>
      </c>
      <c r="C177" s="41" t="s">
        <v>13</v>
      </c>
      <c r="D177" s="64">
        <v>69</v>
      </c>
    </row>
    <row r="178" spans="1:4" x14ac:dyDescent="0.2">
      <c r="A178" s="40" t="s">
        <v>5</v>
      </c>
      <c r="B178" s="40" t="s">
        <v>24</v>
      </c>
      <c r="C178" s="41" t="s">
        <v>7</v>
      </c>
      <c r="D178" s="64">
        <v>2563</v>
      </c>
    </row>
    <row r="179" spans="1:4" x14ac:dyDescent="0.2">
      <c r="A179" s="40" t="s">
        <v>5</v>
      </c>
      <c r="B179" s="40" t="s">
        <v>24</v>
      </c>
      <c r="C179" s="41" t="s">
        <v>30</v>
      </c>
      <c r="D179" s="64">
        <v>1945</v>
      </c>
    </row>
    <row r="180" spans="1:4" x14ac:dyDescent="0.2">
      <c r="A180" s="40" t="s">
        <v>5</v>
      </c>
      <c r="B180" s="40" t="s">
        <v>24</v>
      </c>
      <c r="C180" s="41" t="s">
        <v>95</v>
      </c>
      <c r="D180" s="64">
        <v>1385</v>
      </c>
    </row>
    <row r="181" spans="1:4" x14ac:dyDescent="0.2">
      <c r="A181" s="40" t="s">
        <v>5</v>
      </c>
      <c r="B181" s="40" t="s">
        <v>24</v>
      </c>
      <c r="C181" s="41" t="s">
        <v>32</v>
      </c>
      <c r="D181" s="64">
        <v>1479</v>
      </c>
    </row>
    <row r="182" spans="1:4" x14ac:dyDescent="0.2">
      <c r="A182" s="40" t="s">
        <v>5</v>
      </c>
      <c r="B182" s="40" t="s">
        <v>24</v>
      </c>
      <c r="C182" s="41" t="s">
        <v>31</v>
      </c>
      <c r="D182" s="64">
        <v>4542</v>
      </c>
    </row>
    <row r="183" spans="1:4" x14ac:dyDescent="0.2">
      <c r="A183" s="40" t="s">
        <v>5</v>
      </c>
      <c r="B183" s="40" t="s">
        <v>24</v>
      </c>
      <c r="C183" s="41" t="s">
        <v>96</v>
      </c>
      <c r="D183" s="64">
        <v>1934</v>
      </c>
    </row>
    <row r="184" spans="1:4" x14ac:dyDescent="0.2">
      <c r="A184" s="40" t="s">
        <v>5</v>
      </c>
      <c r="B184" s="40" t="s">
        <v>28</v>
      </c>
      <c r="C184" s="41" t="s">
        <v>13</v>
      </c>
      <c r="D184" s="64">
        <v>872</v>
      </c>
    </row>
    <row r="185" spans="1:4" x14ac:dyDescent="0.2">
      <c r="A185" s="40" t="s">
        <v>5</v>
      </c>
      <c r="B185" s="40" t="s">
        <v>28</v>
      </c>
      <c r="C185" s="41" t="s">
        <v>7</v>
      </c>
      <c r="D185" s="64">
        <v>3037</v>
      </c>
    </row>
    <row r="186" spans="1:4" x14ac:dyDescent="0.2">
      <c r="A186" s="40" t="s">
        <v>5</v>
      </c>
      <c r="B186" s="40" t="s">
        <v>28</v>
      </c>
      <c r="C186" s="41" t="s">
        <v>30</v>
      </c>
      <c r="D186" s="64">
        <v>286</v>
      </c>
    </row>
    <row r="187" spans="1:4" x14ac:dyDescent="0.2">
      <c r="A187" s="40" t="s">
        <v>5</v>
      </c>
      <c r="B187" s="40" t="s">
        <v>28</v>
      </c>
      <c r="C187" s="41" t="s">
        <v>95</v>
      </c>
      <c r="D187" s="64">
        <v>1304</v>
      </c>
    </row>
    <row r="188" spans="1:4" x14ac:dyDescent="0.2">
      <c r="A188" s="40" t="s">
        <v>5</v>
      </c>
      <c r="B188" s="40" t="s">
        <v>28</v>
      </c>
      <c r="C188" s="41" t="s">
        <v>32</v>
      </c>
      <c r="D188" s="64">
        <v>644</v>
      </c>
    </row>
    <row r="189" spans="1:4" x14ac:dyDescent="0.2">
      <c r="A189" s="40" t="s">
        <v>5</v>
      </c>
      <c r="B189" s="40" t="s">
        <v>28</v>
      </c>
      <c r="C189" s="41" t="s">
        <v>31</v>
      </c>
      <c r="D189" s="64">
        <v>2380</v>
      </c>
    </row>
    <row r="190" spans="1:4" x14ac:dyDescent="0.2">
      <c r="A190" s="40" t="s">
        <v>5</v>
      </c>
      <c r="B190" s="40" t="s">
        <v>28</v>
      </c>
      <c r="C190" s="41" t="s">
        <v>96</v>
      </c>
      <c r="D190" s="64">
        <v>1603</v>
      </c>
    </row>
    <row r="191" spans="1:4" x14ac:dyDescent="0.2">
      <c r="A191" s="40" t="s">
        <v>5</v>
      </c>
      <c r="B191" s="40" t="s">
        <v>19</v>
      </c>
      <c r="C191" s="41" t="s">
        <v>13</v>
      </c>
      <c r="D191" s="64">
        <v>1230</v>
      </c>
    </row>
    <row r="192" spans="1:4" x14ac:dyDescent="0.2">
      <c r="A192" s="40" t="s">
        <v>5</v>
      </c>
      <c r="B192" s="40" t="s">
        <v>19</v>
      </c>
      <c r="C192" s="41" t="s">
        <v>7</v>
      </c>
      <c r="D192" s="64">
        <v>2667</v>
      </c>
    </row>
    <row r="193" spans="1:4" x14ac:dyDescent="0.2">
      <c r="A193" s="40" t="s">
        <v>5</v>
      </c>
      <c r="B193" s="40" t="s">
        <v>19</v>
      </c>
      <c r="C193" s="41" t="s">
        <v>30</v>
      </c>
      <c r="D193" s="64">
        <v>931</v>
      </c>
    </row>
    <row r="194" spans="1:4" x14ac:dyDescent="0.2">
      <c r="A194" s="40" t="s">
        <v>5</v>
      </c>
      <c r="B194" s="40" t="s">
        <v>19</v>
      </c>
      <c r="C194" s="41" t="s">
        <v>95</v>
      </c>
      <c r="D194" s="64">
        <v>1234</v>
      </c>
    </row>
    <row r="195" spans="1:4" x14ac:dyDescent="0.2">
      <c r="A195" s="40" t="s">
        <v>5</v>
      </c>
      <c r="B195" s="40" t="s">
        <v>19</v>
      </c>
      <c r="C195" s="41" t="s">
        <v>32</v>
      </c>
      <c r="D195" s="64">
        <v>825</v>
      </c>
    </row>
    <row r="196" spans="1:4" x14ac:dyDescent="0.2">
      <c r="A196" s="40" t="s">
        <v>5</v>
      </c>
      <c r="B196" s="40" t="s">
        <v>19</v>
      </c>
      <c r="C196" s="41" t="s">
        <v>31</v>
      </c>
      <c r="D196" s="64">
        <v>3304</v>
      </c>
    </row>
    <row r="197" spans="1:4" x14ac:dyDescent="0.2">
      <c r="A197" s="40" t="s">
        <v>5</v>
      </c>
      <c r="B197" s="40" t="s">
        <v>19</v>
      </c>
      <c r="C197" s="41" t="s">
        <v>96</v>
      </c>
      <c r="D197" s="64">
        <v>1455</v>
      </c>
    </row>
    <row r="198" spans="1:4" x14ac:dyDescent="0.2">
      <c r="A198" s="40" t="s">
        <v>5</v>
      </c>
      <c r="B198" s="40" t="s">
        <v>18</v>
      </c>
      <c r="C198" s="41" t="s">
        <v>13</v>
      </c>
      <c r="D198" s="64">
        <v>1080</v>
      </c>
    </row>
    <row r="199" spans="1:4" x14ac:dyDescent="0.2">
      <c r="A199" s="40" t="s">
        <v>5</v>
      </c>
      <c r="B199" s="40" t="s">
        <v>18</v>
      </c>
      <c r="C199" s="41" t="s">
        <v>7</v>
      </c>
      <c r="D199" s="64">
        <v>2901</v>
      </c>
    </row>
    <row r="200" spans="1:4" x14ac:dyDescent="0.2">
      <c r="A200" s="40" t="s">
        <v>5</v>
      </c>
      <c r="B200" s="40" t="s">
        <v>18</v>
      </c>
      <c r="C200" s="41" t="s">
        <v>30</v>
      </c>
      <c r="D200" s="64">
        <v>293</v>
      </c>
    </row>
    <row r="201" spans="1:4" x14ac:dyDescent="0.2">
      <c r="A201" s="40" t="s">
        <v>5</v>
      </c>
      <c r="B201" s="40" t="s">
        <v>18</v>
      </c>
      <c r="C201" s="41" t="s">
        <v>95</v>
      </c>
      <c r="D201" s="64">
        <v>1328</v>
      </c>
    </row>
    <row r="202" spans="1:4" x14ac:dyDescent="0.2">
      <c r="A202" s="40" t="s">
        <v>5</v>
      </c>
      <c r="B202" s="40" t="s">
        <v>18</v>
      </c>
      <c r="C202" s="41" t="s">
        <v>32</v>
      </c>
      <c r="D202" s="64">
        <v>637</v>
      </c>
    </row>
    <row r="203" spans="1:4" x14ac:dyDescent="0.2">
      <c r="A203" s="40" t="s">
        <v>5</v>
      </c>
      <c r="B203" s="40" t="s">
        <v>18</v>
      </c>
      <c r="C203" s="41" t="s">
        <v>31</v>
      </c>
      <c r="D203" s="64">
        <v>2237</v>
      </c>
    </row>
    <row r="204" spans="1:4" x14ac:dyDescent="0.2">
      <c r="A204" s="40" t="s">
        <v>5</v>
      </c>
      <c r="B204" s="40" t="s">
        <v>18</v>
      </c>
      <c r="C204" s="41" t="s">
        <v>96</v>
      </c>
      <c r="D204" s="64">
        <v>1615</v>
      </c>
    </row>
    <row r="205" spans="1:4" x14ac:dyDescent="0.2">
      <c r="A205" s="40" t="s">
        <v>5</v>
      </c>
      <c r="B205" s="40" t="s">
        <v>23</v>
      </c>
      <c r="C205" s="41" t="s">
        <v>13</v>
      </c>
      <c r="D205" s="64">
        <v>86</v>
      </c>
    </row>
    <row r="206" spans="1:4" x14ac:dyDescent="0.2">
      <c r="A206" s="40" t="s">
        <v>5</v>
      </c>
      <c r="B206" s="40" t="s">
        <v>23</v>
      </c>
      <c r="C206" s="41" t="s">
        <v>7</v>
      </c>
      <c r="D206" s="64">
        <v>2662</v>
      </c>
    </row>
    <row r="207" spans="1:4" x14ac:dyDescent="0.2">
      <c r="A207" s="40" t="s">
        <v>5</v>
      </c>
      <c r="B207" s="40" t="s">
        <v>23</v>
      </c>
      <c r="C207" s="41" t="s">
        <v>30</v>
      </c>
      <c r="D207" s="64">
        <v>1356</v>
      </c>
    </row>
    <row r="208" spans="1:4" x14ac:dyDescent="0.2">
      <c r="A208" s="40" t="s">
        <v>5</v>
      </c>
      <c r="B208" s="40" t="s">
        <v>23</v>
      </c>
      <c r="C208" s="41" t="s">
        <v>95</v>
      </c>
      <c r="D208" s="64">
        <v>1350</v>
      </c>
    </row>
    <row r="209" spans="1:4" x14ac:dyDescent="0.2">
      <c r="A209" s="40" t="s">
        <v>5</v>
      </c>
      <c r="B209" s="40" t="s">
        <v>23</v>
      </c>
      <c r="C209" s="41" t="s">
        <v>32</v>
      </c>
      <c r="D209" s="64">
        <v>1423</v>
      </c>
    </row>
    <row r="210" spans="1:4" x14ac:dyDescent="0.2">
      <c r="A210" s="40" t="s">
        <v>5</v>
      </c>
      <c r="B210" s="40" t="s">
        <v>23</v>
      </c>
      <c r="C210" s="41" t="s">
        <v>31</v>
      </c>
      <c r="D210" s="64">
        <v>4080</v>
      </c>
    </row>
    <row r="211" spans="1:4" x14ac:dyDescent="0.2">
      <c r="A211" s="40" t="s">
        <v>5</v>
      </c>
      <c r="B211" s="40" t="s">
        <v>23</v>
      </c>
      <c r="C211" s="41" t="s">
        <v>96</v>
      </c>
      <c r="D211" s="64">
        <v>1940</v>
      </c>
    </row>
    <row r="212" spans="1:4" x14ac:dyDescent="0.2">
      <c r="A212" s="40" t="s">
        <v>5</v>
      </c>
      <c r="B212" s="40" t="s">
        <v>22</v>
      </c>
      <c r="C212" s="41" t="s">
        <v>13</v>
      </c>
      <c r="D212" s="64">
        <v>164</v>
      </c>
    </row>
    <row r="213" spans="1:4" x14ac:dyDescent="0.2">
      <c r="A213" s="40" t="s">
        <v>5</v>
      </c>
      <c r="B213" s="40" t="s">
        <v>22</v>
      </c>
      <c r="C213" s="41" t="s">
        <v>7</v>
      </c>
      <c r="D213" s="64">
        <v>2566</v>
      </c>
    </row>
    <row r="214" spans="1:4" x14ac:dyDescent="0.2">
      <c r="A214" s="40" t="s">
        <v>5</v>
      </c>
      <c r="B214" s="40" t="s">
        <v>22</v>
      </c>
      <c r="C214" s="41" t="s">
        <v>30</v>
      </c>
      <c r="D214" s="64">
        <v>1049</v>
      </c>
    </row>
    <row r="215" spans="1:4" x14ac:dyDescent="0.2">
      <c r="A215" s="40" t="s">
        <v>5</v>
      </c>
      <c r="B215" s="40" t="s">
        <v>22</v>
      </c>
      <c r="C215" s="41" t="s">
        <v>95</v>
      </c>
      <c r="D215" s="64">
        <v>1339</v>
      </c>
    </row>
    <row r="216" spans="1:4" x14ac:dyDescent="0.2">
      <c r="A216" s="40" t="s">
        <v>5</v>
      </c>
      <c r="B216" s="40" t="s">
        <v>22</v>
      </c>
      <c r="C216" s="41" t="s">
        <v>32</v>
      </c>
      <c r="D216" s="64">
        <v>1222</v>
      </c>
    </row>
    <row r="217" spans="1:4" x14ac:dyDescent="0.2">
      <c r="A217" s="40" t="s">
        <v>5</v>
      </c>
      <c r="B217" s="40" t="s">
        <v>22</v>
      </c>
      <c r="C217" s="41" t="s">
        <v>31</v>
      </c>
      <c r="D217" s="64">
        <v>3518</v>
      </c>
    </row>
    <row r="218" spans="1:4" x14ac:dyDescent="0.2">
      <c r="A218" s="40" t="s">
        <v>5</v>
      </c>
      <c r="B218" s="40" t="s">
        <v>22</v>
      </c>
      <c r="C218" s="41" t="s">
        <v>96</v>
      </c>
      <c r="D218" s="64">
        <v>1675</v>
      </c>
    </row>
    <row r="219" spans="1:4" x14ac:dyDescent="0.2">
      <c r="A219" s="40" t="s">
        <v>5</v>
      </c>
      <c r="B219" s="40" t="s">
        <v>20</v>
      </c>
      <c r="C219" s="41" t="s">
        <v>13</v>
      </c>
      <c r="D219" s="64">
        <v>1424</v>
      </c>
    </row>
    <row r="220" spans="1:4" x14ac:dyDescent="0.2">
      <c r="A220" s="40" t="s">
        <v>5</v>
      </c>
      <c r="B220" s="40" t="s">
        <v>20</v>
      </c>
      <c r="C220" s="41" t="s">
        <v>7</v>
      </c>
      <c r="D220" s="64">
        <v>2958</v>
      </c>
    </row>
    <row r="221" spans="1:4" x14ac:dyDescent="0.2">
      <c r="A221" s="40" t="s">
        <v>5</v>
      </c>
      <c r="B221" s="40" t="s">
        <v>20</v>
      </c>
      <c r="C221" s="41" t="s">
        <v>30</v>
      </c>
      <c r="D221" s="64">
        <v>1747</v>
      </c>
    </row>
    <row r="222" spans="1:4" x14ac:dyDescent="0.2">
      <c r="A222" s="40" t="s">
        <v>5</v>
      </c>
      <c r="B222" s="40" t="s">
        <v>20</v>
      </c>
      <c r="C222" s="41" t="s">
        <v>95</v>
      </c>
      <c r="D222" s="64">
        <v>1392</v>
      </c>
    </row>
    <row r="223" spans="1:4" x14ac:dyDescent="0.2">
      <c r="A223" s="40" t="s">
        <v>5</v>
      </c>
      <c r="B223" s="40" t="s">
        <v>20</v>
      </c>
      <c r="C223" s="41" t="s">
        <v>32</v>
      </c>
      <c r="D223" s="64">
        <v>1058</v>
      </c>
    </row>
    <row r="224" spans="1:4" x14ac:dyDescent="0.2">
      <c r="A224" s="40" t="s">
        <v>5</v>
      </c>
      <c r="B224" s="40" t="s">
        <v>20</v>
      </c>
      <c r="C224" s="41" t="s">
        <v>31</v>
      </c>
      <c r="D224" s="64">
        <v>3465</v>
      </c>
    </row>
    <row r="225" spans="1:4" x14ac:dyDescent="0.2">
      <c r="A225" s="40" t="s">
        <v>5</v>
      </c>
      <c r="B225" s="40" t="s">
        <v>20</v>
      </c>
      <c r="C225" s="41" t="s">
        <v>96</v>
      </c>
      <c r="D225" s="64">
        <v>1470</v>
      </c>
    </row>
    <row r="226" spans="1:4" x14ac:dyDescent="0.2">
      <c r="A226" s="40" t="s">
        <v>5</v>
      </c>
      <c r="B226" s="40" t="s">
        <v>8</v>
      </c>
      <c r="C226" s="41" t="s">
        <v>13</v>
      </c>
      <c r="D226" s="64">
        <v>333</v>
      </c>
    </row>
    <row r="227" spans="1:4" x14ac:dyDescent="0.2">
      <c r="A227" s="40" t="s">
        <v>5</v>
      </c>
      <c r="B227" s="40" t="s">
        <v>8</v>
      </c>
      <c r="C227" s="41" t="s">
        <v>7</v>
      </c>
      <c r="D227" s="64">
        <v>2766</v>
      </c>
    </row>
    <row r="228" spans="1:4" x14ac:dyDescent="0.2">
      <c r="A228" s="40" t="s">
        <v>5</v>
      </c>
      <c r="B228" s="40" t="s">
        <v>8</v>
      </c>
      <c r="C228" s="41" t="s">
        <v>30</v>
      </c>
      <c r="D228" s="64">
        <v>2190</v>
      </c>
    </row>
    <row r="229" spans="1:4" x14ac:dyDescent="0.2">
      <c r="A229" s="40" t="s">
        <v>5</v>
      </c>
      <c r="B229" s="40" t="s">
        <v>8</v>
      </c>
      <c r="C229" s="41" t="s">
        <v>95</v>
      </c>
      <c r="D229" s="64">
        <v>1607</v>
      </c>
    </row>
    <row r="230" spans="1:4" x14ac:dyDescent="0.2">
      <c r="A230" s="40" t="s">
        <v>5</v>
      </c>
      <c r="B230" s="40" t="s">
        <v>8</v>
      </c>
      <c r="C230" s="41" t="s">
        <v>32</v>
      </c>
      <c r="D230" s="64">
        <v>1757</v>
      </c>
    </row>
    <row r="231" spans="1:4" x14ac:dyDescent="0.2">
      <c r="A231" s="40" t="s">
        <v>5</v>
      </c>
      <c r="B231" s="40" t="s">
        <v>8</v>
      </c>
      <c r="C231" s="41" t="s">
        <v>31</v>
      </c>
      <c r="D231" s="64">
        <v>4696</v>
      </c>
    </row>
    <row r="232" spans="1:4" x14ac:dyDescent="0.2">
      <c r="A232" s="40" t="s">
        <v>5</v>
      </c>
      <c r="B232" s="40" t="s">
        <v>8</v>
      </c>
      <c r="C232" s="41" t="s">
        <v>96</v>
      </c>
      <c r="D232" s="64">
        <v>1829</v>
      </c>
    </row>
    <row r="233" spans="1:4" x14ac:dyDescent="0.2">
      <c r="A233" s="40" t="s">
        <v>5</v>
      </c>
      <c r="B233" s="40" t="s">
        <v>27</v>
      </c>
      <c r="C233" s="41" t="s">
        <v>13</v>
      </c>
      <c r="D233" s="64">
        <v>541</v>
      </c>
    </row>
    <row r="234" spans="1:4" x14ac:dyDescent="0.2">
      <c r="A234" s="40" t="s">
        <v>5</v>
      </c>
      <c r="B234" s="40" t="s">
        <v>27</v>
      </c>
      <c r="C234" s="41" t="s">
        <v>7</v>
      </c>
      <c r="D234" s="64">
        <v>2884</v>
      </c>
    </row>
    <row r="235" spans="1:4" x14ac:dyDescent="0.2">
      <c r="A235" s="40" t="s">
        <v>5</v>
      </c>
      <c r="B235" s="40" t="s">
        <v>27</v>
      </c>
      <c r="C235" s="41" t="s">
        <v>30</v>
      </c>
      <c r="D235" s="64">
        <v>697</v>
      </c>
    </row>
    <row r="236" spans="1:4" x14ac:dyDescent="0.2">
      <c r="A236" s="40" t="s">
        <v>5</v>
      </c>
      <c r="B236" s="40" t="s">
        <v>27</v>
      </c>
      <c r="C236" s="41" t="s">
        <v>95</v>
      </c>
      <c r="D236" s="64">
        <v>1412</v>
      </c>
    </row>
    <row r="237" spans="1:4" x14ac:dyDescent="0.2">
      <c r="A237" s="40" t="s">
        <v>5</v>
      </c>
      <c r="B237" s="40" t="s">
        <v>27</v>
      </c>
      <c r="C237" s="41" t="s">
        <v>32</v>
      </c>
      <c r="D237" s="64">
        <v>1193</v>
      </c>
    </row>
    <row r="238" spans="1:4" x14ac:dyDescent="0.2">
      <c r="A238" s="40" t="s">
        <v>5</v>
      </c>
      <c r="B238" s="40" t="s">
        <v>27</v>
      </c>
      <c r="C238" s="41" t="s">
        <v>31</v>
      </c>
      <c r="D238" s="64">
        <v>5526</v>
      </c>
    </row>
    <row r="239" spans="1:4" x14ac:dyDescent="0.2">
      <c r="A239" s="40" t="s">
        <v>5</v>
      </c>
      <c r="B239" s="40" t="s">
        <v>27</v>
      </c>
      <c r="C239" s="41" t="s">
        <v>96</v>
      </c>
      <c r="D239" s="64">
        <v>1805</v>
      </c>
    </row>
    <row r="240" spans="1:4" x14ac:dyDescent="0.2">
      <c r="A240" s="40" t="s">
        <v>5</v>
      </c>
      <c r="B240" s="40" t="s">
        <v>26</v>
      </c>
      <c r="C240" s="41" t="s">
        <v>13</v>
      </c>
      <c r="D240" s="64">
        <v>435</v>
      </c>
    </row>
    <row r="241" spans="1:4" x14ac:dyDescent="0.2">
      <c r="A241" s="40" t="s">
        <v>5</v>
      </c>
      <c r="B241" s="40" t="s">
        <v>26</v>
      </c>
      <c r="C241" s="41" t="s">
        <v>7</v>
      </c>
      <c r="D241" s="64">
        <v>2854</v>
      </c>
    </row>
    <row r="242" spans="1:4" x14ac:dyDescent="0.2">
      <c r="A242" s="40" t="s">
        <v>5</v>
      </c>
      <c r="B242" s="40" t="s">
        <v>26</v>
      </c>
      <c r="C242" s="41" t="s">
        <v>30</v>
      </c>
      <c r="D242" s="64">
        <v>737</v>
      </c>
    </row>
    <row r="243" spans="1:4" x14ac:dyDescent="0.2">
      <c r="A243" s="40" t="s">
        <v>5</v>
      </c>
      <c r="B243" s="40" t="s">
        <v>26</v>
      </c>
      <c r="C243" s="41" t="s">
        <v>95</v>
      </c>
      <c r="D243" s="64">
        <v>1386</v>
      </c>
    </row>
    <row r="244" spans="1:4" x14ac:dyDescent="0.2">
      <c r="A244" s="40" t="s">
        <v>5</v>
      </c>
      <c r="B244" s="40" t="s">
        <v>26</v>
      </c>
      <c r="C244" s="41" t="s">
        <v>32</v>
      </c>
      <c r="D244" s="64">
        <v>1111</v>
      </c>
    </row>
    <row r="245" spans="1:4" x14ac:dyDescent="0.2">
      <c r="A245" s="40" t="s">
        <v>5</v>
      </c>
      <c r="B245" s="40" t="s">
        <v>26</v>
      </c>
      <c r="C245" s="41" t="s">
        <v>31</v>
      </c>
      <c r="D245" s="64">
        <v>4204</v>
      </c>
    </row>
    <row r="246" spans="1:4" x14ac:dyDescent="0.2">
      <c r="A246" s="40" t="s">
        <v>5</v>
      </c>
      <c r="B246" s="40" t="s">
        <v>26</v>
      </c>
      <c r="C246" s="41" t="s">
        <v>96</v>
      </c>
      <c r="D246" s="64">
        <v>1685</v>
      </c>
    </row>
    <row r="247" spans="1:4" x14ac:dyDescent="0.2">
      <c r="A247" s="40" t="s">
        <v>5</v>
      </c>
      <c r="B247" s="40" t="s">
        <v>25</v>
      </c>
      <c r="C247" s="41" t="s">
        <v>13</v>
      </c>
      <c r="D247" s="64">
        <v>228</v>
      </c>
    </row>
    <row r="248" spans="1:4" x14ac:dyDescent="0.2">
      <c r="A248" s="40" t="s">
        <v>5</v>
      </c>
      <c r="B248" s="40" t="s">
        <v>25</v>
      </c>
      <c r="C248" s="41" t="s">
        <v>7</v>
      </c>
      <c r="D248" s="64">
        <v>2671</v>
      </c>
    </row>
    <row r="249" spans="1:4" x14ac:dyDescent="0.2">
      <c r="A249" s="40" t="s">
        <v>5</v>
      </c>
      <c r="B249" s="40" t="s">
        <v>25</v>
      </c>
      <c r="C249" s="41" t="s">
        <v>30</v>
      </c>
      <c r="D249" s="64">
        <v>2604</v>
      </c>
    </row>
    <row r="250" spans="1:4" x14ac:dyDescent="0.2">
      <c r="A250" s="40" t="s">
        <v>5</v>
      </c>
      <c r="B250" s="40" t="s">
        <v>25</v>
      </c>
      <c r="C250" s="41" t="s">
        <v>95</v>
      </c>
      <c r="D250" s="64">
        <v>1429</v>
      </c>
    </row>
    <row r="251" spans="1:4" x14ac:dyDescent="0.2">
      <c r="A251" s="40" t="s">
        <v>5</v>
      </c>
      <c r="B251" s="40" t="s">
        <v>25</v>
      </c>
      <c r="C251" s="41" t="s">
        <v>32</v>
      </c>
      <c r="D251" s="64">
        <v>1551</v>
      </c>
    </row>
    <row r="252" spans="1:4" x14ac:dyDescent="0.2">
      <c r="A252" s="40" t="s">
        <v>5</v>
      </c>
      <c r="B252" s="40" t="s">
        <v>25</v>
      </c>
      <c r="C252" s="41" t="s">
        <v>31</v>
      </c>
      <c r="D252" s="64">
        <v>4619</v>
      </c>
    </row>
    <row r="253" spans="1:4" x14ac:dyDescent="0.2">
      <c r="A253" s="40" t="s">
        <v>5</v>
      </c>
      <c r="B253" s="40" t="s">
        <v>25</v>
      </c>
      <c r="C253" s="41" t="s">
        <v>96</v>
      </c>
      <c r="D253" s="64">
        <v>1819</v>
      </c>
    </row>
    <row r="254" spans="1:4" x14ac:dyDescent="0.2">
      <c r="A254" s="40" t="s">
        <v>3</v>
      </c>
      <c r="B254" s="40" t="s">
        <v>21</v>
      </c>
      <c r="C254" s="41" t="s">
        <v>13</v>
      </c>
      <c r="D254" s="64">
        <v>1017</v>
      </c>
    </row>
    <row r="255" spans="1:4" x14ac:dyDescent="0.2">
      <c r="A255" s="40" t="s">
        <v>3</v>
      </c>
      <c r="B255" s="40" t="s">
        <v>21</v>
      </c>
      <c r="C255" s="41" t="s">
        <v>7</v>
      </c>
      <c r="D255" s="64">
        <v>2875</v>
      </c>
    </row>
    <row r="256" spans="1:4" x14ac:dyDescent="0.2">
      <c r="A256" s="40" t="s">
        <v>3</v>
      </c>
      <c r="B256" s="40" t="s">
        <v>21</v>
      </c>
      <c r="C256" s="41" t="s">
        <v>30</v>
      </c>
      <c r="D256" s="64">
        <v>5834</v>
      </c>
    </row>
    <row r="257" spans="1:4" x14ac:dyDescent="0.2">
      <c r="A257" s="40" t="s">
        <v>3</v>
      </c>
      <c r="B257" s="40" t="s">
        <v>21</v>
      </c>
      <c r="C257" s="41" t="s">
        <v>95</v>
      </c>
      <c r="D257" s="64">
        <v>1568</v>
      </c>
    </row>
    <row r="258" spans="1:4" x14ac:dyDescent="0.2">
      <c r="A258" s="40" t="s">
        <v>3</v>
      </c>
      <c r="B258" s="40" t="s">
        <v>21</v>
      </c>
      <c r="C258" s="41" t="s">
        <v>32</v>
      </c>
      <c r="D258" s="64">
        <v>2247</v>
      </c>
    </row>
    <row r="259" spans="1:4" x14ac:dyDescent="0.2">
      <c r="A259" s="40" t="s">
        <v>3</v>
      </c>
      <c r="B259" s="40" t="s">
        <v>21</v>
      </c>
      <c r="C259" s="41" t="s">
        <v>31</v>
      </c>
      <c r="D259" s="64">
        <v>5078</v>
      </c>
    </row>
    <row r="260" spans="1:4" x14ac:dyDescent="0.2">
      <c r="A260" s="40" t="s">
        <v>3</v>
      </c>
      <c r="B260" s="40" t="s">
        <v>21</v>
      </c>
      <c r="C260" s="41" t="s">
        <v>96</v>
      </c>
      <c r="D260" s="64">
        <v>1667</v>
      </c>
    </row>
    <row r="261" spans="1:4" x14ac:dyDescent="0.2">
      <c r="A261" s="40" t="s">
        <v>3</v>
      </c>
      <c r="B261" s="40" t="s">
        <v>24</v>
      </c>
      <c r="C261" s="41" t="s">
        <v>13</v>
      </c>
      <c r="D261" s="64">
        <v>55</v>
      </c>
    </row>
    <row r="262" spans="1:4" x14ac:dyDescent="0.2">
      <c r="A262" s="40" t="s">
        <v>3</v>
      </c>
      <c r="B262" s="40" t="s">
        <v>24</v>
      </c>
      <c r="C262" s="41" t="s">
        <v>7</v>
      </c>
      <c r="D262" s="64">
        <v>2490</v>
      </c>
    </row>
    <row r="263" spans="1:4" x14ac:dyDescent="0.2">
      <c r="A263" s="40" t="s">
        <v>3</v>
      </c>
      <c r="B263" s="40" t="s">
        <v>24</v>
      </c>
      <c r="C263" s="41" t="s">
        <v>30</v>
      </c>
      <c r="D263" s="64">
        <v>3704</v>
      </c>
    </row>
    <row r="264" spans="1:4" x14ac:dyDescent="0.2">
      <c r="A264" s="40" t="s">
        <v>3</v>
      </c>
      <c r="B264" s="40" t="s">
        <v>24</v>
      </c>
      <c r="C264" s="41" t="s">
        <v>95</v>
      </c>
      <c r="D264" s="64">
        <v>1445</v>
      </c>
    </row>
    <row r="265" spans="1:4" x14ac:dyDescent="0.2">
      <c r="A265" s="40" t="s">
        <v>3</v>
      </c>
      <c r="B265" s="40" t="s">
        <v>24</v>
      </c>
      <c r="C265" s="41" t="s">
        <v>32</v>
      </c>
      <c r="D265" s="64">
        <v>1857</v>
      </c>
    </row>
    <row r="266" spans="1:4" x14ac:dyDescent="0.2">
      <c r="A266" s="40" t="s">
        <v>3</v>
      </c>
      <c r="B266" s="40" t="s">
        <v>24</v>
      </c>
      <c r="C266" s="41" t="s">
        <v>31</v>
      </c>
      <c r="D266" s="64">
        <v>5215</v>
      </c>
    </row>
    <row r="267" spans="1:4" x14ac:dyDescent="0.2">
      <c r="A267" s="40" t="s">
        <v>3</v>
      </c>
      <c r="B267" s="40" t="s">
        <v>24</v>
      </c>
      <c r="C267" s="41" t="s">
        <v>96</v>
      </c>
      <c r="D267" s="64">
        <v>1920</v>
      </c>
    </row>
    <row r="268" spans="1:4" x14ac:dyDescent="0.2">
      <c r="A268" s="40" t="s">
        <v>3</v>
      </c>
      <c r="B268" s="40" t="s">
        <v>28</v>
      </c>
      <c r="C268" s="41" t="s">
        <v>13</v>
      </c>
      <c r="D268" s="64">
        <v>739</v>
      </c>
    </row>
    <row r="269" spans="1:4" x14ac:dyDescent="0.2">
      <c r="A269" s="40" t="s">
        <v>3</v>
      </c>
      <c r="B269" s="40" t="s">
        <v>28</v>
      </c>
      <c r="C269" s="41" t="s">
        <v>7</v>
      </c>
      <c r="D269" s="64">
        <v>2958</v>
      </c>
    </row>
    <row r="270" spans="1:4" x14ac:dyDescent="0.2">
      <c r="A270" s="40" t="s">
        <v>3</v>
      </c>
      <c r="B270" s="40" t="s">
        <v>28</v>
      </c>
      <c r="C270" s="41" t="s">
        <v>30</v>
      </c>
      <c r="D270" s="64">
        <v>536</v>
      </c>
    </row>
    <row r="271" spans="1:4" x14ac:dyDescent="0.2">
      <c r="A271" s="40" t="s">
        <v>3</v>
      </c>
      <c r="B271" s="40" t="s">
        <v>28</v>
      </c>
      <c r="C271" s="41" t="s">
        <v>95</v>
      </c>
      <c r="D271" s="64">
        <v>1275</v>
      </c>
    </row>
    <row r="272" spans="1:4" x14ac:dyDescent="0.2">
      <c r="A272" s="40" t="s">
        <v>3</v>
      </c>
      <c r="B272" s="40" t="s">
        <v>28</v>
      </c>
      <c r="C272" s="41" t="s">
        <v>32</v>
      </c>
      <c r="D272" s="64">
        <v>854</v>
      </c>
    </row>
    <row r="273" spans="1:4" x14ac:dyDescent="0.2">
      <c r="A273" s="40" t="s">
        <v>3</v>
      </c>
      <c r="B273" s="40" t="s">
        <v>28</v>
      </c>
      <c r="C273" s="41" t="s">
        <v>31</v>
      </c>
      <c r="D273" s="64">
        <v>2947</v>
      </c>
    </row>
    <row r="274" spans="1:4" x14ac:dyDescent="0.2">
      <c r="A274" s="40" t="s">
        <v>3</v>
      </c>
      <c r="B274" s="40" t="s">
        <v>28</v>
      </c>
      <c r="C274" s="41" t="s">
        <v>96</v>
      </c>
      <c r="D274" s="64">
        <v>1460</v>
      </c>
    </row>
    <row r="275" spans="1:4" x14ac:dyDescent="0.2">
      <c r="A275" s="40" t="s">
        <v>3</v>
      </c>
      <c r="B275" s="40" t="s">
        <v>19</v>
      </c>
      <c r="C275" s="41" t="s">
        <v>13</v>
      </c>
      <c r="D275" s="64">
        <v>730</v>
      </c>
    </row>
    <row r="276" spans="1:4" x14ac:dyDescent="0.2">
      <c r="A276" s="40" t="s">
        <v>3</v>
      </c>
      <c r="B276" s="40" t="s">
        <v>19</v>
      </c>
      <c r="C276" s="41" t="s">
        <v>7</v>
      </c>
      <c r="D276" s="64">
        <v>2340</v>
      </c>
    </row>
    <row r="277" spans="1:4" x14ac:dyDescent="0.2">
      <c r="A277" s="40" t="s">
        <v>3</v>
      </c>
      <c r="B277" s="40" t="s">
        <v>19</v>
      </c>
      <c r="C277" s="41" t="s">
        <v>30</v>
      </c>
      <c r="D277" s="64">
        <v>559</v>
      </c>
    </row>
    <row r="278" spans="1:4" x14ac:dyDescent="0.2">
      <c r="A278" s="40" t="s">
        <v>3</v>
      </c>
      <c r="B278" s="40" t="s">
        <v>19</v>
      </c>
      <c r="C278" s="41" t="s">
        <v>95</v>
      </c>
      <c r="D278" s="64">
        <v>1039</v>
      </c>
    </row>
    <row r="279" spans="1:4" x14ac:dyDescent="0.2">
      <c r="A279" s="40" t="s">
        <v>3</v>
      </c>
      <c r="B279" s="40" t="s">
        <v>19</v>
      </c>
      <c r="C279" s="41" t="s">
        <v>32</v>
      </c>
      <c r="D279" s="64">
        <v>644</v>
      </c>
    </row>
    <row r="280" spans="1:4" x14ac:dyDescent="0.2">
      <c r="A280" s="40" t="s">
        <v>3</v>
      </c>
      <c r="B280" s="40" t="s">
        <v>19</v>
      </c>
      <c r="C280" s="41" t="s">
        <v>31</v>
      </c>
      <c r="D280" s="64">
        <v>2365</v>
      </c>
    </row>
    <row r="281" spans="1:4" x14ac:dyDescent="0.2">
      <c r="A281" s="40" t="s">
        <v>3</v>
      </c>
      <c r="B281" s="40" t="s">
        <v>19</v>
      </c>
      <c r="C281" s="41" t="s">
        <v>96</v>
      </c>
      <c r="D281" s="64">
        <v>1318</v>
      </c>
    </row>
    <row r="282" spans="1:4" x14ac:dyDescent="0.2">
      <c r="A282" s="40" t="s">
        <v>3</v>
      </c>
      <c r="B282" s="40" t="s">
        <v>18</v>
      </c>
      <c r="C282" s="41" t="s">
        <v>13</v>
      </c>
      <c r="D282" s="64">
        <v>808</v>
      </c>
    </row>
    <row r="283" spans="1:4" x14ac:dyDescent="0.2">
      <c r="A283" s="40" t="s">
        <v>3</v>
      </c>
      <c r="B283" s="40" t="s">
        <v>18</v>
      </c>
      <c r="C283" s="41" t="s">
        <v>7</v>
      </c>
      <c r="D283" s="64">
        <v>2714</v>
      </c>
    </row>
    <row r="284" spans="1:4" x14ac:dyDescent="0.2">
      <c r="A284" s="40" t="s">
        <v>3</v>
      </c>
      <c r="B284" s="40" t="s">
        <v>18</v>
      </c>
      <c r="C284" s="41" t="s">
        <v>30</v>
      </c>
      <c r="D284" s="64">
        <v>266</v>
      </c>
    </row>
    <row r="285" spans="1:4" x14ac:dyDescent="0.2">
      <c r="A285" s="40" t="s">
        <v>3</v>
      </c>
      <c r="B285" s="40" t="s">
        <v>18</v>
      </c>
      <c r="C285" s="41" t="s">
        <v>95</v>
      </c>
      <c r="D285" s="64">
        <v>1188</v>
      </c>
    </row>
    <row r="286" spans="1:4" x14ac:dyDescent="0.2">
      <c r="A286" s="40" t="s">
        <v>3</v>
      </c>
      <c r="B286" s="40" t="s">
        <v>18</v>
      </c>
      <c r="C286" s="41" t="s">
        <v>32</v>
      </c>
      <c r="D286" s="64">
        <v>568</v>
      </c>
    </row>
    <row r="287" spans="1:4" x14ac:dyDescent="0.2">
      <c r="A287" s="40" t="s">
        <v>3</v>
      </c>
      <c r="B287" s="40" t="s">
        <v>18</v>
      </c>
      <c r="C287" s="41" t="s">
        <v>31</v>
      </c>
      <c r="D287" s="64">
        <v>1983</v>
      </c>
    </row>
    <row r="288" spans="1:4" x14ac:dyDescent="0.2">
      <c r="A288" s="40" t="s">
        <v>3</v>
      </c>
      <c r="B288" s="40" t="s">
        <v>18</v>
      </c>
      <c r="C288" s="41" t="s">
        <v>96</v>
      </c>
      <c r="D288" s="64">
        <v>1414</v>
      </c>
    </row>
    <row r="289" spans="1:4" x14ac:dyDescent="0.2">
      <c r="A289" s="40" t="s">
        <v>3</v>
      </c>
      <c r="B289" s="40" t="s">
        <v>23</v>
      </c>
      <c r="C289" s="41" t="s">
        <v>13</v>
      </c>
      <c r="D289" s="64">
        <v>37</v>
      </c>
    </row>
    <row r="290" spans="1:4" x14ac:dyDescent="0.2">
      <c r="A290" s="40" t="s">
        <v>3</v>
      </c>
      <c r="B290" s="40" t="s">
        <v>23</v>
      </c>
      <c r="C290" s="41" t="s">
        <v>7</v>
      </c>
      <c r="D290" s="64">
        <v>2722</v>
      </c>
    </row>
    <row r="291" spans="1:4" x14ac:dyDescent="0.2">
      <c r="A291" s="40" t="s">
        <v>3</v>
      </c>
      <c r="B291" s="40" t="s">
        <v>23</v>
      </c>
      <c r="C291" s="41" t="s">
        <v>30</v>
      </c>
      <c r="D291" s="64">
        <v>6831</v>
      </c>
    </row>
    <row r="292" spans="1:4" x14ac:dyDescent="0.2">
      <c r="A292" s="40" t="s">
        <v>3</v>
      </c>
      <c r="B292" s="40" t="s">
        <v>23</v>
      </c>
      <c r="C292" s="41" t="s">
        <v>95</v>
      </c>
      <c r="D292" s="64">
        <v>1713</v>
      </c>
    </row>
    <row r="293" spans="1:4" x14ac:dyDescent="0.2">
      <c r="A293" s="40" t="s">
        <v>3</v>
      </c>
      <c r="B293" s="40" t="s">
        <v>23</v>
      </c>
      <c r="C293" s="41" t="s">
        <v>32</v>
      </c>
      <c r="D293" s="64">
        <v>2870</v>
      </c>
    </row>
    <row r="294" spans="1:4" x14ac:dyDescent="0.2">
      <c r="A294" s="40" t="s">
        <v>3</v>
      </c>
      <c r="B294" s="40" t="s">
        <v>23</v>
      </c>
      <c r="C294" s="41" t="s">
        <v>31</v>
      </c>
      <c r="D294" s="64">
        <v>6393</v>
      </c>
    </row>
    <row r="295" spans="1:4" x14ac:dyDescent="0.2">
      <c r="A295" s="40" t="s">
        <v>3</v>
      </c>
      <c r="B295" s="40" t="s">
        <v>23</v>
      </c>
      <c r="C295" s="41" t="s">
        <v>96</v>
      </c>
      <c r="D295" s="64">
        <v>2039</v>
      </c>
    </row>
    <row r="296" spans="1:4" x14ac:dyDescent="0.2">
      <c r="A296" s="40" t="s">
        <v>3</v>
      </c>
      <c r="B296" s="40" t="s">
        <v>22</v>
      </c>
      <c r="C296" s="41" t="s">
        <v>13</v>
      </c>
      <c r="D296" s="64">
        <v>125</v>
      </c>
    </row>
    <row r="297" spans="1:4" x14ac:dyDescent="0.2">
      <c r="A297" s="40" t="s">
        <v>3</v>
      </c>
      <c r="B297" s="40" t="s">
        <v>22</v>
      </c>
      <c r="C297" s="41" t="s">
        <v>7</v>
      </c>
      <c r="D297" s="64">
        <v>2576</v>
      </c>
    </row>
    <row r="298" spans="1:4" x14ac:dyDescent="0.2">
      <c r="A298" s="40" t="s">
        <v>3</v>
      </c>
      <c r="B298" s="40" t="s">
        <v>22</v>
      </c>
      <c r="C298" s="41" t="s">
        <v>30</v>
      </c>
      <c r="D298" s="64">
        <v>2592</v>
      </c>
    </row>
    <row r="299" spans="1:4" x14ac:dyDescent="0.2">
      <c r="A299" s="40" t="s">
        <v>3</v>
      </c>
      <c r="B299" s="40" t="s">
        <v>22</v>
      </c>
      <c r="C299" s="41" t="s">
        <v>95</v>
      </c>
      <c r="D299" s="64">
        <v>1439</v>
      </c>
    </row>
    <row r="300" spans="1:4" x14ac:dyDescent="0.2">
      <c r="A300" s="40" t="s">
        <v>3</v>
      </c>
      <c r="B300" s="40" t="s">
        <v>22</v>
      </c>
      <c r="C300" s="41" t="s">
        <v>32</v>
      </c>
      <c r="D300" s="64">
        <v>1766</v>
      </c>
    </row>
    <row r="301" spans="1:4" x14ac:dyDescent="0.2">
      <c r="A301" s="40" t="s">
        <v>3</v>
      </c>
      <c r="B301" s="40" t="s">
        <v>22</v>
      </c>
      <c r="C301" s="41" t="s">
        <v>31</v>
      </c>
      <c r="D301" s="64">
        <v>4935</v>
      </c>
    </row>
    <row r="302" spans="1:4" x14ac:dyDescent="0.2">
      <c r="A302" s="40" t="s">
        <v>3</v>
      </c>
      <c r="B302" s="40" t="s">
        <v>22</v>
      </c>
      <c r="C302" s="41" t="s">
        <v>96</v>
      </c>
      <c r="D302" s="64">
        <v>1733</v>
      </c>
    </row>
    <row r="303" spans="1:4" x14ac:dyDescent="0.2">
      <c r="A303" s="40" t="s">
        <v>3</v>
      </c>
      <c r="B303" s="40" t="s">
        <v>20</v>
      </c>
      <c r="C303" s="41" t="s">
        <v>13</v>
      </c>
      <c r="D303" s="64">
        <v>789</v>
      </c>
    </row>
    <row r="304" spans="1:4" x14ac:dyDescent="0.2">
      <c r="A304" s="40" t="s">
        <v>3</v>
      </c>
      <c r="B304" s="40" t="s">
        <v>20</v>
      </c>
      <c r="C304" s="41" t="s">
        <v>7</v>
      </c>
      <c r="D304" s="64">
        <v>2615</v>
      </c>
    </row>
    <row r="305" spans="1:4" x14ac:dyDescent="0.2">
      <c r="A305" s="40" t="s">
        <v>3</v>
      </c>
      <c r="B305" s="40" t="s">
        <v>20</v>
      </c>
      <c r="C305" s="41" t="s">
        <v>30</v>
      </c>
      <c r="D305" s="64">
        <v>1994</v>
      </c>
    </row>
    <row r="306" spans="1:4" x14ac:dyDescent="0.2">
      <c r="A306" s="40" t="s">
        <v>3</v>
      </c>
      <c r="B306" s="40" t="s">
        <v>20</v>
      </c>
      <c r="C306" s="41" t="s">
        <v>95</v>
      </c>
      <c r="D306" s="64">
        <v>1368</v>
      </c>
    </row>
    <row r="307" spans="1:4" x14ac:dyDescent="0.2">
      <c r="A307" s="40" t="s">
        <v>3</v>
      </c>
      <c r="B307" s="40" t="s">
        <v>20</v>
      </c>
      <c r="C307" s="41" t="s">
        <v>32</v>
      </c>
      <c r="D307" s="64">
        <v>1278</v>
      </c>
    </row>
    <row r="308" spans="1:4" x14ac:dyDescent="0.2">
      <c r="A308" s="40" t="s">
        <v>3</v>
      </c>
      <c r="B308" s="40" t="s">
        <v>20</v>
      </c>
      <c r="C308" s="41" t="s">
        <v>31</v>
      </c>
      <c r="D308" s="64">
        <v>4134</v>
      </c>
    </row>
    <row r="309" spans="1:4" x14ac:dyDescent="0.2">
      <c r="A309" s="40" t="s">
        <v>3</v>
      </c>
      <c r="B309" s="40" t="s">
        <v>20</v>
      </c>
      <c r="C309" s="41" t="s">
        <v>96</v>
      </c>
      <c r="D309" s="64">
        <v>1577</v>
      </c>
    </row>
    <row r="310" spans="1:4" x14ac:dyDescent="0.2">
      <c r="A310" s="40" t="s">
        <v>3</v>
      </c>
      <c r="B310" s="40" t="s">
        <v>8</v>
      </c>
      <c r="C310" s="41" t="s">
        <v>13</v>
      </c>
      <c r="D310" s="64">
        <v>420</v>
      </c>
    </row>
    <row r="311" spans="1:4" x14ac:dyDescent="0.2">
      <c r="A311" s="40" t="s">
        <v>3</v>
      </c>
      <c r="B311" s="40" t="s">
        <v>8</v>
      </c>
      <c r="C311" s="41" t="s">
        <v>7</v>
      </c>
      <c r="D311" s="64">
        <v>2716</v>
      </c>
    </row>
    <row r="312" spans="1:4" x14ac:dyDescent="0.2">
      <c r="A312" s="40" t="s">
        <v>3</v>
      </c>
      <c r="B312" s="40" t="s">
        <v>8</v>
      </c>
      <c r="C312" s="41" t="s">
        <v>30</v>
      </c>
      <c r="D312" s="64">
        <v>3230</v>
      </c>
    </row>
    <row r="313" spans="1:4" x14ac:dyDescent="0.2">
      <c r="A313" s="40" t="s">
        <v>3</v>
      </c>
      <c r="B313" s="40" t="s">
        <v>8</v>
      </c>
      <c r="C313" s="41" t="s">
        <v>95</v>
      </c>
      <c r="D313" s="64">
        <v>1577</v>
      </c>
    </row>
    <row r="314" spans="1:4" x14ac:dyDescent="0.2">
      <c r="A314" s="40" t="s">
        <v>3</v>
      </c>
      <c r="B314" s="40" t="s">
        <v>8</v>
      </c>
      <c r="C314" s="41" t="s">
        <v>32</v>
      </c>
      <c r="D314" s="64">
        <v>1823</v>
      </c>
    </row>
    <row r="315" spans="1:4" x14ac:dyDescent="0.2">
      <c r="A315" s="40" t="s">
        <v>3</v>
      </c>
      <c r="B315" s="40" t="s">
        <v>8</v>
      </c>
      <c r="C315" s="41" t="s">
        <v>31</v>
      </c>
      <c r="D315" s="64">
        <v>4742</v>
      </c>
    </row>
    <row r="316" spans="1:4" x14ac:dyDescent="0.2">
      <c r="A316" s="40" t="s">
        <v>3</v>
      </c>
      <c r="B316" s="40" t="s">
        <v>8</v>
      </c>
      <c r="C316" s="41" t="s">
        <v>96</v>
      </c>
      <c r="D316" s="64">
        <v>1586</v>
      </c>
    </row>
    <row r="317" spans="1:4" x14ac:dyDescent="0.2">
      <c r="A317" s="40" t="s">
        <v>3</v>
      </c>
      <c r="B317" s="40" t="s">
        <v>27</v>
      </c>
      <c r="C317" s="41" t="s">
        <v>13</v>
      </c>
      <c r="D317" s="64">
        <v>709</v>
      </c>
    </row>
    <row r="318" spans="1:4" x14ac:dyDescent="0.2">
      <c r="A318" s="40" t="s">
        <v>3</v>
      </c>
      <c r="B318" s="40" t="s">
        <v>27</v>
      </c>
      <c r="C318" s="41" t="s">
        <v>7</v>
      </c>
      <c r="D318" s="64">
        <v>2928</v>
      </c>
    </row>
    <row r="319" spans="1:4" x14ac:dyDescent="0.2">
      <c r="A319" s="40" t="s">
        <v>3</v>
      </c>
      <c r="B319" s="40" t="s">
        <v>27</v>
      </c>
      <c r="C319" s="41" t="s">
        <v>30</v>
      </c>
      <c r="D319" s="64">
        <v>681</v>
      </c>
    </row>
    <row r="320" spans="1:4" x14ac:dyDescent="0.2">
      <c r="A320" s="40" t="s">
        <v>3</v>
      </c>
      <c r="B320" s="40" t="s">
        <v>27</v>
      </c>
      <c r="C320" s="41" t="s">
        <v>95</v>
      </c>
      <c r="D320" s="64">
        <v>1382</v>
      </c>
    </row>
    <row r="321" spans="1:4" x14ac:dyDescent="0.2">
      <c r="A321" s="40" t="s">
        <v>3</v>
      </c>
      <c r="B321" s="40" t="s">
        <v>27</v>
      </c>
      <c r="C321" s="41" t="s">
        <v>32</v>
      </c>
      <c r="D321" s="64">
        <v>1065</v>
      </c>
    </row>
    <row r="322" spans="1:4" x14ac:dyDescent="0.2">
      <c r="A322" s="40" t="s">
        <v>3</v>
      </c>
      <c r="B322" s="40" t="s">
        <v>27</v>
      </c>
      <c r="C322" s="41" t="s">
        <v>31</v>
      </c>
      <c r="D322" s="64">
        <v>5127</v>
      </c>
    </row>
    <row r="323" spans="1:4" x14ac:dyDescent="0.2">
      <c r="A323" s="40" t="s">
        <v>3</v>
      </c>
      <c r="B323" s="40" t="s">
        <v>27</v>
      </c>
      <c r="C323" s="41" t="s">
        <v>96</v>
      </c>
      <c r="D323" s="64">
        <v>1628</v>
      </c>
    </row>
    <row r="324" spans="1:4" x14ac:dyDescent="0.2">
      <c r="A324" s="40" t="s">
        <v>3</v>
      </c>
      <c r="B324" s="40" t="s">
        <v>26</v>
      </c>
      <c r="C324" s="41" t="s">
        <v>13</v>
      </c>
      <c r="D324" s="64">
        <v>338</v>
      </c>
    </row>
    <row r="325" spans="1:4" x14ac:dyDescent="0.2">
      <c r="A325" s="40" t="s">
        <v>3</v>
      </c>
      <c r="B325" s="40" t="s">
        <v>26</v>
      </c>
      <c r="C325" s="41" t="s">
        <v>7</v>
      </c>
      <c r="D325" s="64">
        <v>2535</v>
      </c>
    </row>
    <row r="326" spans="1:4" x14ac:dyDescent="0.2">
      <c r="A326" s="40" t="s">
        <v>3</v>
      </c>
      <c r="B326" s="40" t="s">
        <v>26</v>
      </c>
      <c r="C326" s="41" t="s">
        <v>30</v>
      </c>
      <c r="D326" s="64">
        <v>834</v>
      </c>
    </row>
    <row r="327" spans="1:4" x14ac:dyDescent="0.2">
      <c r="A327" s="40" t="s">
        <v>3</v>
      </c>
      <c r="B327" s="40" t="s">
        <v>26</v>
      </c>
      <c r="C327" s="41" t="s">
        <v>95</v>
      </c>
      <c r="D327" s="64">
        <v>1253</v>
      </c>
    </row>
    <row r="328" spans="1:4" x14ac:dyDescent="0.2">
      <c r="A328" s="40" t="s">
        <v>3</v>
      </c>
      <c r="B328" s="40" t="s">
        <v>26</v>
      </c>
      <c r="C328" s="41" t="s">
        <v>32</v>
      </c>
      <c r="D328" s="64">
        <v>1000</v>
      </c>
    </row>
    <row r="329" spans="1:4" x14ac:dyDescent="0.2">
      <c r="A329" s="40" t="s">
        <v>3</v>
      </c>
      <c r="B329" s="40" t="s">
        <v>26</v>
      </c>
      <c r="C329" s="41" t="s">
        <v>31</v>
      </c>
      <c r="D329" s="64">
        <v>3431</v>
      </c>
    </row>
    <row r="330" spans="1:4" x14ac:dyDescent="0.2">
      <c r="A330" s="40" t="s">
        <v>3</v>
      </c>
      <c r="B330" s="40" t="s">
        <v>26</v>
      </c>
      <c r="C330" s="41" t="s">
        <v>96</v>
      </c>
      <c r="D330" s="64">
        <v>1615</v>
      </c>
    </row>
    <row r="331" spans="1:4" x14ac:dyDescent="0.2">
      <c r="A331" s="40" t="s">
        <v>3</v>
      </c>
      <c r="B331" s="40" t="s">
        <v>25</v>
      </c>
      <c r="C331" s="41" t="s">
        <v>13</v>
      </c>
      <c r="D331" s="64">
        <v>221</v>
      </c>
    </row>
    <row r="332" spans="1:4" x14ac:dyDescent="0.2">
      <c r="A332" s="40" t="s">
        <v>3</v>
      </c>
      <c r="B332" s="40" t="s">
        <v>25</v>
      </c>
      <c r="C332" s="41" t="s">
        <v>7</v>
      </c>
      <c r="D332" s="64">
        <v>2450</v>
      </c>
    </row>
    <row r="333" spans="1:4" x14ac:dyDescent="0.2">
      <c r="A333" s="40" t="s">
        <v>3</v>
      </c>
      <c r="B333" s="40" t="s">
        <v>25</v>
      </c>
      <c r="C333" s="41" t="s">
        <v>30</v>
      </c>
      <c r="D333" s="64">
        <v>2189</v>
      </c>
    </row>
    <row r="334" spans="1:4" x14ac:dyDescent="0.2">
      <c r="A334" s="40" t="s">
        <v>3</v>
      </c>
      <c r="B334" s="40" t="s">
        <v>25</v>
      </c>
      <c r="C334" s="41" t="s">
        <v>95</v>
      </c>
      <c r="D334" s="64">
        <v>1289</v>
      </c>
    </row>
    <row r="335" spans="1:4" x14ac:dyDescent="0.2">
      <c r="A335" s="40" t="s">
        <v>3</v>
      </c>
      <c r="B335" s="40" t="s">
        <v>25</v>
      </c>
      <c r="C335" s="41" t="s">
        <v>32</v>
      </c>
      <c r="D335" s="64">
        <v>1393</v>
      </c>
    </row>
    <row r="336" spans="1:4" x14ac:dyDescent="0.2">
      <c r="A336" s="40" t="s">
        <v>3</v>
      </c>
      <c r="B336" s="40" t="s">
        <v>25</v>
      </c>
      <c r="C336" s="41" t="s">
        <v>31</v>
      </c>
      <c r="D336" s="64">
        <v>4312</v>
      </c>
    </row>
    <row r="337" spans="1:4" x14ac:dyDescent="0.2">
      <c r="A337" s="40" t="s">
        <v>3</v>
      </c>
      <c r="B337" s="40" t="s">
        <v>25</v>
      </c>
      <c r="C337" s="41" t="s">
        <v>96</v>
      </c>
      <c r="D337" s="64">
        <v>1699</v>
      </c>
    </row>
    <row r="338" spans="1:4" x14ac:dyDescent="0.2">
      <c r="A338" s="40" t="s">
        <v>6</v>
      </c>
      <c r="B338" s="40" t="s">
        <v>21</v>
      </c>
      <c r="C338" s="41" t="s">
        <v>13</v>
      </c>
      <c r="D338" s="64">
        <v>522</v>
      </c>
    </row>
    <row r="339" spans="1:4" x14ac:dyDescent="0.2">
      <c r="A339" s="40" t="s">
        <v>6</v>
      </c>
      <c r="B339" s="40" t="s">
        <v>21</v>
      </c>
      <c r="C339" s="41" t="s">
        <v>7</v>
      </c>
      <c r="D339" s="64">
        <v>2478</v>
      </c>
    </row>
    <row r="340" spans="1:4" x14ac:dyDescent="0.2">
      <c r="A340" s="40" t="s">
        <v>6</v>
      </c>
      <c r="B340" s="40" t="s">
        <v>21</v>
      </c>
      <c r="C340" s="41" t="s">
        <v>30</v>
      </c>
      <c r="D340" s="64">
        <v>2424</v>
      </c>
    </row>
    <row r="341" spans="1:4" x14ac:dyDescent="0.2">
      <c r="A341" s="40" t="s">
        <v>6</v>
      </c>
      <c r="B341" s="40" t="s">
        <v>21</v>
      </c>
      <c r="C341" s="41" t="s">
        <v>95</v>
      </c>
      <c r="D341" s="64">
        <v>1380</v>
      </c>
    </row>
    <row r="342" spans="1:4" x14ac:dyDescent="0.2">
      <c r="A342" s="40" t="s">
        <v>6</v>
      </c>
      <c r="B342" s="40" t="s">
        <v>21</v>
      </c>
      <c r="C342" s="41" t="s">
        <v>32</v>
      </c>
      <c r="D342" s="64">
        <v>1641</v>
      </c>
    </row>
    <row r="343" spans="1:4" x14ac:dyDescent="0.2">
      <c r="A343" s="40" t="s">
        <v>6</v>
      </c>
      <c r="B343" s="40" t="s">
        <v>21</v>
      </c>
      <c r="C343" s="41" t="s">
        <v>31</v>
      </c>
      <c r="D343" s="64">
        <v>4490</v>
      </c>
    </row>
    <row r="344" spans="1:4" x14ac:dyDescent="0.2">
      <c r="A344" s="40" t="s">
        <v>6</v>
      </c>
      <c r="B344" s="40" t="s">
        <v>21</v>
      </c>
      <c r="C344" s="41" t="s">
        <v>96</v>
      </c>
      <c r="D344" s="64">
        <v>1591</v>
      </c>
    </row>
    <row r="345" spans="1:4" x14ac:dyDescent="0.2">
      <c r="A345" s="40" t="s">
        <v>6</v>
      </c>
      <c r="B345" s="40" t="s">
        <v>24</v>
      </c>
      <c r="C345" s="41" t="s">
        <v>13</v>
      </c>
      <c r="D345" s="64">
        <v>113</v>
      </c>
    </row>
    <row r="346" spans="1:4" x14ac:dyDescent="0.2">
      <c r="A346" s="40" t="s">
        <v>6</v>
      </c>
      <c r="B346" s="40" t="s">
        <v>24</v>
      </c>
      <c r="C346" s="41" t="s">
        <v>7</v>
      </c>
      <c r="D346" s="64">
        <v>2474</v>
      </c>
    </row>
    <row r="347" spans="1:4" x14ac:dyDescent="0.2">
      <c r="A347" s="40" t="s">
        <v>6</v>
      </c>
      <c r="B347" s="40" t="s">
        <v>24</v>
      </c>
      <c r="C347" s="41" t="s">
        <v>30</v>
      </c>
      <c r="D347" s="64">
        <v>2538</v>
      </c>
    </row>
    <row r="348" spans="1:4" x14ac:dyDescent="0.2">
      <c r="A348" s="40" t="s">
        <v>6</v>
      </c>
      <c r="B348" s="40" t="s">
        <v>24</v>
      </c>
      <c r="C348" s="41" t="s">
        <v>95</v>
      </c>
      <c r="D348" s="64">
        <v>1300</v>
      </c>
    </row>
    <row r="349" spans="1:4" x14ac:dyDescent="0.2">
      <c r="A349" s="40" t="s">
        <v>6</v>
      </c>
      <c r="B349" s="40" t="s">
        <v>24</v>
      </c>
      <c r="C349" s="41" t="s">
        <v>32</v>
      </c>
      <c r="D349" s="64">
        <v>1506</v>
      </c>
    </row>
    <row r="350" spans="1:4" x14ac:dyDescent="0.2">
      <c r="A350" s="40" t="s">
        <v>6</v>
      </c>
      <c r="B350" s="40" t="s">
        <v>24</v>
      </c>
      <c r="C350" s="41" t="s">
        <v>31</v>
      </c>
      <c r="D350" s="64">
        <v>3826</v>
      </c>
    </row>
    <row r="351" spans="1:4" x14ac:dyDescent="0.2">
      <c r="A351" s="40" t="s">
        <v>6</v>
      </c>
      <c r="B351" s="40" t="s">
        <v>24</v>
      </c>
      <c r="C351" s="41" t="s">
        <v>96</v>
      </c>
      <c r="D351" s="64">
        <v>1808</v>
      </c>
    </row>
    <row r="352" spans="1:4" x14ac:dyDescent="0.2">
      <c r="A352" s="40" t="s">
        <v>6</v>
      </c>
      <c r="B352" s="40" t="s">
        <v>28</v>
      </c>
      <c r="C352" s="41" t="s">
        <v>13</v>
      </c>
      <c r="D352" s="64">
        <v>856</v>
      </c>
    </row>
    <row r="353" spans="1:4" x14ac:dyDescent="0.2">
      <c r="A353" s="40" t="s">
        <v>6</v>
      </c>
      <c r="B353" s="40" t="s">
        <v>28</v>
      </c>
      <c r="C353" s="41" t="s">
        <v>7</v>
      </c>
      <c r="D353" s="64">
        <v>3010</v>
      </c>
    </row>
    <row r="354" spans="1:4" x14ac:dyDescent="0.2">
      <c r="A354" s="40" t="s">
        <v>6</v>
      </c>
      <c r="B354" s="40" t="s">
        <v>28</v>
      </c>
      <c r="C354" s="41" t="s">
        <v>30</v>
      </c>
      <c r="D354" s="64">
        <v>396</v>
      </c>
    </row>
    <row r="355" spans="1:4" x14ac:dyDescent="0.2">
      <c r="A355" s="40" t="s">
        <v>6</v>
      </c>
      <c r="B355" s="40" t="s">
        <v>28</v>
      </c>
      <c r="C355" s="41" t="s">
        <v>95</v>
      </c>
      <c r="D355" s="64">
        <v>1223</v>
      </c>
    </row>
    <row r="356" spans="1:4" x14ac:dyDescent="0.2">
      <c r="A356" s="40" t="s">
        <v>6</v>
      </c>
      <c r="B356" s="40" t="s">
        <v>28</v>
      </c>
      <c r="C356" s="41" t="s">
        <v>32</v>
      </c>
      <c r="D356" s="64">
        <v>659</v>
      </c>
    </row>
    <row r="357" spans="1:4" x14ac:dyDescent="0.2">
      <c r="A357" s="40" t="s">
        <v>6</v>
      </c>
      <c r="B357" s="40" t="s">
        <v>28</v>
      </c>
      <c r="C357" s="41" t="s">
        <v>31</v>
      </c>
      <c r="D357" s="64">
        <v>2556</v>
      </c>
    </row>
    <row r="358" spans="1:4" x14ac:dyDescent="0.2">
      <c r="A358" s="40" t="s">
        <v>6</v>
      </c>
      <c r="B358" s="40" t="s">
        <v>28</v>
      </c>
      <c r="C358" s="41" t="s">
        <v>96</v>
      </c>
      <c r="D358" s="64">
        <v>1492</v>
      </c>
    </row>
    <row r="359" spans="1:4" x14ac:dyDescent="0.2">
      <c r="A359" s="40" t="s">
        <v>6</v>
      </c>
      <c r="B359" s="40" t="s">
        <v>19</v>
      </c>
      <c r="C359" s="41" t="s">
        <v>13</v>
      </c>
      <c r="D359" s="64">
        <v>833</v>
      </c>
    </row>
    <row r="360" spans="1:4" x14ac:dyDescent="0.2">
      <c r="A360" s="40" t="s">
        <v>6</v>
      </c>
      <c r="B360" s="40" t="s">
        <v>19</v>
      </c>
      <c r="C360" s="41" t="s">
        <v>7</v>
      </c>
      <c r="D360" s="64">
        <v>2470</v>
      </c>
    </row>
    <row r="361" spans="1:4" x14ac:dyDescent="0.2">
      <c r="A361" s="40" t="s">
        <v>6</v>
      </c>
      <c r="B361" s="40" t="s">
        <v>19</v>
      </c>
      <c r="C361" s="41" t="s">
        <v>30</v>
      </c>
      <c r="D361" s="64">
        <v>765</v>
      </c>
    </row>
    <row r="362" spans="1:4" x14ac:dyDescent="0.2">
      <c r="A362" s="40" t="s">
        <v>6</v>
      </c>
      <c r="B362" s="40" t="s">
        <v>19</v>
      </c>
      <c r="C362" s="41" t="s">
        <v>95</v>
      </c>
      <c r="D362" s="64">
        <v>1189</v>
      </c>
    </row>
    <row r="363" spans="1:4" x14ac:dyDescent="0.2">
      <c r="A363" s="40" t="s">
        <v>6</v>
      </c>
      <c r="B363" s="40" t="s">
        <v>19</v>
      </c>
      <c r="C363" s="41" t="s">
        <v>32</v>
      </c>
      <c r="D363" s="64">
        <v>707</v>
      </c>
    </row>
    <row r="364" spans="1:4" x14ac:dyDescent="0.2">
      <c r="A364" s="40" t="s">
        <v>6</v>
      </c>
      <c r="B364" s="40" t="s">
        <v>19</v>
      </c>
      <c r="C364" s="41" t="s">
        <v>31</v>
      </c>
      <c r="D364" s="64">
        <v>2816</v>
      </c>
    </row>
    <row r="365" spans="1:4" x14ac:dyDescent="0.2">
      <c r="A365" s="40" t="s">
        <v>6</v>
      </c>
      <c r="B365" s="40" t="s">
        <v>19</v>
      </c>
      <c r="C365" s="41" t="s">
        <v>96</v>
      </c>
      <c r="D365" s="64">
        <v>1450</v>
      </c>
    </row>
    <row r="366" spans="1:4" x14ac:dyDescent="0.2">
      <c r="A366" s="40" t="s">
        <v>6</v>
      </c>
      <c r="B366" s="40" t="s">
        <v>18</v>
      </c>
      <c r="C366" s="41" t="s">
        <v>13</v>
      </c>
      <c r="D366" s="64">
        <v>856</v>
      </c>
    </row>
    <row r="367" spans="1:4" x14ac:dyDescent="0.2">
      <c r="A367" s="40" t="s">
        <v>6</v>
      </c>
      <c r="B367" s="40" t="s">
        <v>18</v>
      </c>
      <c r="C367" s="41" t="s">
        <v>7</v>
      </c>
      <c r="D367" s="64">
        <v>2683</v>
      </c>
    </row>
    <row r="368" spans="1:4" x14ac:dyDescent="0.2">
      <c r="A368" s="40" t="s">
        <v>6</v>
      </c>
      <c r="B368" s="40" t="s">
        <v>18</v>
      </c>
      <c r="C368" s="41" t="s">
        <v>30</v>
      </c>
      <c r="D368" s="64">
        <v>399</v>
      </c>
    </row>
    <row r="369" spans="1:4" x14ac:dyDescent="0.2">
      <c r="A369" s="40" t="s">
        <v>6</v>
      </c>
      <c r="B369" s="40" t="s">
        <v>18</v>
      </c>
      <c r="C369" s="41" t="s">
        <v>95</v>
      </c>
      <c r="D369" s="64">
        <v>1227</v>
      </c>
    </row>
    <row r="370" spans="1:4" x14ac:dyDescent="0.2">
      <c r="A370" s="40" t="s">
        <v>6</v>
      </c>
      <c r="B370" s="40" t="s">
        <v>18</v>
      </c>
      <c r="C370" s="41" t="s">
        <v>32</v>
      </c>
      <c r="D370" s="64">
        <v>656</v>
      </c>
    </row>
    <row r="371" spans="1:4" x14ac:dyDescent="0.2">
      <c r="A371" s="40" t="s">
        <v>6</v>
      </c>
      <c r="B371" s="40" t="s">
        <v>18</v>
      </c>
      <c r="C371" s="41" t="s">
        <v>31</v>
      </c>
      <c r="D371" s="64">
        <v>2298</v>
      </c>
    </row>
    <row r="372" spans="1:4" x14ac:dyDescent="0.2">
      <c r="A372" s="40" t="s">
        <v>6</v>
      </c>
      <c r="B372" s="40" t="s">
        <v>18</v>
      </c>
      <c r="C372" s="41" t="s">
        <v>96</v>
      </c>
      <c r="D372" s="64">
        <v>1486</v>
      </c>
    </row>
    <row r="373" spans="1:4" x14ac:dyDescent="0.2">
      <c r="A373" s="40" t="s">
        <v>6</v>
      </c>
      <c r="B373" s="40" t="s">
        <v>23</v>
      </c>
      <c r="C373" s="41" t="s">
        <v>13</v>
      </c>
      <c r="D373" s="64">
        <v>43</v>
      </c>
    </row>
    <row r="374" spans="1:4" x14ac:dyDescent="0.2">
      <c r="A374" s="40" t="s">
        <v>6</v>
      </c>
      <c r="B374" s="40" t="s">
        <v>23</v>
      </c>
      <c r="C374" s="41" t="s">
        <v>7</v>
      </c>
      <c r="D374" s="64">
        <v>2591</v>
      </c>
    </row>
    <row r="375" spans="1:4" x14ac:dyDescent="0.2">
      <c r="A375" s="40" t="s">
        <v>6</v>
      </c>
      <c r="B375" s="40" t="s">
        <v>23</v>
      </c>
      <c r="C375" s="41" t="s">
        <v>30</v>
      </c>
      <c r="D375" s="64">
        <v>3948</v>
      </c>
    </row>
    <row r="376" spans="1:4" x14ac:dyDescent="0.2">
      <c r="A376" s="40" t="s">
        <v>6</v>
      </c>
      <c r="B376" s="40" t="s">
        <v>23</v>
      </c>
      <c r="C376" s="41" t="s">
        <v>95</v>
      </c>
      <c r="D376" s="64">
        <v>1460</v>
      </c>
    </row>
    <row r="377" spans="1:4" x14ac:dyDescent="0.2">
      <c r="A377" s="40" t="s">
        <v>6</v>
      </c>
      <c r="B377" s="40" t="s">
        <v>23</v>
      </c>
      <c r="C377" s="41" t="s">
        <v>32</v>
      </c>
      <c r="D377" s="64">
        <v>2151</v>
      </c>
    </row>
    <row r="378" spans="1:4" x14ac:dyDescent="0.2">
      <c r="A378" s="40" t="s">
        <v>6</v>
      </c>
      <c r="B378" s="40" t="s">
        <v>23</v>
      </c>
      <c r="C378" s="41" t="s">
        <v>31</v>
      </c>
      <c r="D378" s="64">
        <v>5031</v>
      </c>
    </row>
    <row r="379" spans="1:4" x14ac:dyDescent="0.2">
      <c r="A379" s="40" t="s">
        <v>6</v>
      </c>
      <c r="B379" s="40" t="s">
        <v>23</v>
      </c>
      <c r="C379" s="41" t="s">
        <v>96</v>
      </c>
      <c r="D379" s="64">
        <v>1837</v>
      </c>
    </row>
    <row r="380" spans="1:4" x14ac:dyDescent="0.2">
      <c r="A380" s="40" t="s">
        <v>6</v>
      </c>
      <c r="B380" s="40" t="s">
        <v>22</v>
      </c>
      <c r="C380" s="41" t="s">
        <v>13</v>
      </c>
      <c r="D380" s="64">
        <v>83</v>
      </c>
    </row>
    <row r="381" spans="1:4" x14ac:dyDescent="0.2">
      <c r="A381" s="40" t="s">
        <v>6</v>
      </c>
      <c r="B381" s="40" t="s">
        <v>22</v>
      </c>
      <c r="C381" s="41" t="s">
        <v>7</v>
      </c>
      <c r="D381" s="64">
        <v>2579</v>
      </c>
    </row>
    <row r="382" spans="1:4" x14ac:dyDescent="0.2">
      <c r="A382" s="40" t="s">
        <v>6</v>
      </c>
      <c r="B382" s="40" t="s">
        <v>22</v>
      </c>
      <c r="C382" s="41" t="s">
        <v>30</v>
      </c>
      <c r="D382" s="64">
        <v>2105</v>
      </c>
    </row>
    <row r="383" spans="1:4" x14ac:dyDescent="0.2">
      <c r="A383" s="40" t="s">
        <v>6</v>
      </c>
      <c r="B383" s="40" t="s">
        <v>22</v>
      </c>
      <c r="C383" s="41" t="s">
        <v>95</v>
      </c>
      <c r="D383" s="64">
        <v>1323</v>
      </c>
    </row>
    <row r="384" spans="1:4" x14ac:dyDescent="0.2">
      <c r="A384" s="40" t="s">
        <v>6</v>
      </c>
      <c r="B384" s="40" t="s">
        <v>22</v>
      </c>
      <c r="C384" s="41" t="s">
        <v>32</v>
      </c>
      <c r="D384" s="64">
        <v>1719</v>
      </c>
    </row>
    <row r="385" spans="1:4" x14ac:dyDescent="0.2">
      <c r="A385" s="40" t="s">
        <v>6</v>
      </c>
      <c r="B385" s="40" t="s">
        <v>22</v>
      </c>
      <c r="C385" s="41" t="s">
        <v>31</v>
      </c>
      <c r="D385" s="64">
        <v>4736</v>
      </c>
    </row>
    <row r="386" spans="1:4" x14ac:dyDescent="0.2">
      <c r="A386" s="40" t="s">
        <v>6</v>
      </c>
      <c r="B386" s="40" t="s">
        <v>22</v>
      </c>
      <c r="C386" s="41" t="s">
        <v>96</v>
      </c>
      <c r="D386" s="64">
        <v>1630</v>
      </c>
    </row>
    <row r="387" spans="1:4" x14ac:dyDescent="0.2">
      <c r="A387" s="40" t="s">
        <v>6</v>
      </c>
      <c r="B387" s="40" t="s">
        <v>20</v>
      </c>
      <c r="C387" s="41" t="s">
        <v>13</v>
      </c>
      <c r="D387" s="64">
        <v>726</v>
      </c>
    </row>
    <row r="388" spans="1:4" x14ac:dyDescent="0.2">
      <c r="A388" s="40" t="s">
        <v>6</v>
      </c>
      <c r="B388" s="40" t="s">
        <v>20</v>
      </c>
      <c r="C388" s="41" t="s">
        <v>7</v>
      </c>
      <c r="D388" s="64">
        <v>2759</v>
      </c>
    </row>
    <row r="389" spans="1:4" x14ac:dyDescent="0.2">
      <c r="A389" s="40" t="s">
        <v>6</v>
      </c>
      <c r="B389" s="40" t="s">
        <v>20</v>
      </c>
      <c r="C389" s="41" t="s">
        <v>30</v>
      </c>
      <c r="D389" s="64">
        <v>2407</v>
      </c>
    </row>
    <row r="390" spans="1:4" x14ac:dyDescent="0.2">
      <c r="A390" s="40" t="s">
        <v>6</v>
      </c>
      <c r="B390" s="40" t="s">
        <v>20</v>
      </c>
      <c r="C390" s="41" t="s">
        <v>95</v>
      </c>
      <c r="D390" s="64">
        <v>1337</v>
      </c>
    </row>
    <row r="391" spans="1:4" x14ac:dyDescent="0.2">
      <c r="A391" s="40" t="s">
        <v>6</v>
      </c>
      <c r="B391" s="40" t="s">
        <v>20</v>
      </c>
      <c r="C391" s="41" t="s">
        <v>32</v>
      </c>
      <c r="D391" s="64">
        <v>1215</v>
      </c>
    </row>
    <row r="392" spans="1:4" x14ac:dyDescent="0.2">
      <c r="A392" s="40" t="s">
        <v>6</v>
      </c>
      <c r="B392" s="40" t="s">
        <v>20</v>
      </c>
      <c r="C392" s="41" t="s">
        <v>31</v>
      </c>
      <c r="D392" s="64">
        <v>3818</v>
      </c>
    </row>
    <row r="393" spans="1:4" x14ac:dyDescent="0.2">
      <c r="A393" s="40" t="s">
        <v>6</v>
      </c>
      <c r="B393" s="40" t="s">
        <v>20</v>
      </c>
      <c r="C393" s="41" t="s">
        <v>96</v>
      </c>
      <c r="D393" s="64">
        <v>1529</v>
      </c>
    </row>
    <row r="394" spans="1:4" x14ac:dyDescent="0.2">
      <c r="A394" s="40" t="s">
        <v>6</v>
      </c>
      <c r="B394" s="40" t="s">
        <v>8</v>
      </c>
      <c r="C394" s="41" t="s">
        <v>13</v>
      </c>
      <c r="D394" s="64">
        <v>252</v>
      </c>
    </row>
    <row r="395" spans="1:4" x14ac:dyDescent="0.2">
      <c r="A395" s="40" t="s">
        <v>6</v>
      </c>
      <c r="B395" s="40" t="s">
        <v>8</v>
      </c>
      <c r="C395" s="41" t="s">
        <v>7</v>
      </c>
      <c r="D395" s="64">
        <v>2516</v>
      </c>
    </row>
    <row r="396" spans="1:4" x14ac:dyDescent="0.2">
      <c r="A396" s="40" t="s">
        <v>6</v>
      </c>
      <c r="B396" s="40" t="s">
        <v>8</v>
      </c>
      <c r="C396" s="41" t="s">
        <v>30</v>
      </c>
      <c r="D396" s="64">
        <v>1553</v>
      </c>
    </row>
    <row r="397" spans="1:4" x14ac:dyDescent="0.2">
      <c r="A397" s="40" t="s">
        <v>6</v>
      </c>
      <c r="B397" s="40" t="s">
        <v>8</v>
      </c>
      <c r="C397" s="41" t="s">
        <v>95</v>
      </c>
      <c r="D397" s="64">
        <v>1319</v>
      </c>
    </row>
    <row r="398" spans="1:4" x14ac:dyDescent="0.2">
      <c r="A398" s="40" t="s">
        <v>6</v>
      </c>
      <c r="B398" s="40" t="s">
        <v>8</v>
      </c>
      <c r="C398" s="41" t="s">
        <v>32</v>
      </c>
      <c r="D398" s="64">
        <v>1500</v>
      </c>
    </row>
    <row r="399" spans="1:4" x14ac:dyDescent="0.2">
      <c r="A399" s="40" t="s">
        <v>6</v>
      </c>
      <c r="B399" s="40" t="s">
        <v>8</v>
      </c>
      <c r="C399" s="41" t="s">
        <v>31</v>
      </c>
      <c r="D399" s="64">
        <v>3993</v>
      </c>
    </row>
    <row r="400" spans="1:4" x14ac:dyDescent="0.2">
      <c r="A400" s="40" t="s">
        <v>6</v>
      </c>
      <c r="B400" s="40" t="s">
        <v>8</v>
      </c>
      <c r="C400" s="41" t="s">
        <v>96</v>
      </c>
      <c r="D400" s="64">
        <v>1669</v>
      </c>
    </row>
    <row r="401" spans="1:4" x14ac:dyDescent="0.2">
      <c r="A401" s="40" t="s">
        <v>6</v>
      </c>
      <c r="B401" s="40" t="s">
        <v>27</v>
      </c>
      <c r="C401" s="41" t="s">
        <v>13</v>
      </c>
      <c r="D401" s="64">
        <v>462</v>
      </c>
    </row>
    <row r="402" spans="1:4" x14ac:dyDescent="0.2">
      <c r="A402" s="40" t="s">
        <v>6</v>
      </c>
      <c r="B402" s="40" t="s">
        <v>27</v>
      </c>
      <c r="C402" s="41" t="s">
        <v>7</v>
      </c>
      <c r="D402" s="64">
        <v>2558</v>
      </c>
    </row>
    <row r="403" spans="1:4" x14ac:dyDescent="0.2">
      <c r="A403" s="40" t="s">
        <v>6</v>
      </c>
      <c r="B403" s="40" t="s">
        <v>27</v>
      </c>
      <c r="C403" s="41" t="s">
        <v>30</v>
      </c>
      <c r="D403" s="64">
        <v>641</v>
      </c>
    </row>
    <row r="404" spans="1:4" x14ac:dyDescent="0.2">
      <c r="A404" s="40" t="s">
        <v>6</v>
      </c>
      <c r="B404" s="40" t="s">
        <v>27</v>
      </c>
      <c r="C404" s="41" t="s">
        <v>95</v>
      </c>
      <c r="D404" s="64">
        <v>1264</v>
      </c>
    </row>
    <row r="405" spans="1:4" x14ac:dyDescent="0.2">
      <c r="A405" s="40" t="s">
        <v>6</v>
      </c>
      <c r="B405" s="40" t="s">
        <v>27</v>
      </c>
      <c r="C405" s="41" t="s">
        <v>32</v>
      </c>
      <c r="D405" s="64">
        <v>1111</v>
      </c>
    </row>
    <row r="406" spans="1:4" x14ac:dyDescent="0.2">
      <c r="A406" s="40" t="s">
        <v>6</v>
      </c>
      <c r="B406" s="40" t="s">
        <v>27</v>
      </c>
      <c r="C406" s="41" t="s">
        <v>31</v>
      </c>
      <c r="D406" s="64">
        <v>4328</v>
      </c>
    </row>
    <row r="407" spans="1:4" x14ac:dyDescent="0.2">
      <c r="A407" s="40" t="s">
        <v>6</v>
      </c>
      <c r="B407" s="40" t="s">
        <v>27</v>
      </c>
      <c r="C407" s="41" t="s">
        <v>96</v>
      </c>
      <c r="D407" s="64">
        <v>1577</v>
      </c>
    </row>
    <row r="408" spans="1:4" x14ac:dyDescent="0.2">
      <c r="A408" s="40" t="s">
        <v>6</v>
      </c>
      <c r="B408" s="40" t="s">
        <v>26</v>
      </c>
      <c r="C408" s="41" t="s">
        <v>13</v>
      </c>
      <c r="D408" s="64">
        <v>338</v>
      </c>
    </row>
    <row r="409" spans="1:4" x14ac:dyDescent="0.2">
      <c r="A409" s="40" t="s">
        <v>6</v>
      </c>
      <c r="B409" s="40" t="s">
        <v>26</v>
      </c>
      <c r="C409" s="41" t="s">
        <v>7</v>
      </c>
      <c r="D409" s="64">
        <v>2683</v>
      </c>
    </row>
    <row r="410" spans="1:4" x14ac:dyDescent="0.2">
      <c r="A410" s="40" t="s">
        <v>6</v>
      </c>
      <c r="B410" s="40" t="s">
        <v>26</v>
      </c>
      <c r="C410" s="41" t="s">
        <v>30</v>
      </c>
      <c r="D410" s="64">
        <v>1204</v>
      </c>
    </row>
    <row r="411" spans="1:4" x14ac:dyDescent="0.2">
      <c r="A411" s="40" t="s">
        <v>6</v>
      </c>
      <c r="B411" s="40" t="s">
        <v>26</v>
      </c>
      <c r="C411" s="41" t="s">
        <v>95</v>
      </c>
      <c r="D411" s="64">
        <v>1267</v>
      </c>
    </row>
    <row r="412" spans="1:4" x14ac:dyDescent="0.2">
      <c r="A412" s="40" t="s">
        <v>6</v>
      </c>
      <c r="B412" s="40" t="s">
        <v>26</v>
      </c>
      <c r="C412" s="41" t="s">
        <v>32</v>
      </c>
      <c r="D412" s="64">
        <v>1097</v>
      </c>
    </row>
    <row r="413" spans="1:4" x14ac:dyDescent="0.2">
      <c r="A413" s="40" t="s">
        <v>6</v>
      </c>
      <c r="B413" s="40" t="s">
        <v>26</v>
      </c>
      <c r="C413" s="41" t="s">
        <v>31</v>
      </c>
      <c r="D413" s="64">
        <v>3905</v>
      </c>
    </row>
    <row r="414" spans="1:4" x14ac:dyDescent="0.2">
      <c r="A414" s="40" t="s">
        <v>6</v>
      </c>
      <c r="B414" s="40" t="s">
        <v>26</v>
      </c>
      <c r="C414" s="41" t="s">
        <v>96</v>
      </c>
      <c r="D414" s="64">
        <v>1646</v>
      </c>
    </row>
    <row r="415" spans="1:4" x14ac:dyDescent="0.2">
      <c r="A415" s="40" t="s">
        <v>6</v>
      </c>
      <c r="B415" s="40" t="s">
        <v>25</v>
      </c>
      <c r="C415" s="41" t="s">
        <v>13</v>
      </c>
      <c r="D415" s="64">
        <v>107</v>
      </c>
    </row>
    <row r="416" spans="1:4" x14ac:dyDescent="0.2">
      <c r="A416" s="40" t="s">
        <v>6</v>
      </c>
      <c r="B416" s="40" t="s">
        <v>25</v>
      </c>
      <c r="C416" s="41" t="s">
        <v>7</v>
      </c>
      <c r="D416" s="64">
        <v>2543</v>
      </c>
    </row>
    <row r="417" spans="1:4" x14ac:dyDescent="0.2">
      <c r="A417" s="40" t="s">
        <v>6</v>
      </c>
      <c r="B417" s="40" t="s">
        <v>25</v>
      </c>
      <c r="C417" s="41" t="s">
        <v>30</v>
      </c>
      <c r="D417" s="64">
        <v>2578</v>
      </c>
    </row>
    <row r="418" spans="1:4" x14ac:dyDescent="0.2">
      <c r="A418" s="40" t="s">
        <v>6</v>
      </c>
      <c r="B418" s="40" t="s">
        <v>25</v>
      </c>
      <c r="C418" s="41" t="s">
        <v>95</v>
      </c>
      <c r="D418" s="64">
        <v>1277</v>
      </c>
    </row>
    <row r="419" spans="1:4" x14ac:dyDescent="0.2">
      <c r="A419" s="40" t="s">
        <v>6</v>
      </c>
      <c r="B419" s="40" t="s">
        <v>25</v>
      </c>
      <c r="C419" s="41" t="s">
        <v>32</v>
      </c>
      <c r="D419" s="64">
        <v>1721</v>
      </c>
    </row>
    <row r="420" spans="1:4" x14ac:dyDescent="0.2">
      <c r="A420" s="40" t="s">
        <v>6</v>
      </c>
      <c r="B420" s="40" t="s">
        <v>25</v>
      </c>
      <c r="C420" s="41" t="s">
        <v>31</v>
      </c>
      <c r="D420" s="64">
        <v>5067</v>
      </c>
    </row>
    <row r="421" spans="1:4" x14ac:dyDescent="0.2">
      <c r="A421" s="40" t="s">
        <v>6</v>
      </c>
      <c r="B421" s="40" t="s">
        <v>25</v>
      </c>
      <c r="C421" s="41" t="s">
        <v>96</v>
      </c>
      <c r="D421" s="64">
        <v>1767</v>
      </c>
    </row>
    <row r="422" spans="1:4" x14ac:dyDescent="0.2">
      <c r="A422" s="40" t="s">
        <v>33</v>
      </c>
      <c r="B422" s="40" t="s">
        <v>21</v>
      </c>
      <c r="C422" s="41" t="s">
        <v>13</v>
      </c>
      <c r="D422" s="64">
        <v>507</v>
      </c>
    </row>
    <row r="423" spans="1:4" x14ac:dyDescent="0.2">
      <c r="A423" s="40" t="s">
        <v>33</v>
      </c>
      <c r="B423" s="40" t="s">
        <v>21</v>
      </c>
      <c r="C423" s="41" t="s">
        <v>7</v>
      </c>
      <c r="D423" s="64">
        <v>2591</v>
      </c>
    </row>
    <row r="424" spans="1:4" x14ac:dyDescent="0.2">
      <c r="A424" s="40" t="s">
        <v>33</v>
      </c>
      <c r="B424" s="40" t="s">
        <v>21</v>
      </c>
      <c r="C424" s="41" t="s">
        <v>30</v>
      </c>
      <c r="D424" s="64">
        <v>4143</v>
      </c>
    </row>
    <row r="425" spans="1:4" x14ac:dyDescent="0.2">
      <c r="A425" s="40" t="s">
        <v>33</v>
      </c>
      <c r="B425" s="40" t="s">
        <v>21</v>
      </c>
      <c r="C425" s="41" t="s">
        <v>95</v>
      </c>
      <c r="D425" s="64">
        <v>1513</v>
      </c>
    </row>
    <row r="426" spans="1:4" x14ac:dyDescent="0.2">
      <c r="A426" s="40" t="s">
        <v>33</v>
      </c>
      <c r="B426" s="40" t="s">
        <v>21</v>
      </c>
      <c r="C426" s="41" t="s">
        <v>32</v>
      </c>
      <c r="D426" s="64">
        <v>2061</v>
      </c>
    </row>
    <row r="427" spans="1:4" x14ac:dyDescent="0.2">
      <c r="A427" s="40" t="s">
        <v>33</v>
      </c>
      <c r="B427" s="40" t="s">
        <v>21</v>
      </c>
      <c r="C427" s="41" t="s">
        <v>31</v>
      </c>
      <c r="D427" s="64">
        <v>5302</v>
      </c>
    </row>
    <row r="428" spans="1:4" x14ac:dyDescent="0.2">
      <c r="A428" s="40" t="s">
        <v>33</v>
      </c>
      <c r="B428" s="40" t="s">
        <v>21</v>
      </c>
      <c r="C428" s="41" t="s">
        <v>96</v>
      </c>
      <c r="D428" s="64">
        <v>1609</v>
      </c>
    </row>
    <row r="429" spans="1:4" x14ac:dyDescent="0.2">
      <c r="A429" s="40" t="s">
        <v>33</v>
      </c>
      <c r="B429" s="40" t="s">
        <v>24</v>
      </c>
      <c r="C429" s="41" t="s">
        <v>13</v>
      </c>
      <c r="D429" s="64">
        <v>41</v>
      </c>
    </row>
    <row r="430" spans="1:4" x14ac:dyDescent="0.2">
      <c r="A430" s="40" t="s">
        <v>33</v>
      </c>
      <c r="B430" s="40" t="s">
        <v>24</v>
      </c>
      <c r="C430" s="41" t="s">
        <v>7</v>
      </c>
      <c r="D430" s="64">
        <v>2568</v>
      </c>
    </row>
    <row r="431" spans="1:4" x14ac:dyDescent="0.2">
      <c r="A431" s="40" t="s">
        <v>33</v>
      </c>
      <c r="B431" s="40" t="s">
        <v>24</v>
      </c>
      <c r="C431" s="41" t="s">
        <v>30</v>
      </c>
      <c r="D431" s="64">
        <v>3188</v>
      </c>
    </row>
    <row r="432" spans="1:4" x14ac:dyDescent="0.2">
      <c r="A432" s="40" t="s">
        <v>33</v>
      </c>
      <c r="B432" s="40" t="s">
        <v>24</v>
      </c>
      <c r="C432" s="41" t="s">
        <v>95</v>
      </c>
      <c r="D432" s="64">
        <v>1324</v>
      </c>
    </row>
    <row r="433" spans="1:4" x14ac:dyDescent="0.2">
      <c r="A433" s="40" t="s">
        <v>33</v>
      </c>
      <c r="B433" s="40" t="s">
        <v>24</v>
      </c>
      <c r="C433" s="41" t="s">
        <v>32</v>
      </c>
      <c r="D433" s="64">
        <v>1805</v>
      </c>
    </row>
    <row r="434" spans="1:4" x14ac:dyDescent="0.2">
      <c r="A434" s="40" t="s">
        <v>33</v>
      </c>
      <c r="B434" s="40" t="s">
        <v>24</v>
      </c>
      <c r="C434" s="41" t="s">
        <v>31</v>
      </c>
      <c r="D434" s="64">
        <v>4660</v>
      </c>
    </row>
    <row r="435" spans="1:4" x14ac:dyDescent="0.2">
      <c r="A435" s="40" t="s">
        <v>33</v>
      </c>
      <c r="B435" s="40" t="s">
        <v>24</v>
      </c>
      <c r="C435" s="41" t="s">
        <v>96</v>
      </c>
      <c r="D435" s="64">
        <v>2011</v>
      </c>
    </row>
    <row r="436" spans="1:4" x14ac:dyDescent="0.2">
      <c r="A436" s="40" t="s">
        <v>33</v>
      </c>
      <c r="B436" s="40" t="s">
        <v>28</v>
      </c>
      <c r="C436" s="41" t="s">
        <v>13</v>
      </c>
      <c r="D436" s="64">
        <v>447</v>
      </c>
    </row>
    <row r="437" spans="1:4" x14ac:dyDescent="0.2">
      <c r="A437" s="40" t="s">
        <v>33</v>
      </c>
      <c r="B437" s="40" t="s">
        <v>28</v>
      </c>
      <c r="C437" s="41" t="s">
        <v>7</v>
      </c>
      <c r="D437" s="64">
        <v>2679</v>
      </c>
    </row>
    <row r="438" spans="1:4" x14ac:dyDescent="0.2">
      <c r="A438" s="40" t="s">
        <v>33</v>
      </c>
      <c r="B438" s="40" t="s">
        <v>28</v>
      </c>
      <c r="C438" s="41" t="s">
        <v>30</v>
      </c>
      <c r="D438" s="64">
        <v>450</v>
      </c>
    </row>
    <row r="439" spans="1:4" x14ac:dyDescent="0.2">
      <c r="A439" s="40" t="s">
        <v>33</v>
      </c>
      <c r="B439" s="40" t="s">
        <v>28</v>
      </c>
      <c r="C439" s="41" t="s">
        <v>95</v>
      </c>
      <c r="D439" s="64">
        <v>1191</v>
      </c>
    </row>
    <row r="440" spans="1:4" x14ac:dyDescent="0.2">
      <c r="A440" s="40" t="s">
        <v>33</v>
      </c>
      <c r="B440" s="40" t="s">
        <v>28</v>
      </c>
      <c r="C440" s="41" t="s">
        <v>32</v>
      </c>
      <c r="D440" s="64">
        <v>662</v>
      </c>
    </row>
    <row r="441" spans="1:4" x14ac:dyDescent="0.2">
      <c r="A441" s="40" t="s">
        <v>33</v>
      </c>
      <c r="B441" s="40" t="s">
        <v>28</v>
      </c>
      <c r="C441" s="41" t="s">
        <v>31</v>
      </c>
      <c r="D441" s="64">
        <v>2515</v>
      </c>
    </row>
    <row r="442" spans="1:4" x14ac:dyDescent="0.2">
      <c r="A442" s="40" t="s">
        <v>33</v>
      </c>
      <c r="B442" s="40" t="s">
        <v>28</v>
      </c>
      <c r="C442" s="41" t="s">
        <v>96</v>
      </c>
      <c r="D442" s="64">
        <v>1692</v>
      </c>
    </row>
    <row r="443" spans="1:4" x14ac:dyDescent="0.2">
      <c r="A443" s="40" t="s">
        <v>33</v>
      </c>
      <c r="B443" s="40" t="s">
        <v>19</v>
      </c>
      <c r="C443" s="41" t="s">
        <v>13</v>
      </c>
      <c r="D443" s="64">
        <v>634</v>
      </c>
    </row>
    <row r="444" spans="1:4" x14ac:dyDescent="0.2">
      <c r="A444" s="40" t="s">
        <v>33</v>
      </c>
      <c r="B444" s="40" t="s">
        <v>19</v>
      </c>
      <c r="C444" s="41" t="s">
        <v>7</v>
      </c>
      <c r="D444" s="64">
        <v>2641</v>
      </c>
    </row>
    <row r="445" spans="1:4" x14ac:dyDescent="0.2">
      <c r="A445" s="40" t="s">
        <v>33</v>
      </c>
      <c r="B445" s="40" t="s">
        <v>19</v>
      </c>
      <c r="C445" s="41" t="s">
        <v>30</v>
      </c>
      <c r="D445" s="64">
        <v>834</v>
      </c>
    </row>
    <row r="446" spans="1:4" x14ac:dyDescent="0.2">
      <c r="A446" s="40" t="s">
        <v>33</v>
      </c>
      <c r="B446" s="40" t="s">
        <v>19</v>
      </c>
      <c r="C446" s="41" t="s">
        <v>95</v>
      </c>
      <c r="D446" s="64">
        <v>1246</v>
      </c>
    </row>
    <row r="447" spans="1:4" x14ac:dyDescent="0.2">
      <c r="A447" s="40" t="s">
        <v>33</v>
      </c>
      <c r="B447" s="40" t="s">
        <v>19</v>
      </c>
      <c r="C447" s="41" t="s">
        <v>32</v>
      </c>
      <c r="D447" s="64">
        <v>846</v>
      </c>
    </row>
    <row r="448" spans="1:4" x14ac:dyDescent="0.2">
      <c r="A448" s="40" t="s">
        <v>33</v>
      </c>
      <c r="B448" s="40" t="s">
        <v>19</v>
      </c>
      <c r="C448" s="41" t="s">
        <v>31</v>
      </c>
      <c r="D448" s="64">
        <v>2941</v>
      </c>
    </row>
    <row r="449" spans="1:4" x14ac:dyDescent="0.2">
      <c r="A449" s="40" t="s">
        <v>33</v>
      </c>
      <c r="B449" s="40" t="s">
        <v>19</v>
      </c>
      <c r="C449" s="41" t="s">
        <v>96</v>
      </c>
      <c r="D449" s="64">
        <v>1569</v>
      </c>
    </row>
    <row r="450" spans="1:4" x14ac:dyDescent="0.2">
      <c r="A450" s="40" t="s">
        <v>33</v>
      </c>
      <c r="B450" s="40" t="s">
        <v>18</v>
      </c>
      <c r="C450" s="41" t="s">
        <v>13</v>
      </c>
      <c r="D450" s="64">
        <v>684</v>
      </c>
    </row>
    <row r="451" spans="1:4" x14ac:dyDescent="0.2">
      <c r="A451" s="40" t="s">
        <v>33</v>
      </c>
      <c r="B451" s="40" t="s">
        <v>18</v>
      </c>
      <c r="C451" s="41" t="s">
        <v>7</v>
      </c>
      <c r="D451" s="64">
        <v>2784</v>
      </c>
    </row>
    <row r="452" spans="1:4" x14ac:dyDescent="0.2">
      <c r="A452" s="40" t="s">
        <v>33</v>
      </c>
      <c r="B452" s="40" t="s">
        <v>18</v>
      </c>
      <c r="C452" s="41" t="s">
        <v>30</v>
      </c>
      <c r="D452" s="64">
        <v>351</v>
      </c>
    </row>
    <row r="453" spans="1:4" x14ac:dyDescent="0.2">
      <c r="A453" s="40" t="s">
        <v>33</v>
      </c>
      <c r="B453" s="40" t="s">
        <v>18</v>
      </c>
      <c r="C453" s="41" t="s">
        <v>95</v>
      </c>
      <c r="D453" s="64">
        <v>1229</v>
      </c>
    </row>
    <row r="454" spans="1:4" x14ac:dyDescent="0.2">
      <c r="A454" s="40" t="s">
        <v>33</v>
      </c>
      <c r="B454" s="40" t="s">
        <v>18</v>
      </c>
      <c r="C454" s="41" t="s">
        <v>32</v>
      </c>
      <c r="D454" s="64">
        <v>630</v>
      </c>
    </row>
    <row r="455" spans="1:4" x14ac:dyDescent="0.2">
      <c r="A455" s="40" t="s">
        <v>33</v>
      </c>
      <c r="B455" s="40" t="s">
        <v>18</v>
      </c>
      <c r="C455" s="41" t="s">
        <v>31</v>
      </c>
      <c r="D455" s="64">
        <v>2193</v>
      </c>
    </row>
    <row r="456" spans="1:4" x14ac:dyDescent="0.2">
      <c r="A456" s="40" t="s">
        <v>33</v>
      </c>
      <c r="B456" s="40" t="s">
        <v>18</v>
      </c>
      <c r="C456" s="41" t="s">
        <v>96</v>
      </c>
      <c r="D456" s="64">
        <v>1673</v>
      </c>
    </row>
    <row r="457" spans="1:4" x14ac:dyDescent="0.2">
      <c r="A457" s="40" t="s">
        <v>33</v>
      </c>
      <c r="B457" s="40" t="s">
        <v>23</v>
      </c>
      <c r="C457" s="41" t="s">
        <v>13</v>
      </c>
      <c r="D457" s="64">
        <v>66</v>
      </c>
    </row>
    <row r="458" spans="1:4" x14ac:dyDescent="0.2">
      <c r="A458" s="40" t="s">
        <v>33</v>
      </c>
      <c r="B458" s="40" t="s">
        <v>23</v>
      </c>
      <c r="C458" s="41" t="s">
        <v>7</v>
      </c>
      <c r="D458" s="64">
        <v>2494</v>
      </c>
    </row>
    <row r="459" spans="1:4" x14ac:dyDescent="0.2">
      <c r="A459" s="40" t="s">
        <v>33</v>
      </c>
      <c r="B459" s="40" t="s">
        <v>23</v>
      </c>
      <c r="C459" s="41" t="s">
        <v>30</v>
      </c>
      <c r="D459" s="64">
        <v>4087</v>
      </c>
    </row>
    <row r="460" spans="1:4" x14ac:dyDescent="0.2">
      <c r="A460" s="40" t="s">
        <v>33</v>
      </c>
      <c r="B460" s="40" t="s">
        <v>23</v>
      </c>
      <c r="C460" s="41" t="s">
        <v>95</v>
      </c>
      <c r="D460" s="64">
        <v>1535</v>
      </c>
    </row>
    <row r="461" spans="1:4" x14ac:dyDescent="0.2">
      <c r="A461" s="40" t="s">
        <v>33</v>
      </c>
      <c r="B461" s="40" t="s">
        <v>23</v>
      </c>
      <c r="C461" s="41" t="s">
        <v>32</v>
      </c>
      <c r="D461" s="64">
        <v>2054</v>
      </c>
    </row>
    <row r="462" spans="1:4" x14ac:dyDescent="0.2">
      <c r="A462" s="40" t="s">
        <v>33</v>
      </c>
      <c r="B462" s="40" t="s">
        <v>23</v>
      </c>
      <c r="C462" s="41" t="s">
        <v>31</v>
      </c>
      <c r="D462" s="64">
        <v>4824</v>
      </c>
    </row>
    <row r="463" spans="1:4" x14ac:dyDescent="0.2">
      <c r="A463" s="40" t="s">
        <v>33</v>
      </c>
      <c r="B463" s="40" t="s">
        <v>23</v>
      </c>
      <c r="C463" s="41" t="s">
        <v>96</v>
      </c>
      <c r="D463" s="64">
        <v>1891</v>
      </c>
    </row>
    <row r="464" spans="1:4" x14ac:dyDescent="0.2">
      <c r="A464" s="40" t="s">
        <v>33</v>
      </c>
      <c r="B464" s="40" t="s">
        <v>22</v>
      </c>
      <c r="C464" s="41" t="s">
        <v>13</v>
      </c>
      <c r="D464" s="64">
        <v>84</v>
      </c>
    </row>
    <row r="465" spans="1:4" x14ac:dyDescent="0.2">
      <c r="A465" s="40" t="s">
        <v>33</v>
      </c>
      <c r="B465" s="40" t="s">
        <v>22</v>
      </c>
      <c r="C465" s="41" t="s">
        <v>7</v>
      </c>
      <c r="D465" s="64">
        <v>2609</v>
      </c>
    </row>
    <row r="466" spans="1:4" x14ac:dyDescent="0.2">
      <c r="A466" s="40" t="s">
        <v>33</v>
      </c>
      <c r="B466" s="40" t="s">
        <v>22</v>
      </c>
      <c r="C466" s="41" t="s">
        <v>30</v>
      </c>
      <c r="D466" s="64">
        <v>3326</v>
      </c>
    </row>
    <row r="467" spans="1:4" x14ac:dyDescent="0.2">
      <c r="A467" s="40" t="s">
        <v>33</v>
      </c>
      <c r="B467" s="40" t="s">
        <v>22</v>
      </c>
      <c r="C467" s="41" t="s">
        <v>95</v>
      </c>
      <c r="D467" s="64">
        <v>1507</v>
      </c>
    </row>
    <row r="468" spans="1:4" x14ac:dyDescent="0.2">
      <c r="A468" s="40" t="s">
        <v>33</v>
      </c>
      <c r="B468" s="40" t="s">
        <v>22</v>
      </c>
      <c r="C468" s="41" t="s">
        <v>32</v>
      </c>
      <c r="D468" s="64">
        <v>2056</v>
      </c>
    </row>
    <row r="469" spans="1:4" x14ac:dyDescent="0.2">
      <c r="A469" s="40" t="s">
        <v>33</v>
      </c>
      <c r="B469" s="40" t="s">
        <v>22</v>
      </c>
      <c r="C469" s="41" t="s">
        <v>31</v>
      </c>
      <c r="D469" s="64">
        <v>5155</v>
      </c>
    </row>
    <row r="470" spans="1:4" x14ac:dyDescent="0.2">
      <c r="A470" s="40" t="s">
        <v>33</v>
      </c>
      <c r="B470" s="40" t="s">
        <v>22</v>
      </c>
      <c r="C470" s="41" t="s">
        <v>96</v>
      </c>
      <c r="D470" s="64">
        <v>1689</v>
      </c>
    </row>
    <row r="471" spans="1:4" x14ac:dyDescent="0.2">
      <c r="A471" s="40" t="s">
        <v>33</v>
      </c>
      <c r="B471" s="40" t="s">
        <v>20</v>
      </c>
      <c r="C471" s="41" t="s">
        <v>13</v>
      </c>
      <c r="D471" s="64">
        <v>646</v>
      </c>
    </row>
    <row r="472" spans="1:4" x14ac:dyDescent="0.2">
      <c r="A472" s="40" t="s">
        <v>33</v>
      </c>
      <c r="B472" s="40" t="s">
        <v>20</v>
      </c>
      <c r="C472" s="41" t="s">
        <v>7</v>
      </c>
      <c r="D472" s="64">
        <v>2658</v>
      </c>
    </row>
    <row r="473" spans="1:4" x14ac:dyDescent="0.2">
      <c r="A473" s="40" t="s">
        <v>33</v>
      </c>
      <c r="B473" s="40" t="s">
        <v>20</v>
      </c>
      <c r="C473" s="41" t="s">
        <v>30</v>
      </c>
      <c r="D473" s="64">
        <v>1748</v>
      </c>
    </row>
    <row r="474" spans="1:4" x14ac:dyDescent="0.2">
      <c r="A474" s="40" t="s">
        <v>33</v>
      </c>
      <c r="B474" s="40" t="s">
        <v>20</v>
      </c>
      <c r="C474" s="41" t="s">
        <v>95</v>
      </c>
      <c r="D474" s="64">
        <v>1276</v>
      </c>
    </row>
    <row r="475" spans="1:4" x14ac:dyDescent="0.2">
      <c r="A475" s="40" t="s">
        <v>33</v>
      </c>
      <c r="B475" s="40" t="s">
        <v>20</v>
      </c>
      <c r="C475" s="41" t="s">
        <v>32</v>
      </c>
      <c r="D475" s="64">
        <v>1237</v>
      </c>
    </row>
    <row r="476" spans="1:4" x14ac:dyDescent="0.2">
      <c r="A476" s="40" t="s">
        <v>33</v>
      </c>
      <c r="B476" s="40" t="s">
        <v>20</v>
      </c>
      <c r="C476" s="41" t="s">
        <v>31</v>
      </c>
      <c r="D476" s="64">
        <v>3990</v>
      </c>
    </row>
    <row r="477" spans="1:4" x14ac:dyDescent="0.2">
      <c r="A477" s="40" t="s">
        <v>33</v>
      </c>
      <c r="B477" s="40" t="s">
        <v>20</v>
      </c>
      <c r="C477" s="41" t="s">
        <v>96</v>
      </c>
      <c r="D477" s="64">
        <v>1768</v>
      </c>
    </row>
    <row r="478" spans="1:4" x14ac:dyDescent="0.2">
      <c r="A478" s="40" t="s">
        <v>33</v>
      </c>
      <c r="B478" s="40" t="s">
        <v>8</v>
      </c>
      <c r="C478" s="41" t="s">
        <v>13</v>
      </c>
      <c r="D478" s="64">
        <v>273</v>
      </c>
    </row>
    <row r="479" spans="1:4" x14ac:dyDescent="0.2">
      <c r="A479" s="40" t="s">
        <v>33</v>
      </c>
      <c r="B479" s="40" t="s">
        <v>8</v>
      </c>
      <c r="C479" s="41" t="s">
        <v>7</v>
      </c>
      <c r="D479" s="64">
        <v>2674</v>
      </c>
    </row>
    <row r="480" spans="1:4" x14ac:dyDescent="0.2">
      <c r="A480" s="40" t="s">
        <v>33</v>
      </c>
      <c r="B480" s="40" t="s">
        <v>8</v>
      </c>
      <c r="C480" s="41" t="s">
        <v>30</v>
      </c>
      <c r="D480" s="64">
        <v>2233</v>
      </c>
    </row>
    <row r="481" spans="1:4" x14ac:dyDescent="0.2">
      <c r="A481" s="40" t="s">
        <v>33</v>
      </c>
      <c r="B481" s="40" t="s">
        <v>8</v>
      </c>
      <c r="C481" s="41" t="s">
        <v>95</v>
      </c>
      <c r="D481" s="64">
        <v>1436</v>
      </c>
    </row>
    <row r="482" spans="1:4" x14ac:dyDescent="0.2">
      <c r="A482" s="40" t="s">
        <v>33</v>
      </c>
      <c r="B482" s="40" t="s">
        <v>8</v>
      </c>
      <c r="C482" s="41" t="s">
        <v>32</v>
      </c>
      <c r="D482" s="64">
        <v>1707</v>
      </c>
    </row>
    <row r="483" spans="1:4" x14ac:dyDescent="0.2">
      <c r="A483" s="40" t="s">
        <v>33</v>
      </c>
      <c r="B483" s="40" t="s">
        <v>8</v>
      </c>
      <c r="C483" s="41" t="s">
        <v>31</v>
      </c>
      <c r="D483" s="64">
        <v>4415</v>
      </c>
    </row>
    <row r="484" spans="1:4" x14ac:dyDescent="0.2">
      <c r="A484" s="40" t="s">
        <v>33</v>
      </c>
      <c r="B484" s="40" t="s">
        <v>8</v>
      </c>
      <c r="C484" s="41" t="s">
        <v>96</v>
      </c>
      <c r="D484" s="64">
        <v>1509</v>
      </c>
    </row>
    <row r="485" spans="1:4" x14ac:dyDescent="0.2">
      <c r="A485" s="40" t="s">
        <v>33</v>
      </c>
      <c r="B485" s="40" t="s">
        <v>27</v>
      </c>
      <c r="C485" s="41" t="s">
        <v>13</v>
      </c>
      <c r="D485" s="64">
        <v>386</v>
      </c>
    </row>
    <row r="486" spans="1:4" x14ac:dyDescent="0.2">
      <c r="A486" s="40" t="s">
        <v>33</v>
      </c>
      <c r="B486" s="40" t="s">
        <v>27</v>
      </c>
      <c r="C486" s="41" t="s">
        <v>7</v>
      </c>
      <c r="D486" s="64">
        <v>2631</v>
      </c>
    </row>
    <row r="487" spans="1:4" x14ac:dyDescent="0.2">
      <c r="A487" s="40" t="s">
        <v>33</v>
      </c>
      <c r="B487" s="40" t="s">
        <v>27</v>
      </c>
      <c r="C487" s="41" t="s">
        <v>30</v>
      </c>
      <c r="D487" s="64">
        <v>625</v>
      </c>
    </row>
    <row r="488" spans="1:4" x14ac:dyDescent="0.2">
      <c r="A488" s="40" t="s">
        <v>33</v>
      </c>
      <c r="B488" s="40" t="s">
        <v>27</v>
      </c>
      <c r="C488" s="41" t="s">
        <v>95</v>
      </c>
      <c r="D488" s="64">
        <v>1216</v>
      </c>
    </row>
    <row r="489" spans="1:4" x14ac:dyDescent="0.2">
      <c r="A489" s="40" t="s">
        <v>33</v>
      </c>
      <c r="B489" s="40" t="s">
        <v>27</v>
      </c>
      <c r="C489" s="41" t="s">
        <v>32</v>
      </c>
      <c r="D489" s="64">
        <v>963</v>
      </c>
    </row>
    <row r="490" spans="1:4" x14ac:dyDescent="0.2">
      <c r="A490" s="40" t="s">
        <v>33</v>
      </c>
      <c r="B490" s="40" t="s">
        <v>27</v>
      </c>
      <c r="C490" s="41" t="s">
        <v>31</v>
      </c>
      <c r="D490" s="64">
        <v>3928</v>
      </c>
    </row>
    <row r="491" spans="1:4" x14ac:dyDescent="0.2">
      <c r="A491" s="40" t="s">
        <v>33</v>
      </c>
      <c r="B491" s="40" t="s">
        <v>27</v>
      </c>
      <c r="C491" s="41" t="s">
        <v>96</v>
      </c>
      <c r="D491" s="64">
        <v>1797</v>
      </c>
    </row>
    <row r="492" spans="1:4" x14ac:dyDescent="0.2">
      <c r="A492" s="40" t="s">
        <v>33</v>
      </c>
      <c r="B492" s="40" t="s">
        <v>26</v>
      </c>
      <c r="C492" s="41" t="s">
        <v>13</v>
      </c>
      <c r="D492" s="64">
        <v>303</v>
      </c>
    </row>
    <row r="493" spans="1:4" x14ac:dyDescent="0.2">
      <c r="A493" s="40" t="s">
        <v>33</v>
      </c>
      <c r="B493" s="40" t="s">
        <v>26</v>
      </c>
      <c r="C493" s="41" t="s">
        <v>7</v>
      </c>
      <c r="D493" s="64">
        <v>2645</v>
      </c>
    </row>
    <row r="494" spans="1:4" x14ac:dyDescent="0.2">
      <c r="A494" s="40" t="s">
        <v>33</v>
      </c>
      <c r="B494" s="40" t="s">
        <v>26</v>
      </c>
      <c r="C494" s="41" t="s">
        <v>30</v>
      </c>
      <c r="D494" s="64">
        <v>1200</v>
      </c>
    </row>
    <row r="495" spans="1:4" x14ac:dyDescent="0.2">
      <c r="A495" s="40" t="s">
        <v>33</v>
      </c>
      <c r="B495" s="40" t="s">
        <v>26</v>
      </c>
      <c r="C495" s="41" t="s">
        <v>95</v>
      </c>
      <c r="D495" s="64">
        <v>1302</v>
      </c>
    </row>
    <row r="496" spans="1:4" x14ac:dyDescent="0.2">
      <c r="A496" s="40" t="s">
        <v>33</v>
      </c>
      <c r="B496" s="40" t="s">
        <v>26</v>
      </c>
      <c r="C496" s="41" t="s">
        <v>32</v>
      </c>
      <c r="D496" s="64">
        <v>1395</v>
      </c>
    </row>
    <row r="497" spans="1:4" x14ac:dyDescent="0.2">
      <c r="A497" s="40" t="s">
        <v>33</v>
      </c>
      <c r="B497" s="40" t="s">
        <v>26</v>
      </c>
      <c r="C497" s="41" t="s">
        <v>31</v>
      </c>
      <c r="D497" s="64">
        <v>5028</v>
      </c>
    </row>
    <row r="498" spans="1:4" x14ac:dyDescent="0.2">
      <c r="A498" s="40" t="s">
        <v>33</v>
      </c>
      <c r="B498" s="40" t="s">
        <v>26</v>
      </c>
      <c r="C498" s="41" t="s">
        <v>96</v>
      </c>
      <c r="D498" s="64">
        <v>1859</v>
      </c>
    </row>
    <row r="499" spans="1:4" x14ac:dyDescent="0.2">
      <c r="A499" s="40" t="s">
        <v>33</v>
      </c>
      <c r="B499" s="40" t="s">
        <v>25</v>
      </c>
      <c r="C499" s="41" t="s">
        <v>13</v>
      </c>
      <c r="D499" s="64">
        <v>136</v>
      </c>
    </row>
    <row r="500" spans="1:4" x14ac:dyDescent="0.2">
      <c r="A500" s="40" t="s">
        <v>33</v>
      </c>
      <c r="B500" s="40" t="s">
        <v>25</v>
      </c>
      <c r="C500" s="41" t="s">
        <v>7</v>
      </c>
      <c r="D500" s="64">
        <v>2411</v>
      </c>
    </row>
    <row r="501" spans="1:4" x14ac:dyDescent="0.2">
      <c r="A501" s="40" t="s">
        <v>33</v>
      </c>
      <c r="B501" s="40" t="s">
        <v>25</v>
      </c>
      <c r="C501" s="41" t="s">
        <v>30</v>
      </c>
      <c r="D501" s="64">
        <v>1682</v>
      </c>
    </row>
    <row r="502" spans="1:4" x14ac:dyDescent="0.2">
      <c r="A502" s="40" t="s">
        <v>33</v>
      </c>
      <c r="B502" s="40" t="s">
        <v>25</v>
      </c>
      <c r="C502" s="41" t="s">
        <v>95</v>
      </c>
      <c r="D502" s="64">
        <v>1253</v>
      </c>
    </row>
    <row r="503" spans="1:4" x14ac:dyDescent="0.2">
      <c r="A503" s="40" t="s">
        <v>33</v>
      </c>
      <c r="B503" s="40" t="s">
        <v>25</v>
      </c>
      <c r="C503" s="41" t="s">
        <v>32</v>
      </c>
      <c r="D503" s="64">
        <v>1255</v>
      </c>
    </row>
    <row r="504" spans="1:4" x14ac:dyDescent="0.2">
      <c r="A504" s="40" t="s">
        <v>33</v>
      </c>
      <c r="B504" s="40" t="s">
        <v>25</v>
      </c>
      <c r="C504" s="41" t="s">
        <v>31</v>
      </c>
      <c r="D504" s="64">
        <v>4328</v>
      </c>
    </row>
    <row r="505" spans="1:4" x14ac:dyDescent="0.2">
      <c r="A505" s="40" t="s">
        <v>33</v>
      </c>
      <c r="B505" s="40" t="s">
        <v>25</v>
      </c>
      <c r="C505" s="41" t="s">
        <v>96</v>
      </c>
      <c r="D505" s="64">
        <v>1797</v>
      </c>
    </row>
    <row r="506" spans="1:4" x14ac:dyDescent="0.2">
      <c r="A506" s="40" t="s">
        <v>34</v>
      </c>
      <c r="B506" s="40" t="s">
        <v>21</v>
      </c>
      <c r="C506" s="41" t="s">
        <v>13</v>
      </c>
      <c r="D506" s="64">
        <v>546</v>
      </c>
    </row>
    <row r="507" spans="1:4" x14ac:dyDescent="0.2">
      <c r="A507" s="40" t="s">
        <v>34</v>
      </c>
      <c r="B507" s="40" t="s">
        <v>21</v>
      </c>
      <c r="C507" s="41" t="s">
        <v>7</v>
      </c>
      <c r="D507" s="64">
        <v>2479</v>
      </c>
    </row>
    <row r="508" spans="1:4" x14ac:dyDescent="0.2">
      <c r="A508" s="40" t="s">
        <v>34</v>
      </c>
      <c r="B508" s="40" t="s">
        <v>21</v>
      </c>
      <c r="C508" s="41" t="s">
        <v>30</v>
      </c>
      <c r="D508" s="64">
        <v>1724</v>
      </c>
    </row>
    <row r="509" spans="1:4" x14ac:dyDescent="0.2">
      <c r="A509" s="40" t="s">
        <v>34</v>
      </c>
      <c r="B509" s="40" t="s">
        <v>21</v>
      </c>
      <c r="C509" s="41" t="s">
        <v>95</v>
      </c>
      <c r="D509" s="64">
        <v>1315</v>
      </c>
    </row>
    <row r="510" spans="1:4" x14ac:dyDescent="0.2">
      <c r="A510" s="40" t="s">
        <v>34</v>
      </c>
      <c r="B510" s="40" t="s">
        <v>21</v>
      </c>
      <c r="C510" s="41" t="s">
        <v>32</v>
      </c>
      <c r="D510" s="64">
        <v>1287</v>
      </c>
    </row>
    <row r="511" spans="1:4" x14ac:dyDescent="0.2">
      <c r="A511" s="40" t="s">
        <v>34</v>
      </c>
      <c r="B511" s="40" t="s">
        <v>21</v>
      </c>
      <c r="C511" s="41" t="s">
        <v>31</v>
      </c>
      <c r="D511" s="64">
        <v>3802</v>
      </c>
    </row>
    <row r="512" spans="1:4" x14ac:dyDescent="0.2">
      <c r="A512" s="40" t="s">
        <v>34</v>
      </c>
      <c r="B512" s="40" t="s">
        <v>21</v>
      </c>
      <c r="C512" s="41" t="s">
        <v>96</v>
      </c>
      <c r="D512" s="64">
        <v>1701</v>
      </c>
    </row>
    <row r="513" spans="1:4" x14ac:dyDescent="0.2">
      <c r="A513" s="40" t="s">
        <v>34</v>
      </c>
      <c r="B513" s="40" t="s">
        <v>24</v>
      </c>
      <c r="C513" s="41" t="s">
        <v>13</v>
      </c>
      <c r="D513" s="64">
        <v>48</v>
      </c>
    </row>
    <row r="514" spans="1:4" x14ac:dyDescent="0.2">
      <c r="A514" s="40" t="s">
        <v>34</v>
      </c>
      <c r="B514" s="40" t="s">
        <v>24</v>
      </c>
      <c r="C514" s="41" t="s">
        <v>7</v>
      </c>
      <c r="D514" s="64">
        <v>2488</v>
      </c>
    </row>
    <row r="515" spans="1:4" x14ac:dyDescent="0.2">
      <c r="A515" s="40" t="s">
        <v>34</v>
      </c>
      <c r="B515" s="40" t="s">
        <v>24</v>
      </c>
      <c r="C515" s="41" t="s">
        <v>30</v>
      </c>
      <c r="D515" s="64">
        <v>4222</v>
      </c>
    </row>
    <row r="516" spans="1:4" x14ac:dyDescent="0.2">
      <c r="A516" s="40" t="s">
        <v>34</v>
      </c>
      <c r="B516" s="40" t="s">
        <v>24</v>
      </c>
      <c r="C516" s="41" t="s">
        <v>95</v>
      </c>
      <c r="D516" s="64">
        <v>1469</v>
      </c>
    </row>
    <row r="517" spans="1:4" x14ac:dyDescent="0.2">
      <c r="A517" s="40" t="s">
        <v>34</v>
      </c>
      <c r="B517" s="40" t="s">
        <v>24</v>
      </c>
      <c r="C517" s="41" t="s">
        <v>32</v>
      </c>
      <c r="D517" s="64">
        <v>2194</v>
      </c>
    </row>
    <row r="518" spans="1:4" x14ac:dyDescent="0.2">
      <c r="A518" s="40" t="s">
        <v>34</v>
      </c>
      <c r="B518" s="40" t="s">
        <v>24</v>
      </c>
      <c r="C518" s="41" t="s">
        <v>31</v>
      </c>
      <c r="D518" s="64">
        <v>5148</v>
      </c>
    </row>
    <row r="519" spans="1:4" x14ac:dyDescent="0.2">
      <c r="A519" s="40" t="s">
        <v>34</v>
      </c>
      <c r="B519" s="40" t="s">
        <v>24</v>
      </c>
      <c r="C519" s="41" t="s">
        <v>96</v>
      </c>
      <c r="D519" s="64">
        <v>2408</v>
      </c>
    </row>
    <row r="520" spans="1:4" x14ac:dyDescent="0.2">
      <c r="A520" s="40" t="s">
        <v>34</v>
      </c>
      <c r="B520" s="40" t="s">
        <v>28</v>
      </c>
      <c r="C520" s="41" t="s">
        <v>13</v>
      </c>
      <c r="D520" s="64">
        <v>611</v>
      </c>
    </row>
    <row r="521" spans="1:4" x14ac:dyDescent="0.2">
      <c r="A521" s="40" t="s">
        <v>34</v>
      </c>
      <c r="B521" s="40" t="s">
        <v>28</v>
      </c>
      <c r="C521" s="41" t="s">
        <v>7</v>
      </c>
      <c r="D521" s="64">
        <v>2804</v>
      </c>
    </row>
    <row r="522" spans="1:4" x14ac:dyDescent="0.2">
      <c r="A522" s="40" t="s">
        <v>34</v>
      </c>
      <c r="B522" s="40" t="s">
        <v>28</v>
      </c>
      <c r="C522" s="41" t="s">
        <v>30</v>
      </c>
      <c r="D522" s="64">
        <v>549</v>
      </c>
    </row>
    <row r="523" spans="1:4" x14ac:dyDescent="0.2">
      <c r="A523" s="40" t="s">
        <v>34</v>
      </c>
      <c r="B523" s="40" t="s">
        <v>28</v>
      </c>
      <c r="C523" s="41" t="s">
        <v>95</v>
      </c>
      <c r="D523" s="64">
        <v>1254</v>
      </c>
    </row>
    <row r="524" spans="1:4" x14ac:dyDescent="0.2">
      <c r="A524" s="40" t="s">
        <v>34</v>
      </c>
      <c r="B524" s="40" t="s">
        <v>28</v>
      </c>
      <c r="C524" s="41" t="s">
        <v>32</v>
      </c>
      <c r="D524" s="64">
        <v>892</v>
      </c>
    </row>
    <row r="525" spans="1:4" x14ac:dyDescent="0.2">
      <c r="A525" s="40" t="s">
        <v>34</v>
      </c>
      <c r="B525" s="40" t="s">
        <v>28</v>
      </c>
      <c r="C525" s="41" t="s">
        <v>31</v>
      </c>
      <c r="D525" s="64">
        <v>3412</v>
      </c>
    </row>
    <row r="526" spans="1:4" x14ac:dyDescent="0.2">
      <c r="A526" s="40" t="s">
        <v>34</v>
      </c>
      <c r="B526" s="40" t="s">
        <v>28</v>
      </c>
      <c r="C526" s="41" t="s">
        <v>96</v>
      </c>
      <c r="D526" s="64">
        <v>1881</v>
      </c>
    </row>
    <row r="527" spans="1:4" x14ac:dyDescent="0.2">
      <c r="A527" s="40" t="s">
        <v>34</v>
      </c>
      <c r="B527" s="40" t="s">
        <v>19</v>
      </c>
      <c r="C527" s="41" t="s">
        <v>13</v>
      </c>
      <c r="D527" s="64">
        <v>543</v>
      </c>
    </row>
    <row r="528" spans="1:4" x14ac:dyDescent="0.2">
      <c r="A528" s="40" t="s">
        <v>34</v>
      </c>
      <c r="B528" s="40" t="s">
        <v>19</v>
      </c>
      <c r="C528" s="41" t="s">
        <v>7</v>
      </c>
      <c r="D528" s="64">
        <v>2247</v>
      </c>
    </row>
    <row r="529" spans="1:4" x14ac:dyDescent="0.2">
      <c r="A529" s="40" t="s">
        <v>34</v>
      </c>
      <c r="B529" s="40" t="s">
        <v>19</v>
      </c>
      <c r="C529" s="41" t="s">
        <v>30</v>
      </c>
      <c r="D529" s="64">
        <v>653</v>
      </c>
    </row>
    <row r="530" spans="1:4" x14ac:dyDescent="0.2">
      <c r="A530" s="40" t="s">
        <v>34</v>
      </c>
      <c r="B530" s="40" t="s">
        <v>19</v>
      </c>
      <c r="C530" s="41" t="s">
        <v>95</v>
      </c>
      <c r="D530" s="64">
        <v>1075</v>
      </c>
    </row>
    <row r="531" spans="1:4" x14ac:dyDescent="0.2">
      <c r="A531" s="40" t="s">
        <v>34</v>
      </c>
      <c r="B531" s="40" t="s">
        <v>19</v>
      </c>
      <c r="C531" s="41" t="s">
        <v>32</v>
      </c>
      <c r="D531" s="64">
        <v>721</v>
      </c>
    </row>
    <row r="532" spans="1:4" x14ac:dyDescent="0.2">
      <c r="A532" s="40" t="s">
        <v>34</v>
      </c>
      <c r="B532" s="40" t="s">
        <v>19</v>
      </c>
      <c r="C532" s="41" t="s">
        <v>31</v>
      </c>
      <c r="D532" s="64">
        <v>2647</v>
      </c>
    </row>
    <row r="533" spans="1:4" x14ac:dyDescent="0.2">
      <c r="A533" s="40" t="s">
        <v>34</v>
      </c>
      <c r="B533" s="40" t="s">
        <v>19</v>
      </c>
      <c r="C533" s="41" t="s">
        <v>96</v>
      </c>
      <c r="D533" s="64">
        <v>1645</v>
      </c>
    </row>
    <row r="534" spans="1:4" x14ac:dyDescent="0.2">
      <c r="A534" s="40" t="s">
        <v>34</v>
      </c>
      <c r="B534" s="40" t="s">
        <v>18</v>
      </c>
      <c r="C534" s="41" t="s">
        <v>13</v>
      </c>
      <c r="D534" s="64">
        <v>763</v>
      </c>
    </row>
    <row r="535" spans="1:4" x14ac:dyDescent="0.2">
      <c r="A535" s="40" t="s">
        <v>34</v>
      </c>
      <c r="B535" s="40" t="s">
        <v>18</v>
      </c>
      <c r="C535" s="41" t="s">
        <v>7</v>
      </c>
      <c r="D535" s="64">
        <v>2629</v>
      </c>
    </row>
    <row r="536" spans="1:4" x14ac:dyDescent="0.2">
      <c r="A536" s="40" t="s">
        <v>34</v>
      </c>
      <c r="B536" s="40" t="s">
        <v>18</v>
      </c>
      <c r="C536" s="41" t="s">
        <v>30</v>
      </c>
      <c r="D536" s="64">
        <v>440</v>
      </c>
    </row>
    <row r="537" spans="1:4" x14ac:dyDescent="0.2">
      <c r="A537" s="40" t="s">
        <v>34</v>
      </c>
      <c r="B537" s="40" t="s">
        <v>18</v>
      </c>
      <c r="C537" s="41" t="s">
        <v>95</v>
      </c>
      <c r="D537" s="64">
        <v>1266</v>
      </c>
    </row>
    <row r="538" spans="1:4" x14ac:dyDescent="0.2">
      <c r="A538" s="40" t="s">
        <v>34</v>
      </c>
      <c r="B538" s="40" t="s">
        <v>18</v>
      </c>
      <c r="C538" s="41" t="s">
        <v>32</v>
      </c>
      <c r="D538" s="64">
        <v>825</v>
      </c>
    </row>
    <row r="539" spans="1:4" x14ac:dyDescent="0.2">
      <c r="A539" s="40" t="s">
        <v>34</v>
      </c>
      <c r="B539" s="40" t="s">
        <v>18</v>
      </c>
      <c r="C539" s="41" t="s">
        <v>31</v>
      </c>
      <c r="D539" s="64">
        <v>2930</v>
      </c>
    </row>
    <row r="540" spans="1:4" x14ac:dyDescent="0.2">
      <c r="A540" s="40" t="s">
        <v>34</v>
      </c>
      <c r="B540" s="40" t="s">
        <v>18</v>
      </c>
      <c r="C540" s="41" t="s">
        <v>96</v>
      </c>
      <c r="D540" s="64">
        <v>1855</v>
      </c>
    </row>
    <row r="541" spans="1:4" x14ac:dyDescent="0.2">
      <c r="A541" s="40" t="s">
        <v>34</v>
      </c>
      <c r="B541" s="40" t="s">
        <v>23</v>
      </c>
      <c r="C541" s="41" t="s">
        <v>13</v>
      </c>
      <c r="D541" s="64">
        <v>46</v>
      </c>
    </row>
    <row r="542" spans="1:4" x14ac:dyDescent="0.2">
      <c r="A542" s="40" t="s">
        <v>34</v>
      </c>
      <c r="B542" s="40" t="s">
        <v>23</v>
      </c>
      <c r="C542" s="41" t="s">
        <v>7</v>
      </c>
      <c r="D542" s="64">
        <v>2535</v>
      </c>
    </row>
    <row r="543" spans="1:4" x14ac:dyDescent="0.2">
      <c r="A543" s="40" t="s">
        <v>34</v>
      </c>
      <c r="B543" s="40" t="s">
        <v>23</v>
      </c>
      <c r="C543" s="41" t="s">
        <v>30</v>
      </c>
      <c r="D543" s="64">
        <v>2611</v>
      </c>
    </row>
    <row r="544" spans="1:4" x14ac:dyDescent="0.2">
      <c r="A544" s="40" t="s">
        <v>34</v>
      </c>
      <c r="B544" s="40" t="s">
        <v>23</v>
      </c>
      <c r="C544" s="41" t="s">
        <v>95</v>
      </c>
      <c r="D544" s="64">
        <v>1429</v>
      </c>
    </row>
    <row r="545" spans="1:4" x14ac:dyDescent="0.2">
      <c r="A545" s="40" t="s">
        <v>34</v>
      </c>
      <c r="B545" s="40" t="s">
        <v>23</v>
      </c>
      <c r="C545" s="41" t="s">
        <v>32</v>
      </c>
      <c r="D545" s="64">
        <v>1904</v>
      </c>
    </row>
    <row r="546" spans="1:4" x14ac:dyDescent="0.2">
      <c r="A546" s="40" t="s">
        <v>34</v>
      </c>
      <c r="B546" s="40" t="s">
        <v>23</v>
      </c>
      <c r="C546" s="41" t="s">
        <v>31</v>
      </c>
      <c r="D546" s="64">
        <v>4834</v>
      </c>
    </row>
    <row r="547" spans="1:4" x14ac:dyDescent="0.2">
      <c r="A547" s="40" t="s">
        <v>34</v>
      </c>
      <c r="B547" s="40" t="s">
        <v>23</v>
      </c>
      <c r="C547" s="41" t="s">
        <v>96</v>
      </c>
      <c r="D547" s="64">
        <v>2191</v>
      </c>
    </row>
    <row r="548" spans="1:4" x14ac:dyDescent="0.2">
      <c r="A548" s="40" t="s">
        <v>34</v>
      </c>
      <c r="B548" s="40" t="s">
        <v>22</v>
      </c>
      <c r="C548" s="41" t="s">
        <v>13</v>
      </c>
      <c r="D548" s="64">
        <v>81</v>
      </c>
    </row>
    <row r="549" spans="1:4" x14ac:dyDescent="0.2">
      <c r="A549" s="40" t="s">
        <v>34</v>
      </c>
      <c r="B549" s="40" t="s">
        <v>22</v>
      </c>
      <c r="C549" s="41" t="s">
        <v>7</v>
      </c>
      <c r="D549" s="64">
        <v>2400</v>
      </c>
    </row>
    <row r="550" spans="1:4" x14ac:dyDescent="0.2">
      <c r="A550" s="40" t="s">
        <v>34</v>
      </c>
      <c r="B550" s="40" t="s">
        <v>22</v>
      </c>
      <c r="C550" s="41" t="s">
        <v>30</v>
      </c>
      <c r="D550" s="64">
        <v>1349</v>
      </c>
    </row>
    <row r="551" spans="1:4" x14ac:dyDescent="0.2">
      <c r="A551" s="40" t="s">
        <v>34</v>
      </c>
      <c r="B551" s="40" t="s">
        <v>22</v>
      </c>
      <c r="C551" s="41" t="s">
        <v>95</v>
      </c>
      <c r="D551" s="64">
        <v>1287</v>
      </c>
    </row>
    <row r="552" spans="1:4" x14ac:dyDescent="0.2">
      <c r="A552" s="40" t="s">
        <v>34</v>
      </c>
      <c r="B552" s="40" t="s">
        <v>22</v>
      </c>
      <c r="C552" s="41" t="s">
        <v>32</v>
      </c>
      <c r="D552" s="64">
        <v>1427</v>
      </c>
    </row>
    <row r="553" spans="1:4" x14ac:dyDescent="0.2">
      <c r="A553" s="40" t="s">
        <v>34</v>
      </c>
      <c r="B553" s="40" t="s">
        <v>22</v>
      </c>
      <c r="C553" s="41" t="s">
        <v>31</v>
      </c>
      <c r="D553" s="64">
        <v>3715</v>
      </c>
    </row>
    <row r="554" spans="1:4" x14ac:dyDescent="0.2">
      <c r="A554" s="40" t="s">
        <v>34</v>
      </c>
      <c r="B554" s="40" t="s">
        <v>22</v>
      </c>
      <c r="C554" s="41" t="s">
        <v>96</v>
      </c>
      <c r="D554" s="64">
        <v>1861</v>
      </c>
    </row>
    <row r="555" spans="1:4" x14ac:dyDescent="0.2">
      <c r="A555" s="40" t="s">
        <v>34</v>
      </c>
      <c r="B555" s="40" t="s">
        <v>20</v>
      </c>
      <c r="C555" s="41" t="s">
        <v>13</v>
      </c>
      <c r="D555" s="64">
        <v>444</v>
      </c>
    </row>
    <row r="556" spans="1:4" x14ac:dyDescent="0.2">
      <c r="A556" s="40" t="s">
        <v>34</v>
      </c>
      <c r="B556" s="40" t="s">
        <v>20</v>
      </c>
      <c r="C556" s="41" t="s">
        <v>7</v>
      </c>
      <c r="D556" s="64">
        <v>2370</v>
      </c>
    </row>
    <row r="557" spans="1:4" x14ac:dyDescent="0.2">
      <c r="A557" s="40" t="s">
        <v>34</v>
      </c>
      <c r="B557" s="40" t="s">
        <v>20</v>
      </c>
      <c r="C557" s="41" t="s">
        <v>30</v>
      </c>
      <c r="D557" s="64">
        <v>1854</v>
      </c>
    </row>
    <row r="558" spans="1:4" x14ac:dyDescent="0.2">
      <c r="A558" s="40" t="s">
        <v>34</v>
      </c>
      <c r="B558" s="40" t="s">
        <v>20</v>
      </c>
      <c r="C558" s="41" t="s">
        <v>95</v>
      </c>
      <c r="D558" s="64">
        <v>1290</v>
      </c>
    </row>
    <row r="559" spans="1:4" x14ac:dyDescent="0.2">
      <c r="A559" s="40" t="s">
        <v>34</v>
      </c>
      <c r="B559" s="40" t="s">
        <v>20</v>
      </c>
      <c r="C559" s="41" t="s">
        <v>32</v>
      </c>
      <c r="D559" s="64">
        <v>1236</v>
      </c>
    </row>
    <row r="560" spans="1:4" x14ac:dyDescent="0.2">
      <c r="A560" s="40" t="s">
        <v>34</v>
      </c>
      <c r="B560" s="40" t="s">
        <v>20</v>
      </c>
      <c r="C560" s="41" t="s">
        <v>31</v>
      </c>
      <c r="D560" s="64">
        <v>3820</v>
      </c>
    </row>
    <row r="561" spans="1:4" x14ac:dyDescent="0.2">
      <c r="A561" s="40" t="s">
        <v>34</v>
      </c>
      <c r="B561" s="40" t="s">
        <v>20</v>
      </c>
      <c r="C561" s="41" t="s">
        <v>96</v>
      </c>
      <c r="D561" s="64">
        <v>1861</v>
      </c>
    </row>
    <row r="562" spans="1:4" x14ac:dyDescent="0.2">
      <c r="A562" s="40" t="s">
        <v>34</v>
      </c>
      <c r="B562" s="40" t="s">
        <v>8</v>
      </c>
      <c r="C562" s="41" t="s">
        <v>13</v>
      </c>
      <c r="D562" s="64">
        <v>197</v>
      </c>
    </row>
    <row r="563" spans="1:4" x14ac:dyDescent="0.2">
      <c r="A563" s="40" t="s">
        <v>34</v>
      </c>
      <c r="B563" s="40" t="s">
        <v>8</v>
      </c>
      <c r="C563" s="41" t="s">
        <v>7</v>
      </c>
      <c r="D563" s="64">
        <v>2586</v>
      </c>
    </row>
    <row r="564" spans="1:4" x14ac:dyDescent="0.2">
      <c r="A564" s="40" t="s">
        <v>34</v>
      </c>
      <c r="B564" s="40" t="s">
        <v>8</v>
      </c>
      <c r="C564" s="41" t="s">
        <v>30</v>
      </c>
      <c r="D564" s="64">
        <v>2827</v>
      </c>
    </row>
    <row r="565" spans="1:4" x14ac:dyDescent="0.2">
      <c r="A565" s="40" t="s">
        <v>34</v>
      </c>
      <c r="B565" s="40" t="s">
        <v>8</v>
      </c>
      <c r="C565" s="41" t="s">
        <v>95</v>
      </c>
      <c r="D565" s="64">
        <v>1460</v>
      </c>
    </row>
    <row r="566" spans="1:4" x14ac:dyDescent="0.2">
      <c r="A566" s="40" t="s">
        <v>34</v>
      </c>
      <c r="B566" s="40" t="s">
        <v>8</v>
      </c>
      <c r="C566" s="41" t="s">
        <v>32</v>
      </c>
      <c r="D566" s="64">
        <v>1885</v>
      </c>
    </row>
    <row r="567" spans="1:4" x14ac:dyDescent="0.2">
      <c r="A567" s="40" t="s">
        <v>34</v>
      </c>
      <c r="B567" s="40" t="s">
        <v>8</v>
      </c>
      <c r="C567" s="41" t="s">
        <v>31</v>
      </c>
      <c r="D567" s="64">
        <v>4792</v>
      </c>
    </row>
    <row r="568" spans="1:4" x14ac:dyDescent="0.2">
      <c r="A568" s="40" t="s">
        <v>34</v>
      </c>
      <c r="B568" s="40" t="s">
        <v>8</v>
      </c>
      <c r="C568" s="41" t="s">
        <v>96</v>
      </c>
      <c r="D568" s="64">
        <v>1974</v>
      </c>
    </row>
    <row r="569" spans="1:4" x14ac:dyDescent="0.2">
      <c r="A569" s="40" t="s">
        <v>34</v>
      </c>
      <c r="B569" s="40" t="s">
        <v>27</v>
      </c>
      <c r="C569" s="41" t="s">
        <v>13</v>
      </c>
      <c r="D569" s="64">
        <v>535</v>
      </c>
    </row>
    <row r="570" spans="1:4" x14ac:dyDescent="0.2">
      <c r="A570" s="40" t="s">
        <v>34</v>
      </c>
      <c r="B570" s="40" t="s">
        <v>27</v>
      </c>
      <c r="C570" s="41" t="s">
        <v>7</v>
      </c>
      <c r="D570" s="64">
        <v>2731</v>
      </c>
    </row>
    <row r="571" spans="1:4" x14ac:dyDescent="0.2">
      <c r="A571" s="40" t="s">
        <v>34</v>
      </c>
      <c r="B571" s="40" t="s">
        <v>27</v>
      </c>
      <c r="C571" s="41" t="s">
        <v>30</v>
      </c>
      <c r="D571" s="64">
        <v>940</v>
      </c>
    </row>
    <row r="572" spans="1:4" x14ac:dyDescent="0.2">
      <c r="A572" s="40" t="s">
        <v>34</v>
      </c>
      <c r="B572" s="40" t="s">
        <v>27</v>
      </c>
      <c r="C572" s="41" t="s">
        <v>95</v>
      </c>
      <c r="D572" s="64">
        <v>1420</v>
      </c>
    </row>
    <row r="573" spans="1:4" x14ac:dyDescent="0.2">
      <c r="A573" s="40" t="s">
        <v>34</v>
      </c>
      <c r="B573" s="40" t="s">
        <v>27</v>
      </c>
      <c r="C573" s="41" t="s">
        <v>32</v>
      </c>
      <c r="D573" s="64">
        <v>1390</v>
      </c>
    </row>
    <row r="574" spans="1:4" x14ac:dyDescent="0.2">
      <c r="A574" s="40" t="s">
        <v>34</v>
      </c>
      <c r="B574" s="40" t="s">
        <v>27</v>
      </c>
      <c r="C574" s="41" t="s">
        <v>31</v>
      </c>
      <c r="D574" s="64">
        <v>5057</v>
      </c>
    </row>
    <row r="575" spans="1:4" x14ac:dyDescent="0.2">
      <c r="A575" s="40" t="s">
        <v>34</v>
      </c>
      <c r="B575" s="40" t="s">
        <v>27</v>
      </c>
      <c r="C575" s="41" t="s">
        <v>96</v>
      </c>
      <c r="D575" s="64">
        <v>1961</v>
      </c>
    </row>
    <row r="576" spans="1:4" x14ac:dyDescent="0.2">
      <c r="A576" s="40" t="s">
        <v>34</v>
      </c>
      <c r="B576" s="40" t="s">
        <v>26</v>
      </c>
      <c r="C576" s="41" t="s">
        <v>13</v>
      </c>
      <c r="D576" s="64">
        <v>328</v>
      </c>
    </row>
    <row r="577" spans="1:4" x14ac:dyDescent="0.2">
      <c r="A577" s="40" t="s">
        <v>34</v>
      </c>
      <c r="B577" s="40" t="s">
        <v>26</v>
      </c>
      <c r="C577" s="41" t="s">
        <v>7</v>
      </c>
      <c r="D577" s="64">
        <v>2614</v>
      </c>
    </row>
    <row r="578" spans="1:4" x14ac:dyDescent="0.2">
      <c r="A578" s="40" t="s">
        <v>34</v>
      </c>
      <c r="B578" s="40" t="s">
        <v>26</v>
      </c>
      <c r="C578" s="41" t="s">
        <v>30</v>
      </c>
      <c r="D578" s="64">
        <v>1718</v>
      </c>
    </row>
    <row r="579" spans="1:4" x14ac:dyDescent="0.2">
      <c r="A579" s="40" t="s">
        <v>34</v>
      </c>
      <c r="B579" s="40" t="s">
        <v>26</v>
      </c>
      <c r="C579" s="41" t="s">
        <v>95</v>
      </c>
      <c r="D579" s="64">
        <v>1327</v>
      </c>
    </row>
    <row r="580" spans="1:4" x14ac:dyDescent="0.2">
      <c r="A580" s="40" t="s">
        <v>34</v>
      </c>
      <c r="B580" s="40" t="s">
        <v>26</v>
      </c>
      <c r="C580" s="41" t="s">
        <v>32</v>
      </c>
      <c r="D580" s="64">
        <v>1523</v>
      </c>
    </row>
    <row r="581" spans="1:4" x14ac:dyDescent="0.2">
      <c r="A581" s="40" t="s">
        <v>34</v>
      </c>
      <c r="B581" s="40" t="s">
        <v>26</v>
      </c>
      <c r="C581" s="41" t="s">
        <v>31</v>
      </c>
      <c r="D581" s="64">
        <v>5618</v>
      </c>
    </row>
    <row r="582" spans="1:4" x14ac:dyDescent="0.2">
      <c r="A582" s="40" t="s">
        <v>34</v>
      </c>
      <c r="B582" s="40" t="s">
        <v>26</v>
      </c>
      <c r="C582" s="41" t="s">
        <v>96</v>
      </c>
      <c r="D582" s="64">
        <v>2107</v>
      </c>
    </row>
    <row r="583" spans="1:4" x14ac:dyDescent="0.2">
      <c r="A583" s="40" t="s">
        <v>34</v>
      </c>
      <c r="B583" s="40" t="s">
        <v>25</v>
      </c>
      <c r="C583" s="41" t="s">
        <v>13</v>
      </c>
      <c r="D583" s="64">
        <v>101</v>
      </c>
    </row>
    <row r="584" spans="1:4" x14ac:dyDescent="0.2">
      <c r="A584" s="40" t="s">
        <v>34</v>
      </c>
      <c r="B584" s="40" t="s">
        <v>25</v>
      </c>
      <c r="C584" s="41" t="s">
        <v>7</v>
      </c>
      <c r="D584" s="64">
        <v>2477</v>
      </c>
    </row>
    <row r="585" spans="1:4" x14ac:dyDescent="0.2">
      <c r="A585" s="40" t="s">
        <v>34</v>
      </c>
      <c r="B585" s="40" t="s">
        <v>25</v>
      </c>
      <c r="C585" s="41" t="s">
        <v>30</v>
      </c>
      <c r="D585" s="64">
        <v>2371</v>
      </c>
    </row>
    <row r="586" spans="1:4" x14ac:dyDescent="0.2">
      <c r="A586" s="40" t="s">
        <v>34</v>
      </c>
      <c r="B586" s="40" t="s">
        <v>25</v>
      </c>
      <c r="C586" s="41" t="s">
        <v>95</v>
      </c>
      <c r="D586" s="64">
        <v>1280</v>
      </c>
    </row>
    <row r="587" spans="1:4" x14ac:dyDescent="0.2">
      <c r="A587" s="40" t="s">
        <v>34</v>
      </c>
      <c r="B587" s="40" t="s">
        <v>25</v>
      </c>
      <c r="C587" s="41" t="s">
        <v>32</v>
      </c>
      <c r="D587" s="64">
        <v>1500</v>
      </c>
    </row>
    <row r="588" spans="1:4" x14ac:dyDescent="0.2">
      <c r="A588" s="40" t="s">
        <v>34</v>
      </c>
      <c r="B588" s="40" t="s">
        <v>25</v>
      </c>
      <c r="C588" s="41" t="s">
        <v>31</v>
      </c>
      <c r="D588" s="64">
        <v>4241</v>
      </c>
    </row>
    <row r="589" spans="1:4" x14ac:dyDescent="0.2">
      <c r="A589" s="40" t="s">
        <v>34</v>
      </c>
      <c r="B589" s="40" t="s">
        <v>25</v>
      </c>
      <c r="C589" s="41" t="s">
        <v>96</v>
      </c>
      <c r="D589" s="64">
        <v>2111</v>
      </c>
    </row>
    <row r="590" spans="1:4" x14ac:dyDescent="0.2">
      <c r="A590" s="40" t="s">
        <v>35</v>
      </c>
      <c r="B590" s="40" t="s">
        <v>21</v>
      </c>
      <c r="C590" s="41" t="s">
        <v>13</v>
      </c>
      <c r="D590" s="64">
        <v>432</v>
      </c>
    </row>
    <row r="591" spans="1:4" x14ac:dyDescent="0.2">
      <c r="A591" s="40" t="s">
        <v>35</v>
      </c>
      <c r="B591" s="40" t="s">
        <v>21</v>
      </c>
      <c r="C591" s="41" t="s">
        <v>7</v>
      </c>
      <c r="D591" s="64">
        <v>2659</v>
      </c>
    </row>
    <row r="592" spans="1:4" x14ac:dyDescent="0.2">
      <c r="A592" s="40" t="s">
        <v>35</v>
      </c>
      <c r="B592" s="40" t="s">
        <v>21</v>
      </c>
      <c r="C592" s="41" t="s">
        <v>30</v>
      </c>
      <c r="D592" s="64">
        <v>5019</v>
      </c>
    </row>
    <row r="593" spans="1:4" x14ac:dyDescent="0.2">
      <c r="A593" s="40" t="s">
        <v>35</v>
      </c>
      <c r="B593" s="40" t="s">
        <v>21</v>
      </c>
      <c r="C593" s="41" t="s">
        <v>95</v>
      </c>
      <c r="D593" s="64">
        <v>1632</v>
      </c>
    </row>
    <row r="594" spans="1:4" x14ac:dyDescent="0.2">
      <c r="A594" s="40" t="s">
        <v>35</v>
      </c>
      <c r="B594" s="40" t="s">
        <v>21</v>
      </c>
      <c r="C594" s="41" t="s">
        <v>32</v>
      </c>
      <c r="D594" s="64">
        <v>2456</v>
      </c>
    </row>
    <row r="595" spans="1:4" x14ac:dyDescent="0.2">
      <c r="A595" s="40" t="s">
        <v>35</v>
      </c>
      <c r="B595" s="40" t="s">
        <v>21</v>
      </c>
      <c r="C595" s="41" t="s">
        <v>31</v>
      </c>
      <c r="D595" s="64">
        <v>6260</v>
      </c>
    </row>
    <row r="596" spans="1:4" x14ac:dyDescent="0.2">
      <c r="A596" s="40" t="s">
        <v>35</v>
      </c>
      <c r="B596" s="40" t="s">
        <v>21</v>
      </c>
      <c r="C596" s="41" t="s">
        <v>96</v>
      </c>
      <c r="D596" s="64">
        <v>2058</v>
      </c>
    </row>
    <row r="597" spans="1:4" x14ac:dyDescent="0.2">
      <c r="A597" s="40" t="s">
        <v>35</v>
      </c>
      <c r="B597" s="40" t="s">
        <v>24</v>
      </c>
      <c r="C597" s="41" t="s">
        <v>13</v>
      </c>
      <c r="D597" s="64">
        <v>52</v>
      </c>
    </row>
    <row r="598" spans="1:4" x14ac:dyDescent="0.2">
      <c r="A598" s="40" t="s">
        <v>35</v>
      </c>
      <c r="B598" s="40" t="s">
        <v>24</v>
      </c>
      <c r="C598" s="41" t="s">
        <v>7</v>
      </c>
      <c r="D598" s="64">
        <v>2446</v>
      </c>
    </row>
    <row r="599" spans="1:4" x14ac:dyDescent="0.2">
      <c r="A599" s="40" t="s">
        <v>35</v>
      </c>
      <c r="B599" s="40" t="s">
        <v>24</v>
      </c>
      <c r="C599" s="41" t="s">
        <v>30</v>
      </c>
      <c r="D599" s="64">
        <v>2511</v>
      </c>
    </row>
    <row r="600" spans="1:4" x14ac:dyDescent="0.2">
      <c r="A600" s="40" t="s">
        <v>35</v>
      </c>
      <c r="B600" s="40" t="s">
        <v>24</v>
      </c>
      <c r="C600" s="41" t="s">
        <v>95</v>
      </c>
      <c r="D600" s="64">
        <v>1340</v>
      </c>
    </row>
    <row r="601" spans="1:4" x14ac:dyDescent="0.2">
      <c r="A601" s="40" t="s">
        <v>35</v>
      </c>
      <c r="B601" s="40" t="s">
        <v>24</v>
      </c>
      <c r="C601" s="41" t="s">
        <v>32</v>
      </c>
      <c r="D601" s="64">
        <v>1667</v>
      </c>
    </row>
    <row r="602" spans="1:4" x14ac:dyDescent="0.2">
      <c r="A602" s="40" t="s">
        <v>35</v>
      </c>
      <c r="B602" s="40" t="s">
        <v>24</v>
      </c>
      <c r="C602" s="41" t="s">
        <v>31</v>
      </c>
      <c r="D602" s="64">
        <v>4934</v>
      </c>
    </row>
    <row r="603" spans="1:4" x14ac:dyDescent="0.2">
      <c r="A603" s="40" t="s">
        <v>35</v>
      </c>
      <c r="B603" s="40" t="s">
        <v>24</v>
      </c>
      <c r="C603" s="41" t="s">
        <v>96</v>
      </c>
      <c r="D603" s="64">
        <v>2167</v>
      </c>
    </row>
    <row r="604" spans="1:4" x14ac:dyDescent="0.2">
      <c r="A604" s="40" t="s">
        <v>35</v>
      </c>
      <c r="B604" s="40" t="s">
        <v>28</v>
      </c>
      <c r="C604" s="41" t="s">
        <v>13</v>
      </c>
      <c r="D604" s="64">
        <v>620</v>
      </c>
    </row>
    <row r="605" spans="1:4" x14ac:dyDescent="0.2">
      <c r="A605" s="40" t="s">
        <v>35</v>
      </c>
      <c r="B605" s="40" t="s">
        <v>28</v>
      </c>
      <c r="C605" s="41" t="s">
        <v>7</v>
      </c>
      <c r="D605" s="64">
        <v>2937</v>
      </c>
    </row>
    <row r="606" spans="1:4" x14ac:dyDescent="0.2">
      <c r="A606" s="40" t="s">
        <v>35</v>
      </c>
      <c r="B606" s="40" t="s">
        <v>28</v>
      </c>
      <c r="C606" s="41" t="s">
        <v>30</v>
      </c>
      <c r="D606" s="64">
        <v>475</v>
      </c>
    </row>
    <row r="607" spans="1:4" x14ac:dyDescent="0.2">
      <c r="A607" s="40" t="s">
        <v>35</v>
      </c>
      <c r="B607" s="40" t="s">
        <v>28</v>
      </c>
      <c r="C607" s="41" t="s">
        <v>95</v>
      </c>
      <c r="D607" s="64">
        <v>1175</v>
      </c>
    </row>
    <row r="608" spans="1:4" x14ac:dyDescent="0.2">
      <c r="A608" s="40" t="s">
        <v>35</v>
      </c>
      <c r="B608" s="40" t="s">
        <v>28</v>
      </c>
      <c r="C608" s="41" t="s">
        <v>32</v>
      </c>
      <c r="D608" s="64">
        <v>724</v>
      </c>
    </row>
    <row r="609" spans="1:4" x14ac:dyDescent="0.2">
      <c r="A609" s="40" t="s">
        <v>35</v>
      </c>
      <c r="B609" s="40" t="s">
        <v>28</v>
      </c>
      <c r="C609" s="41" t="s">
        <v>31</v>
      </c>
      <c r="D609" s="64">
        <v>2917</v>
      </c>
    </row>
    <row r="610" spans="1:4" x14ac:dyDescent="0.2">
      <c r="A610" s="40" t="s">
        <v>35</v>
      </c>
      <c r="B610" s="40" t="s">
        <v>28</v>
      </c>
      <c r="C610" s="41" t="s">
        <v>96</v>
      </c>
      <c r="D610" s="64">
        <v>1626</v>
      </c>
    </row>
    <row r="611" spans="1:4" x14ac:dyDescent="0.2">
      <c r="A611" s="40" t="s">
        <v>35</v>
      </c>
      <c r="B611" s="40" t="s">
        <v>19</v>
      </c>
      <c r="C611" s="41" t="s">
        <v>13</v>
      </c>
      <c r="D611" s="64">
        <v>646</v>
      </c>
    </row>
    <row r="612" spans="1:4" x14ac:dyDescent="0.2">
      <c r="A612" s="40" t="s">
        <v>35</v>
      </c>
      <c r="B612" s="40" t="s">
        <v>19</v>
      </c>
      <c r="C612" s="41" t="s">
        <v>7</v>
      </c>
      <c r="D612" s="64">
        <v>2489</v>
      </c>
    </row>
    <row r="613" spans="1:4" x14ac:dyDescent="0.2">
      <c r="A613" s="40" t="s">
        <v>35</v>
      </c>
      <c r="B613" s="40" t="s">
        <v>19</v>
      </c>
      <c r="C613" s="41" t="s">
        <v>30</v>
      </c>
      <c r="D613" s="64">
        <v>733</v>
      </c>
    </row>
    <row r="614" spans="1:4" x14ac:dyDescent="0.2">
      <c r="A614" s="40" t="s">
        <v>35</v>
      </c>
      <c r="B614" s="40" t="s">
        <v>19</v>
      </c>
      <c r="C614" s="41" t="s">
        <v>95</v>
      </c>
      <c r="D614" s="64">
        <v>1072</v>
      </c>
    </row>
    <row r="615" spans="1:4" x14ac:dyDescent="0.2">
      <c r="A615" s="40" t="s">
        <v>35</v>
      </c>
      <c r="B615" s="40" t="s">
        <v>19</v>
      </c>
      <c r="C615" s="41" t="s">
        <v>32</v>
      </c>
      <c r="D615" s="64">
        <v>780</v>
      </c>
    </row>
    <row r="616" spans="1:4" x14ac:dyDescent="0.2">
      <c r="A616" s="40" t="s">
        <v>35</v>
      </c>
      <c r="B616" s="40" t="s">
        <v>19</v>
      </c>
      <c r="C616" s="41" t="s">
        <v>31</v>
      </c>
      <c r="D616" s="64">
        <v>2972</v>
      </c>
    </row>
    <row r="617" spans="1:4" x14ac:dyDescent="0.2">
      <c r="A617" s="40" t="s">
        <v>35</v>
      </c>
      <c r="B617" s="40" t="s">
        <v>19</v>
      </c>
      <c r="C617" s="41" t="s">
        <v>96</v>
      </c>
      <c r="D617" s="64">
        <v>1444</v>
      </c>
    </row>
    <row r="618" spans="1:4" x14ac:dyDescent="0.2">
      <c r="A618" s="40" t="s">
        <v>35</v>
      </c>
      <c r="B618" s="40" t="s">
        <v>18</v>
      </c>
      <c r="C618" s="41" t="s">
        <v>13</v>
      </c>
      <c r="D618" s="64">
        <v>565</v>
      </c>
    </row>
    <row r="619" spans="1:4" x14ac:dyDescent="0.2">
      <c r="A619" s="40" t="s">
        <v>35</v>
      </c>
      <c r="B619" s="40" t="s">
        <v>18</v>
      </c>
      <c r="C619" s="41" t="s">
        <v>7</v>
      </c>
      <c r="D619" s="64">
        <v>2532</v>
      </c>
    </row>
    <row r="620" spans="1:4" x14ac:dyDescent="0.2">
      <c r="A620" s="40" t="s">
        <v>35</v>
      </c>
      <c r="B620" s="40" t="s">
        <v>18</v>
      </c>
      <c r="C620" s="41" t="s">
        <v>30</v>
      </c>
      <c r="D620" s="64">
        <v>468</v>
      </c>
    </row>
    <row r="621" spans="1:4" x14ac:dyDescent="0.2">
      <c r="A621" s="40" t="s">
        <v>35</v>
      </c>
      <c r="B621" s="40" t="s">
        <v>18</v>
      </c>
      <c r="C621" s="41" t="s">
        <v>95</v>
      </c>
      <c r="D621" s="64">
        <v>1119</v>
      </c>
    </row>
    <row r="622" spans="1:4" x14ac:dyDescent="0.2">
      <c r="A622" s="40" t="s">
        <v>35</v>
      </c>
      <c r="B622" s="40" t="s">
        <v>18</v>
      </c>
      <c r="C622" s="41" t="s">
        <v>32</v>
      </c>
      <c r="D622" s="64">
        <v>734</v>
      </c>
    </row>
    <row r="623" spans="1:4" x14ac:dyDescent="0.2">
      <c r="A623" s="40" t="s">
        <v>35</v>
      </c>
      <c r="B623" s="40" t="s">
        <v>18</v>
      </c>
      <c r="C623" s="41" t="s">
        <v>31</v>
      </c>
      <c r="D623" s="64">
        <v>2708</v>
      </c>
    </row>
    <row r="624" spans="1:4" x14ac:dyDescent="0.2">
      <c r="A624" s="40" t="s">
        <v>35</v>
      </c>
      <c r="B624" s="40" t="s">
        <v>18</v>
      </c>
      <c r="C624" s="41" t="s">
        <v>96</v>
      </c>
      <c r="D624" s="64">
        <v>1688</v>
      </c>
    </row>
    <row r="625" spans="1:4" x14ac:dyDescent="0.2">
      <c r="A625" s="40" t="s">
        <v>35</v>
      </c>
      <c r="B625" s="40" t="s">
        <v>23</v>
      </c>
      <c r="C625" s="41" t="s">
        <v>13</v>
      </c>
      <c r="D625" s="64">
        <v>38</v>
      </c>
    </row>
    <row r="626" spans="1:4" x14ac:dyDescent="0.2">
      <c r="A626" s="40" t="s">
        <v>35</v>
      </c>
      <c r="B626" s="40" t="s">
        <v>23</v>
      </c>
      <c r="C626" s="41" t="s">
        <v>7</v>
      </c>
      <c r="D626" s="64">
        <v>2426</v>
      </c>
    </row>
    <row r="627" spans="1:4" x14ac:dyDescent="0.2">
      <c r="A627" s="40" t="s">
        <v>35</v>
      </c>
      <c r="B627" s="40" t="s">
        <v>23</v>
      </c>
      <c r="C627" s="41" t="s">
        <v>30</v>
      </c>
      <c r="D627" s="64">
        <v>3119</v>
      </c>
    </row>
    <row r="628" spans="1:4" x14ac:dyDescent="0.2">
      <c r="A628" s="40" t="s">
        <v>35</v>
      </c>
      <c r="B628" s="40" t="s">
        <v>23</v>
      </c>
      <c r="C628" s="41" t="s">
        <v>95</v>
      </c>
      <c r="D628" s="64">
        <v>1312</v>
      </c>
    </row>
    <row r="629" spans="1:4" x14ac:dyDescent="0.2">
      <c r="A629" s="40" t="s">
        <v>35</v>
      </c>
      <c r="B629" s="40" t="s">
        <v>23</v>
      </c>
      <c r="C629" s="41" t="s">
        <v>32</v>
      </c>
      <c r="D629" s="64">
        <v>1902</v>
      </c>
    </row>
    <row r="630" spans="1:4" x14ac:dyDescent="0.2">
      <c r="A630" s="40" t="s">
        <v>35</v>
      </c>
      <c r="B630" s="40" t="s">
        <v>23</v>
      </c>
      <c r="C630" s="41" t="s">
        <v>31</v>
      </c>
      <c r="D630" s="64">
        <v>4937</v>
      </c>
    </row>
    <row r="631" spans="1:4" x14ac:dyDescent="0.2">
      <c r="A631" s="40" t="s">
        <v>35</v>
      </c>
      <c r="B631" s="40" t="s">
        <v>23</v>
      </c>
      <c r="C631" s="41" t="s">
        <v>96</v>
      </c>
      <c r="D631" s="64">
        <v>2132</v>
      </c>
    </row>
    <row r="632" spans="1:4" x14ac:dyDescent="0.2">
      <c r="A632" s="40" t="s">
        <v>35</v>
      </c>
      <c r="B632" s="40" t="s">
        <v>22</v>
      </c>
      <c r="C632" s="41" t="s">
        <v>13</v>
      </c>
      <c r="D632" s="64">
        <v>67</v>
      </c>
    </row>
    <row r="633" spans="1:4" x14ac:dyDescent="0.2">
      <c r="A633" s="40" t="s">
        <v>35</v>
      </c>
      <c r="B633" s="40" t="s">
        <v>22</v>
      </c>
      <c r="C633" s="41" t="s">
        <v>7</v>
      </c>
      <c r="D633" s="64">
        <v>2535</v>
      </c>
    </row>
    <row r="634" spans="1:4" x14ac:dyDescent="0.2">
      <c r="A634" s="40" t="s">
        <v>35</v>
      </c>
      <c r="B634" s="40" t="s">
        <v>22</v>
      </c>
      <c r="C634" s="41" t="s">
        <v>30</v>
      </c>
      <c r="D634" s="64">
        <v>3176</v>
      </c>
    </row>
    <row r="635" spans="1:4" x14ac:dyDescent="0.2">
      <c r="A635" s="40" t="s">
        <v>35</v>
      </c>
      <c r="B635" s="40" t="s">
        <v>22</v>
      </c>
      <c r="C635" s="41" t="s">
        <v>95</v>
      </c>
      <c r="D635" s="64">
        <v>1542</v>
      </c>
    </row>
    <row r="636" spans="1:4" x14ac:dyDescent="0.2">
      <c r="A636" s="40" t="s">
        <v>35</v>
      </c>
      <c r="B636" s="40" t="s">
        <v>22</v>
      </c>
      <c r="C636" s="41" t="s">
        <v>32</v>
      </c>
      <c r="D636" s="64">
        <v>2008</v>
      </c>
    </row>
    <row r="637" spans="1:4" x14ac:dyDescent="0.2">
      <c r="A637" s="40" t="s">
        <v>35</v>
      </c>
      <c r="B637" s="40" t="s">
        <v>22</v>
      </c>
      <c r="C637" s="41" t="s">
        <v>31</v>
      </c>
      <c r="D637" s="64">
        <v>4908</v>
      </c>
    </row>
    <row r="638" spans="1:4" x14ac:dyDescent="0.2">
      <c r="A638" s="40" t="s">
        <v>35</v>
      </c>
      <c r="B638" s="40" t="s">
        <v>22</v>
      </c>
      <c r="C638" s="41" t="s">
        <v>96</v>
      </c>
      <c r="D638" s="64">
        <v>2096</v>
      </c>
    </row>
    <row r="639" spans="1:4" x14ac:dyDescent="0.2">
      <c r="A639" s="40" t="s">
        <v>35</v>
      </c>
      <c r="B639" s="40" t="s">
        <v>20</v>
      </c>
      <c r="C639" s="41" t="s">
        <v>13</v>
      </c>
      <c r="D639" s="64">
        <v>644</v>
      </c>
    </row>
    <row r="640" spans="1:4" x14ac:dyDescent="0.2">
      <c r="A640" s="40" t="s">
        <v>35</v>
      </c>
      <c r="B640" s="40" t="s">
        <v>20</v>
      </c>
      <c r="C640" s="41" t="s">
        <v>7</v>
      </c>
      <c r="D640" s="64">
        <v>2582</v>
      </c>
    </row>
    <row r="641" spans="1:4" x14ac:dyDescent="0.2">
      <c r="A641" s="40" t="s">
        <v>35</v>
      </c>
      <c r="B641" s="40" t="s">
        <v>20</v>
      </c>
      <c r="C641" s="41" t="s">
        <v>30</v>
      </c>
      <c r="D641" s="64">
        <v>777</v>
      </c>
    </row>
    <row r="642" spans="1:4" x14ac:dyDescent="0.2">
      <c r="A642" s="40" t="s">
        <v>35</v>
      </c>
      <c r="B642" s="40" t="s">
        <v>20</v>
      </c>
      <c r="C642" s="41" t="s">
        <v>95</v>
      </c>
      <c r="D642" s="64">
        <v>1152</v>
      </c>
    </row>
    <row r="643" spans="1:4" x14ac:dyDescent="0.2">
      <c r="A643" s="40" t="s">
        <v>35</v>
      </c>
      <c r="B643" s="40" t="s">
        <v>20</v>
      </c>
      <c r="C643" s="41" t="s">
        <v>32</v>
      </c>
      <c r="D643" s="64">
        <v>860</v>
      </c>
    </row>
    <row r="644" spans="1:4" x14ac:dyDescent="0.2">
      <c r="A644" s="40" t="s">
        <v>35</v>
      </c>
      <c r="B644" s="40" t="s">
        <v>20</v>
      </c>
      <c r="C644" s="41" t="s">
        <v>31</v>
      </c>
      <c r="D644" s="64">
        <v>2782</v>
      </c>
    </row>
    <row r="645" spans="1:4" x14ac:dyDescent="0.2">
      <c r="A645" s="40" t="s">
        <v>35</v>
      </c>
      <c r="B645" s="40" t="s">
        <v>20</v>
      </c>
      <c r="C645" s="41" t="s">
        <v>96</v>
      </c>
      <c r="D645" s="64">
        <v>1660</v>
      </c>
    </row>
    <row r="646" spans="1:4" x14ac:dyDescent="0.2">
      <c r="A646" s="40" t="s">
        <v>35</v>
      </c>
      <c r="B646" s="40" t="s">
        <v>8</v>
      </c>
      <c r="C646" s="41" t="s">
        <v>13</v>
      </c>
      <c r="D646" s="64">
        <v>176</v>
      </c>
    </row>
    <row r="647" spans="1:4" x14ac:dyDescent="0.2">
      <c r="A647" s="40" t="s">
        <v>35</v>
      </c>
      <c r="B647" s="40" t="s">
        <v>8</v>
      </c>
      <c r="C647" s="41" t="s">
        <v>7</v>
      </c>
      <c r="D647" s="64">
        <v>2659</v>
      </c>
    </row>
    <row r="648" spans="1:4" x14ac:dyDescent="0.2">
      <c r="A648" s="40" t="s">
        <v>35</v>
      </c>
      <c r="B648" s="40" t="s">
        <v>8</v>
      </c>
      <c r="C648" s="41" t="s">
        <v>30</v>
      </c>
      <c r="D648" s="64">
        <v>3627</v>
      </c>
    </row>
    <row r="649" spans="1:4" x14ac:dyDescent="0.2">
      <c r="A649" s="40" t="s">
        <v>35</v>
      </c>
      <c r="B649" s="40" t="s">
        <v>8</v>
      </c>
      <c r="C649" s="41" t="s">
        <v>95</v>
      </c>
      <c r="D649" s="64">
        <v>1614</v>
      </c>
    </row>
    <row r="650" spans="1:4" x14ac:dyDescent="0.2">
      <c r="A650" s="40" t="s">
        <v>35</v>
      </c>
      <c r="B650" s="40" t="s">
        <v>8</v>
      </c>
      <c r="C650" s="41" t="s">
        <v>32</v>
      </c>
      <c r="D650" s="64">
        <v>2162</v>
      </c>
    </row>
    <row r="651" spans="1:4" x14ac:dyDescent="0.2">
      <c r="A651" s="40" t="s">
        <v>35</v>
      </c>
      <c r="B651" s="40" t="s">
        <v>8</v>
      </c>
      <c r="C651" s="41" t="s">
        <v>31</v>
      </c>
      <c r="D651" s="64">
        <v>5648</v>
      </c>
    </row>
    <row r="652" spans="1:4" x14ac:dyDescent="0.2">
      <c r="A652" s="40" t="s">
        <v>35</v>
      </c>
      <c r="B652" s="40" t="s">
        <v>8</v>
      </c>
      <c r="C652" s="41" t="s">
        <v>96</v>
      </c>
      <c r="D652" s="64">
        <v>2030</v>
      </c>
    </row>
    <row r="653" spans="1:4" x14ac:dyDescent="0.2">
      <c r="A653" s="40" t="s">
        <v>35</v>
      </c>
      <c r="B653" s="40" t="s">
        <v>27</v>
      </c>
      <c r="C653" s="41" t="s">
        <v>13</v>
      </c>
      <c r="D653" s="64">
        <v>438</v>
      </c>
    </row>
    <row r="654" spans="1:4" x14ac:dyDescent="0.2">
      <c r="A654" s="40" t="s">
        <v>35</v>
      </c>
      <c r="B654" s="40" t="s">
        <v>27</v>
      </c>
      <c r="C654" s="41" t="s">
        <v>7</v>
      </c>
      <c r="D654" s="64">
        <v>2662</v>
      </c>
    </row>
    <row r="655" spans="1:4" x14ac:dyDescent="0.2">
      <c r="A655" s="40" t="s">
        <v>35</v>
      </c>
      <c r="B655" s="40" t="s">
        <v>27</v>
      </c>
      <c r="C655" s="41" t="s">
        <v>30</v>
      </c>
      <c r="D655" s="64">
        <v>1190</v>
      </c>
    </row>
    <row r="656" spans="1:4" x14ac:dyDescent="0.2">
      <c r="A656" s="40" t="s">
        <v>35</v>
      </c>
      <c r="B656" s="40" t="s">
        <v>27</v>
      </c>
      <c r="C656" s="41" t="s">
        <v>95</v>
      </c>
      <c r="D656" s="64">
        <v>1254</v>
      </c>
    </row>
    <row r="657" spans="1:4" x14ac:dyDescent="0.2">
      <c r="A657" s="40" t="s">
        <v>35</v>
      </c>
      <c r="B657" s="40" t="s">
        <v>27</v>
      </c>
      <c r="C657" s="41" t="s">
        <v>32</v>
      </c>
      <c r="D657" s="64">
        <v>1384</v>
      </c>
    </row>
    <row r="658" spans="1:4" x14ac:dyDescent="0.2">
      <c r="A658" s="40" t="s">
        <v>35</v>
      </c>
      <c r="B658" s="40" t="s">
        <v>27</v>
      </c>
      <c r="C658" s="41" t="s">
        <v>31</v>
      </c>
      <c r="D658" s="64">
        <v>6218</v>
      </c>
    </row>
    <row r="659" spans="1:4" x14ac:dyDescent="0.2">
      <c r="A659" s="40" t="s">
        <v>35</v>
      </c>
      <c r="B659" s="40" t="s">
        <v>27</v>
      </c>
      <c r="C659" s="41" t="s">
        <v>96</v>
      </c>
      <c r="D659" s="64">
        <v>1806</v>
      </c>
    </row>
    <row r="660" spans="1:4" x14ac:dyDescent="0.2">
      <c r="A660" s="40" t="s">
        <v>35</v>
      </c>
      <c r="B660" s="40" t="s">
        <v>26</v>
      </c>
      <c r="C660" s="41" t="s">
        <v>13</v>
      </c>
      <c r="D660" s="64">
        <v>225</v>
      </c>
    </row>
    <row r="661" spans="1:4" x14ac:dyDescent="0.2">
      <c r="A661" s="40" t="s">
        <v>35</v>
      </c>
      <c r="B661" s="40" t="s">
        <v>26</v>
      </c>
      <c r="C661" s="41" t="s">
        <v>7</v>
      </c>
      <c r="D661" s="64">
        <v>2576</v>
      </c>
    </row>
    <row r="662" spans="1:4" x14ac:dyDescent="0.2">
      <c r="A662" s="40" t="s">
        <v>35</v>
      </c>
      <c r="B662" s="40" t="s">
        <v>26</v>
      </c>
      <c r="C662" s="41" t="s">
        <v>30</v>
      </c>
      <c r="D662" s="64">
        <v>1585</v>
      </c>
    </row>
    <row r="663" spans="1:4" x14ac:dyDescent="0.2">
      <c r="A663" s="40" t="s">
        <v>35</v>
      </c>
      <c r="B663" s="40" t="s">
        <v>26</v>
      </c>
      <c r="C663" s="41" t="s">
        <v>95</v>
      </c>
      <c r="D663" s="64">
        <v>1303</v>
      </c>
    </row>
    <row r="664" spans="1:4" x14ac:dyDescent="0.2">
      <c r="A664" s="40" t="s">
        <v>35</v>
      </c>
      <c r="B664" s="40" t="s">
        <v>26</v>
      </c>
      <c r="C664" s="41" t="s">
        <v>32</v>
      </c>
      <c r="D664" s="64">
        <v>1484</v>
      </c>
    </row>
    <row r="665" spans="1:4" x14ac:dyDescent="0.2">
      <c r="A665" s="40" t="s">
        <v>35</v>
      </c>
      <c r="B665" s="40" t="s">
        <v>26</v>
      </c>
      <c r="C665" s="41" t="s">
        <v>31</v>
      </c>
      <c r="D665" s="64">
        <v>5193</v>
      </c>
    </row>
    <row r="666" spans="1:4" x14ac:dyDescent="0.2">
      <c r="A666" s="40" t="s">
        <v>35</v>
      </c>
      <c r="B666" s="40" t="s">
        <v>26</v>
      </c>
      <c r="C666" s="41" t="s">
        <v>96</v>
      </c>
      <c r="D666" s="64">
        <v>1920</v>
      </c>
    </row>
    <row r="667" spans="1:4" x14ac:dyDescent="0.2">
      <c r="A667" s="40" t="s">
        <v>35</v>
      </c>
      <c r="B667" s="40" t="s">
        <v>25</v>
      </c>
      <c r="C667" s="41" t="s">
        <v>13</v>
      </c>
      <c r="D667" s="64">
        <v>139</v>
      </c>
    </row>
    <row r="668" spans="1:4" x14ac:dyDescent="0.2">
      <c r="A668" s="40" t="s">
        <v>35</v>
      </c>
      <c r="B668" s="40" t="s">
        <v>25</v>
      </c>
      <c r="C668" s="41" t="s">
        <v>7</v>
      </c>
      <c r="D668" s="64">
        <v>2325</v>
      </c>
    </row>
    <row r="669" spans="1:4" x14ac:dyDescent="0.2">
      <c r="A669" s="40" t="s">
        <v>35</v>
      </c>
      <c r="B669" s="40" t="s">
        <v>25</v>
      </c>
      <c r="C669" s="41" t="s">
        <v>30</v>
      </c>
      <c r="D669" s="64">
        <v>1233</v>
      </c>
    </row>
    <row r="670" spans="1:4" x14ac:dyDescent="0.2">
      <c r="A670" s="40" t="s">
        <v>35</v>
      </c>
      <c r="B670" s="40" t="s">
        <v>25</v>
      </c>
      <c r="C670" s="41" t="s">
        <v>95</v>
      </c>
      <c r="D670" s="64">
        <v>1106</v>
      </c>
    </row>
    <row r="671" spans="1:4" x14ac:dyDescent="0.2">
      <c r="A671" s="40" t="s">
        <v>35</v>
      </c>
      <c r="B671" s="40" t="s">
        <v>25</v>
      </c>
      <c r="C671" s="41" t="s">
        <v>32</v>
      </c>
      <c r="D671" s="64">
        <v>1147</v>
      </c>
    </row>
    <row r="672" spans="1:4" x14ac:dyDescent="0.2">
      <c r="A672" s="40" t="s">
        <v>35</v>
      </c>
      <c r="B672" s="40" t="s">
        <v>25</v>
      </c>
      <c r="C672" s="41" t="s">
        <v>31</v>
      </c>
      <c r="D672" s="64">
        <v>3750</v>
      </c>
    </row>
    <row r="673" spans="1:4" x14ac:dyDescent="0.2">
      <c r="A673" s="40" t="s">
        <v>35</v>
      </c>
      <c r="B673" s="40" t="s">
        <v>25</v>
      </c>
      <c r="C673" s="41" t="s">
        <v>96</v>
      </c>
      <c r="D673" s="64">
        <v>1837</v>
      </c>
    </row>
    <row r="674" spans="1:4" x14ac:dyDescent="0.2">
      <c r="A674" s="40" t="s">
        <v>38</v>
      </c>
      <c r="B674" s="40" t="s">
        <v>21</v>
      </c>
      <c r="C674" s="41" t="s">
        <v>13</v>
      </c>
      <c r="D674" s="64">
        <v>414</v>
      </c>
    </row>
    <row r="675" spans="1:4" x14ac:dyDescent="0.2">
      <c r="A675" s="40" t="s">
        <v>38</v>
      </c>
      <c r="B675" s="40" t="s">
        <v>21</v>
      </c>
      <c r="C675" s="41" t="s">
        <v>7</v>
      </c>
      <c r="D675" s="64">
        <v>2322</v>
      </c>
    </row>
    <row r="676" spans="1:4" x14ac:dyDescent="0.2">
      <c r="A676" s="40" t="s">
        <v>38</v>
      </c>
      <c r="B676" s="40" t="s">
        <v>21</v>
      </c>
      <c r="C676" s="41" t="s">
        <v>30</v>
      </c>
      <c r="D676" s="64">
        <v>1359</v>
      </c>
    </row>
    <row r="677" spans="1:4" x14ac:dyDescent="0.2">
      <c r="A677" s="40" t="s">
        <v>38</v>
      </c>
      <c r="B677" s="40" t="s">
        <v>21</v>
      </c>
      <c r="C677" s="41" t="s">
        <v>95</v>
      </c>
      <c r="D677" s="64">
        <v>1154</v>
      </c>
    </row>
    <row r="678" spans="1:4" x14ac:dyDescent="0.2">
      <c r="A678" s="40" t="s">
        <v>38</v>
      </c>
      <c r="B678" s="40" t="s">
        <v>21</v>
      </c>
      <c r="C678" s="41" t="s">
        <v>32</v>
      </c>
      <c r="D678" s="64">
        <v>1111</v>
      </c>
    </row>
    <row r="679" spans="1:4" x14ac:dyDescent="0.2">
      <c r="A679" s="40" t="s">
        <v>38</v>
      </c>
      <c r="B679" s="40" t="s">
        <v>21</v>
      </c>
      <c r="C679" s="41" t="s">
        <v>31</v>
      </c>
      <c r="D679" s="64">
        <v>3369</v>
      </c>
    </row>
    <row r="680" spans="1:4" x14ac:dyDescent="0.2">
      <c r="A680" s="40" t="s">
        <v>38</v>
      </c>
      <c r="B680" s="40" t="s">
        <v>21</v>
      </c>
      <c r="C680" s="41" t="s">
        <v>96</v>
      </c>
      <c r="D680" s="64">
        <v>1783</v>
      </c>
    </row>
    <row r="681" spans="1:4" x14ac:dyDescent="0.2">
      <c r="A681" s="40" t="s">
        <v>38</v>
      </c>
      <c r="B681" s="40" t="s">
        <v>24</v>
      </c>
      <c r="C681" s="41" t="s">
        <v>13</v>
      </c>
      <c r="D681" s="64">
        <v>70</v>
      </c>
    </row>
    <row r="682" spans="1:4" x14ac:dyDescent="0.2">
      <c r="A682" s="40" t="s">
        <v>38</v>
      </c>
      <c r="B682" s="40" t="s">
        <v>24</v>
      </c>
      <c r="C682" s="41" t="s">
        <v>7</v>
      </c>
      <c r="D682" s="64">
        <v>2285</v>
      </c>
    </row>
    <row r="683" spans="1:4" x14ac:dyDescent="0.2">
      <c r="A683" s="40" t="s">
        <v>38</v>
      </c>
      <c r="B683" s="40" t="s">
        <v>24</v>
      </c>
      <c r="C683" s="41" t="s">
        <v>30</v>
      </c>
      <c r="D683" s="64">
        <v>5284</v>
      </c>
    </row>
    <row r="684" spans="1:4" x14ac:dyDescent="0.2">
      <c r="A684" s="40" t="s">
        <v>38</v>
      </c>
      <c r="B684" s="40" t="s">
        <v>24</v>
      </c>
      <c r="C684" s="41" t="s">
        <v>95</v>
      </c>
      <c r="D684" s="64">
        <v>1235</v>
      </c>
    </row>
    <row r="685" spans="1:4" x14ac:dyDescent="0.2">
      <c r="A685" s="40" t="s">
        <v>38</v>
      </c>
      <c r="B685" s="40" t="s">
        <v>24</v>
      </c>
      <c r="C685" s="41" t="s">
        <v>32</v>
      </c>
      <c r="D685" s="64">
        <v>2144</v>
      </c>
    </row>
    <row r="686" spans="1:4" x14ac:dyDescent="0.2">
      <c r="A686" s="40" t="s">
        <v>38</v>
      </c>
      <c r="B686" s="40" t="s">
        <v>24</v>
      </c>
      <c r="C686" s="41" t="s">
        <v>31</v>
      </c>
      <c r="D686" s="64">
        <v>4802</v>
      </c>
    </row>
    <row r="687" spans="1:4" x14ac:dyDescent="0.2">
      <c r="A687" s="40" t="s">
        <v>38</v>
      </c>
      <c r="B687" s="40" t="s">
        <v>24</v>
      </c>
      <c r="C687" s="41" t="s">
        <v>96</v>
      </c>
      <c r="D687" s="64">
        <v>2059</v>
      </c>
    </row>
    <row r="688" spans="1:4" x14ac:dyDescent="0.2">
      <c r="A688" s="40" t="s">
        <v>38</v>
      </c>
      <c r="B688" s="40" t="s">
        <v>28</v>
      </c>
      <c r="C688" s="41" t="s">
        <v>13</v>
      </c>
      <c r="D688" s="64">
        <v>462</v>
      </c>
    </row>
    <row r="689" spans="1:4" x14ac:dyDescent="0.2">
      <c r="A689" s="40" t="s">
        <v>38</v>
      </c>
      <c r="B689" s="40" t="s">
        <v>28</v>
      </c>
      <c r="C689" s="41" t="s">
        <v>7</v>
      </c>
      <c r="D689" s="64">
        <v>2674</v>
      </c>
    </row>
    <row r="690" spans="1:4" x14ac:dyDescent="0.2">
      <c r="A690" s="40" t="s">
        <v>38</v>
      </c>
      <c r="B690" s="40" t="s">
        <v>28</v>
      </c>
      <c r="C690" s="41" t="s">
        <v>30</v>
      </c>
      <c r="D690" s="64">
        <v>397</v>
      </c>
    </row>
    <row r="691" spans="1:4" x14ac:dyDescent="0.2">
      <c r="A691" s="40" t="s">
        <v>38</v>
      </c>
      <c r="B691" s="40" t="s">
        <v>28</v>
      </c>
      <c r="C691" s="41" t="s">
        <v>95</v>
      </c>
      <c r="D691" s="64">
        <v>968</v>
      </c>
    </row>
    <row r="692" spans="1:4" x14ac:dyDescent="0.2">
      <c r="A692" s="40" t="s">
        <v>38</v>
      </c>
      <c r="B692" s="40" t="s">
        <v>28</v>
      </c>
      <c r="C692" s="41" t="s">
        <v>32</v>
      </c>
      <c r="D692" s="64">
        <v>699</v>
      </c>
    </row>
    <row r="693" spans="1:4" x14ac:dyDescent="0.2">
      <c r="A693" s="40" t="s">
        <v>38</v>
      </c>
      <c r="B693" s="40" t="s">
        <v>28</v>
      </c>
      <c r="C693" s="41" t="s">
        <v>31</v>
      </c>
      <c r="D693" s="64">
        <v>2466</v>
      </c>
    </row>
    <row r="694" spans="1:4" x14ac:dyDescent="0.2">
      <c r="A694" s="40" t="s">
        <v>38</v>
      </c>
      <c r="B694" s="40" t="s">
        <v>28</v>
      </c>
      <c r="C694" s="41" t="s">
        <v>96</v>
      </c>
      <c r="D694" s="64">
        <v>1528</v>
      </c>
    </row>
    <row r="695" spans="1:4" x14ac:dyDescent="0.2">
      <c r="A695" s="40" t="s">
        <v>38</v>
      </c>
      <c r="B695" s="40" t="s">
        <v>19</v>
      </c>
      <c r="C695" s="41" t="s">
        <v>13</v>
      </c>
      <c r="D695" s="64">
        <v>384</v>
      </c>
    </row>
    <row r="696" spans="1:4" x14ac:dyDescent="0.2">
      <c r="A696" s="40" t="s">
        <v>38</v>
      </c>
      <c r="B696" s="40" t="s">
        <v>19</v>
      </c>
      <c r="C696" s="41" t="s">
        <v>7</v>
      </c>
      <c r="D696" s="64">
        <v>2234</v>
      </c>
    </row>
    <row r="697" spans="1:4" x14ac:dyDescent="0.2">
      <c r="A697" s="40" t="s">
        <v>38</v>
      </c>
      <c r="B697" s="40" t="s">
        <v>19</v>
      </c>
      <c r="C697" s="41" t="s">
        <v>30</v>
      </c>
      <c r="D697" s="64">
        <v>1455</v>
      </c>
    </row>
    <row r="698" spans="1:4" x14ac:dyDescent="0.2">
      <c r="A698" s="40" t="s">
        <v>38</v>
      </c>
      <c r="B698" s="40" t="s">
        <v>19</v>
      </c>
      <c r="C698" s="41" t="s">
        <v>95</v>
      </c>
      <c r="D698" s="64">
        <v>1007</v>
      </c>
    </row>
    <row r="699" spans="1:4" x14ac:dyDescent="0.2">
      <c r="A699" s="40" t="s">
        <v>38</v>
      </c>
      <c r="B699" s="40" t="s">
        <v>19</v>
      </c>
      <c r="C699" s="41" t="s">
        <v>32</v>
      </c>
      <c r="D699" s="64">
        <v>972</v>
      </c>
    </row>
    <row r="700" spans="1:4" x14ac:dyDescent="0.2">
      <c r="A700" s="40" t="s">
        <v>38</v>
      </c>
      <c r="B700" s="40" t="s">
        <v>19</v>
      </c>
      <c r="C700" s="41" t="s">
        <v>31</v>
      </c>
      <c r="D700" s="64">
        <v>3405</v>
      </c>
    </row>
    <row r="701" spans="1:4" x14ac:dyDescent="0.2">
      <c r="A701" s="40" t="s">
        <v>38</v>
      </c>
      <c r="B701" s="40" t="s">
        <v>19</v>
      </c>
      <c r="C701" s="41" t="s">
        <v>96</v>
      </c>
      <c r="D701" s="64">
        <v>1635</v>
      </c>
    </row>
    <row r="702" spans="1:4" x14ac:dyDescent="0.2">
      <c r="A702" s="40" t="s">
        <v>38</v>
      </c>
      <c r="B702" s="40" t="s">
        <v>18</v>
      </c>
      <c r="C702" s="41" t="s">
        <v>13</v>
      </c>
      <c r="D702" s="64">
        <v>610</v>
      </c>
    </row>
    <row r="703" spans="1:4" x14ac:dyDescent="0.2">
      <c r="A703" s="40" t="s">
        <v>38</v>
      </c>
      <c r="B703" s="40" t="s">
        <v>18</v>
      </c>
      <c r="C703" s="41" t="s">
        <v>7</v>
      </c>
      <c r="D703" s="64">
        <v>2515</v>
      </c>
    </row>
    <row r="704" spans="1:4" x14ac:dyDescent="0.2">
      <c r="A704" s="40" t="s">
        <v>38</v>
      </c>
      <c r="B704" s="40" t="s">
        <v>18</v>
      </c>
      <c r="C704" s="41" t="s">
        <v>30</v>
      </c>
      <c r="D704" s="64">
        <v>794</v>
      </c>
    </row>
    <row r="705" spans="1:4" x14ac:dyDescent="0.2">
      <c r="A705" s="40" t="s">
        <v>38</v>
      </c>
      <c r="B705" s="40" t="s">
        <v>18</v>
      </c>
      <c r="C705" s="41" t="s">
        <v>95</v>
      </c>
      <c r="D705" s="64">
        <v>1124</v>
      </c>
    </row>
    <row r="706" spans="1:4" x14ac:dyDescent="0.2">
      <c r="A706" s="40" t="s">
        <v>38</v>
      </c>
      <c r="B706" s="40" t="s">
        <v>18</v>
      </c>
      <c r="C706" s="41" t="s">
        <v>32</v>
      </c>
      <c r="D706" s="64">
        <v>932</v>
      </c>
    </row>
    <row r="707" spans="1:4" x14ac:dyDescent="0.2">
      <c r="A707" s="40" t="s">
        <v>38</v>
      </c>
      <c r="B707" s="40" t="s">
        <v>18</v>
      </c>
      <c r="C707" s="41" t="s">
        <v>31</v>
      </c>
      <c r="D707" s="64">
        <v>3520</v>
      </c>
    </row>
    <row r="708" spans="1:4" x14ac:dyDescent="0.2">
      <c r="A708" s="40" t="s">
        <v>38</v>
      </c>
      <c r="B708" s="40" t="s">
        <v>18</v>
      </c>
      <c r="C708" s="41" t="s">
        <v>96</v>
      </c>
      <c r="D708" s="64">
        <v>1607</v>
      </c>
    </row>
    <row r="709" spans="1:4" x14ac:dyDescent="0.2">
      <c r="A709" s="40" t="s">
        <v>38</v>
      </c>
      <c r="B709" s="40" t="s">
        <v>23</v>
      </c>
      <c r="C709" s="41" t="s">
        <v>13</v>
      </c>
      <c r="D709" s="64">
        <v>12</v>
      </c>
    </row>
    <row r="710" spans="1:4" x14ac:dyDescent="0.2">
      <c r="A710" s="40" t="s">
        <v>38</v>
      </c>
      <c r="B710" s="40" t="s">
        <v>23</v>
      </c>
      <c r="C710" s="41" t="s">
        <v>7</v>
      </c>
      <c r="D710" s="64">
        <v>2732</v>
      </c>
    </row>
    <row r="711" spans="1:4" x14ac:dyDescent="0.2">
      <c r="A711" s="40" t="s">
        <v>38</v>
      </c>
      <c r="B711" s="40" t="s">
        <v>23</v>
      </c>
      <c r="C711" s="41" t="s">
        <v>30</v>
      </c>
      <c r="D711" s="64">
        <v>13835</v>
      </c>
    </row>
    <row r="712" spans="1:4" x14ac:dyDescent="0.2">
      <c r="A712" s="40" t="s">
        <v>38</v>
      </c>
      <c r="B712" s="40" t="s">
        <v>23</v>
      </c>
      <c r="C712" s="41" t="s">
        <v>95</v>
      </c>
      <c r="D712" s="64">
        <v>1714</v>
      </c>
    </row>
    <row r="713" spans="1:4" x14ac:dyDescent="0.2">
      <c r="A713" s="40" t="s">
        <v>38</v>
      </c>
      <c r="B713" s="40" t="s">
        <v>23</v>
      </c>
      <c r="C713" s="41" t="s">
        <v>32</v>
      </c>
      <c r="D713" s="64">
        <v>4812</v>
      </c>
    </row>
    <row r="714" spans="1:4" x14ac:dyDescent="0.2">
      <c r="A714" s="40" t="s">
        <v>38</v>
      </c>
      <c r="B714" s="40" t="s">
        <v>23</v>
      </c>
      <c r="C714" s="41" t="s">
        <v>31</v>
      </c>
      <c r="D714" s="64">
        <v>6905</v>
      </c>
    </row>
    <row r="715" spans="1:4" x14ac:dyDescent="0.2">
      <c r="A715" s="40" t="s">
        <v>38</v>
      </c>
      <c r="B715" s="40" t="s">
        <v>23</v>
      </c>
      <c r="C715" s="41" t="s">
        <v>96</v>
      </c>
      <c r="D715" s="64">
        <v>2211</v>
      </c>
    </row>
    <row r="716" spans="1:4" x14ac:dyDescent="0.2">
      <c r="A716" s="40" t="s">
        <v>38</v>
      </c>
      <c r="B716" s="40" t="s">
        <v>22</v>
      </c>
      <c r="C716" s="41" t="s">
        <v>13</v>
      </c>
      <c r="D716" s="64">
        <v>37</v>
      </c>
    </row>
    <row r="717" spans="1:4" x14ac:dyDescent="0.2">
      <c r="A717" s="40" t="s">
        <v>38</v>
      </c>
      <c r="B717" s="40" t="s">
        <v>22</v>
      </c>
      <c r="C717" s="41" t="s">
        <v>7</v>
      </c>
      <c r="D717" s="64">
        <v>2606</v>
      </c>
    </row>
    <row r="718" spans="1:4" x14ac:dyDescent="0.2">
      <c r="A718" s="40" t="s">
        <v>38</v>
      </c>
      <c r="B718" s="40" t="s">
        <v>22</v>
      </c>
      <c r="C718" s="41" t="s">
        <v>30</v>
      </c>
      <c r="D718" s="64">
        <v>5383</v>
      </c>
    </row>
    <row r="719" spans="1:4" x14ac:dyDescent="0.2">
      <c r="A719" s="40" t="s">
        <v>38</v>
      </c>
      <c r="B719" s="40" t="s">
        <v>22</v>
      </c>
      <c r="C719" s="41" t="s">
        <v>95</v>
      </c>
      <c r="D719" s="64">
        <v>1556</v>
      </c>
    </row>
    <row r="720" spans="1:4" x14ac:dyDescent="0.2">
      <c r="A720" s="40" t="s">
        <v>38</v>
      </c>
      <c r="B720" s="40" t="s">
        <v>22</v>
      </c>
      <c r="C720" s="41" t="s">
        <v>32</v>
      </c>
      <c r="D720" s="64">
        <v>2705</v>
      </c>
    </row>
    <row r="721" spans="1:4" x14ac:dyDescent="0.2">
      <c r="A721" s="40" t="s">
        <v>38</v>
      </c>
      <c r="B721" s="40" t="s">
        <v>22</v>
      </c>
      <c r="C721" s="41" t="s">
        <v>31</v>
      </c>
      <c r="D721" s="64">
        <v>5973</v>
      </c>
    </row>
    <row r="722" spans="1:4" x14ac:dyDescent="0.2">
      <c r="A722" s="40" t="s">
        <v>38</v>
      </c>
      <c r="B722" s="40" t="s">
        <v>22</v>
      </c>
      <c r="C722" s="41" t="s">
        <v>96</v>
      </c>
      <c r="D722" s="64">
        <v>1984</v>
      </c>
    </row>
    <row r="723" spans="1:4" x14ac:dyDescent="0.2">
      <c r="A723" s="40" t="s">
        <v>38</v>
      </c>
      <c r="B723" s="40" t="s">
        <v>20</v>
      </c>
      <c r="C723" s="41" t="s">
        <v>13</v>
      </c>
      <c r="D723" s="64">
        <v>442</v>
      </c>
    </row>
    <row r="724" spans="1:4" x14ac:dyDescent="0.2">
      <c r="A724" s="40" t="s">
        <v>38</v>
      </c>
      <c r="B724" s="40" t="s">
        <v>20</v>
      </c>
      <c r="C724" s="41" t="s">
        <v>7</v>
      </c>
      <c r="D724" s="64">
        <v>2418</v>
      </c>
    </row>
    <row r="725" spans="1:4" x14ac:dyDescent="0.2">
      <c r="A725" s="40" t="s">
        <v>38</v>
      </c>
      <c r="B725" s="40" t="s">
        <v>20</v>
      </c>
      <c r="C725" s="41" t="s">
        <v>30</v>
      </c>
      <c r="D725" s="64">
        <v>1994</v>
      </c>
    </row>
    <row r="726" spans="1:4" x14ac:dyDescent="0.2">
      <c r="A726" s="40" t="s">
        <v>38</v>
      </c>
      <c r="B726" s="40" t="s">
        <v>20</v>
      </c>
      <c r="C726" s="41" t="s">
        <v>95</v>
      </c>
      <c r="D726" s="64">
        <v>1259</v>
      </c>
    </row>
    <row r="727" spans="1:4" x14ac:dyDescent="0.2">
      <c r="A727" s="40" t="s">
        <v>38</v>
      </c>
      <c r="B727" s="40" t="s">
        <v>20</v>
      </c>
      <c r="C727" s="41" t="s">
        <v>32</v>
      </c>
      <c r="D727" s="64">
        <v>1224</v>
      </c>
    </row>
    <row r="728" spans="1:4" x14ac:dyDescent="0.2">
      <c r="A728" s="40" t="s">
        <v>38</v>
      </c>
      <c r="B728" s="40" t="s">
        <v>20</v>
      </c>
      <c r="C728" s="41" t="s">
        <v>31</v>
      </c>
      <c r="D728" s="64">
        <v>3940</v>
      </c>
    </row>
    <row r="729" spans="1:4" x14ac:dyDescent="0.2">
      <c r="A729" s="40" t="s">
        <v>38</v>
      </c>
      <c r="B729" s="40" t="s">
        <v>20</v>
      </c>
      <c r="C729" s="41" t="s">
        <v>96</v>
      </c>
      <c r="D729" s="64">
        <v>1650</v>
      </c>
    </row>
    <row r="730" spans="1:4" x14ac:dyDescent="0.2">
      <c r="A730" s="40" t="s">
        <v>38</v>
      </c>
      <c r="B730" s="40" t="s">
        <v>8</v>
      </c>
      <c r="C730" s="41" t="s">
        <v>13</v>
      </c>
      <c r="D730" s="64">
        <v>108</v>
      </c>
    </row>
    <row r="731" spans="1:4" x14ac:dyDescent="0.2">
      <c r="A731" s="40" t="s">
        <v>38</v>
      </c>
      <c r="B731" s="40" t="s">
        <v>8</v>
      </c>
      <c r="C731" s="41" t="s">
        <v>7</v>
      </c>
      <c r="D731" s="64">
        <v>2675</v>
      </c>
    </row>
    <row r="732" spans="1:4" x14ac:dyDescent="0.2">
      <c r="A732" s="40" t="s">
        <v>38</v>
      </c>
      <c r="B732" s="40" t="s">
        <v>8</v>
      </c>
      <c r="C732" s="41" t="s">
        <v>30</v>
      </c>
      <c r="D732" s="64">
        <v>2734</v>
      </c>
    </row>
    <row r="733" spans="1:4" x14ac:dyDescent="0.2">
      <c r="A733" s="40" t="s">
        <v>38</v>
      </c>
      <c r="B733" s="40" t="s">
        <v>8</v>
      </c>
      <c r="C733" s="41" t="s">
        <v>95</v>
      </c>
      <c r="D733" s="64">
        <v>1426</v>
      </c>
    </row>
    <row r="734" spans="1:4" x14ac:dyDescent="0.2">
      <c r="A734" s="40" t="s">
        <v>38</v>
      </c>
      <c r="B734" s="40" t="s">
        <v>8</v>
      </c>
      <c r="C734" s="41" t="s">
        <v>32</v>
      </c>
      <c r="D734" s="64">
        <v>1970</v>
      </c>
    </row>
    <row r="735" spans="1:4" x14ac:dyDescent="0.2">
      <c r="A735" s="40" t="s">
        <v>38</v>
      </c>
      <c r="B735" s="40" t="s">
        <v>8</v>
      </c>
      <c r="C735" s="41" t="s">
        <v>31</v>
      </c>
      <c r="D735" s="64">
        <v>5173</v>
      </c>
    </row>
    <row r="736" spans="1:4" x14ac:dyDescent="0.2">
      <c r="A736" s="40" t="s">
        <v>38</v>
      </c>
      <c r="B736" s="40" t="s">
        <v>8</v>
      </c>
      <c r="C736" s="41" t="s">
        <v>96</v>
      </c>
      <c r="D736" s="64">
        <v>1986</v>
      </c>
    </row>
    <row r="737" spans="1:4" x14ac:dyDescent="0.2">
      <c r="A737" s="40" t="s">
        <v>38</v>
      </c>
      <c r="B737" s="40" t="s">
        <v>27</v>
      </c>
      <c r="C737" s="41" t="s">
        <v>13</v>
      </c>
      <c r="D737" s="64">
        <v>364</v>
      </c>
    </row>
    <row r="738" spans="1:4" x14ac:dyDescent="0.2">
      <c r="A738" s="40" t="s">
        <v>38</v>
      </c>
      <c r="B738" s="40" t="s">
        <v>27</v>
      </c>
      <c r="C738" s="41" t="s">
        <v>7</v>
      </c>
      <c r="D738" s="64">
        <v>2307</v>
      </c>
    </row>
    <row r="739" spans="1:4" x14ac:dyDescent="0.2">
      <c r="A739" s="40" t="s">
        <v>38</v>
      </c>
      <c r="B739" s="40" t="s">
        <v>27</v>
      </c>
      <c r="C739" s="41" t="s">
        <v>30</v>
      </c>
      <c r="D739" s="64">
        <v>1162</v>
      </c>
    </row>
    <row r="740" spans="1:4" x14ac:dyDescent="0.2">
      <c r="A740" s="40" t="s">
        <v>38</v>
      </c>
      <c r="B740" s="40" t="s">
        <v>27</v>
      </c>
      <c r="C740" s="41" t="s">
        <v>95</v>
      </c>
      <c r="D740" s="64">
        <v>1210</v>
      </c>
    </row>
    <row r="741" spans="1:4" x14ac:dyDescent="0.2">
      <c r="A741" s="40" t="s">
        <v>38</v>
      </c>
      <c r="B741" s="40" t="s">
        <v>27</v>
      </c>
      <c r="C741" s="41" t="s">
        <v>32</v>
      </c>
      <c r="D741" s="64">
        <v>1209</v>
      </c>
    </row>
    <row r="742" spans="1:4" x14ac:dyDescent="0.2">
      <c r="A742" s="40" t="s">
        <v>38</v>
      </c>
      <c r="B742" s="40" t="s">
        <v>27</v>
      </c>
      <c r="C742" s="41" t="s">
        <v>31</v>
      </c>
      <c r="D742" s="64">
        <v>4985</v>
      </c>
    </row>
    <row r="743" spans="1:4" x14ac:dyDescent="0.2">
      <c r="A743" s="40" t="s">
        <v>38</v>
      </c>
      <c r="B743" s="40" t="s">
        <v>27</v>
      </c>
      <c r="C743" s="41" t="s">
        <v>96</v>
      </c>
      <c r="D743" s="64">
        <v>1821</v>
      </c>
    </row>
    <row r="744" spans="1:4" x14ac:dyDescent="0.2">
      <c r="A744" s="40" t="s">
        <v>38</v>
      </c>
      <c r="B744" s="40" t="s">
        <v>26</v>
      </c>
      <c r="C744" s="41" t="s">
        <v>13</v>
      </c>
      <c r="D744" s="64">
        <v>291</v>
      </c>
    </row>
    <row r="745" spans="1:4" x14ac:dyDescent="0.2">
      <c r="A745" s="40" t="s">
        <v>38</v>
      </c>
      <c r="B745" s="40" t="s">
        <v>26</v>
      </c>
      <c r="C745" s="41" t="s">
        <v>7</v>
      </c>
      <c r="D745" s="64">
        <v>2478</v>
      </c>
    </row>
    <row r="746" spans="1:4" x14ac:dyDescent="0.2">
      <c r="A746" s="40" t="s">
        <v>38</v>
      </c>
      <c r="B746" s="40" t="s">
        <v>26</v>
      </c>
      <c r="C746" s="41" t="s">
        <v>30</v>
      </c>
      <c r="D746" s="64">
        <v>1815</v>
      </c>
    </row>
    <row r="747" spans="1:4" x14ac:dyDescent="0.2">
      <c r="A747" s="40" t="s">
        <v>38</v>
      </c>
      <c r="B747" s="40" t="s">
        <v>26</v>
      </c>
      <c r="C747" s="41" t="s">
        <v>95</v>
      </c>
      <c r="D747" s="64">
        <v>1253</v>
      </c>
    </row>
    <row r="748" spans="1:4" x14ac:dyDescent="0.2">
      <c r="A748" s="40" t="s">
        <v>38</v>
      </c>
      <c r="B748" s="40" t="s">
        <v>26</v>
      </c>
      <c r="C748" s="41" t="s">
        <v>32</v>
      </c>
      <c r="D748" s="64">
        <v>1385</v>
      </c>
    </row>
    <row r="749" spans="1:4" x14ac:dyDescent="0.2">
      <c r="A749" s="40" t="s">
        <v>38</v>
      </c>
      <c r="B749" s="40" t="s">
        <v>26</v>
      </c>
      <c r="C749" s="41" t="s">
        <v>31</v>
      </c>
      <c r="D749" s="64">
        <v>4568</v>
      </c>
    </row>
    <row r="750" spans="1:4" x14ac:dyDescent="0.2">
      <c r="A750" s="40" t="s">
        <v>38</v>
      </c>
      <c r="B750" s="40" t="s">
        <v>26</v>
      </c>
      <c r="C750" s="41" t="s">
        <v>96</v>
      </c>
      <c r="D750" s="64">
        <v>1834</v>
      </c>
    </row>
    <row r="751" spans="1:4" x14ac:dyDescent="0.2">
      <c r="A751" s="40" t="s">
        <v>38</v>
      </c>
      <c r="B751" s="40" t="s">
        <v>25</v>
      </c>
      <c r="C751" s="41" t="s">
        <v>13</v>
      </c>
      <c r="D751" s="64">
        <v>145</v>
      </c>
    </row>
    <row r="752" spans="1:4" x14ac:dyDescent="0.2">
      <c r="A752" s="40" t="s">
        <v>38</v>
      </c>
      <c r="B752" s="40" t="s">
        <v>25</v>
      </c>
      <c r="C752" s="41" t="s">
        <v>7</v>
      </c>
      <c r="D752" s="64">
        <v>2352</v>
      </c>
    </row>
    <row r="753" spans="1:4" x14ac:dyDescent="0.2">
      <c r="A753" s="40" t="s">
        <v>38</v>
      </c>
      <c r="B753" s="40" t="s">
        <v>25</v>
      </c>
      <c r="C753" s="41" t="s">
        <v>30</v>
      </c>
      <c r="D753" s="64">
        <v>2750</v>
      </c>
    </row>
    <row r="754" spans="1:4" x14ac:dyDescent="0.2">
      <c r="A754" s="40" t="s">
        <v>38</v>
      </c>
      <c r="B754" s="40" t="s">
        <v>25</v>
      </c>
      <c r="C754" s="41" t="s">
        <v>95</v>
      </c>
      <c r="D754" s="64">
        <v>1129</v>
      </c>
    </row>
    <row r="755" spans="1:4" x14ac:dyDescent="0.2">
      <c r="A755" s="40" t="s">
        <v>38</v>
      </c>
      <c r="B755" s="40" t="s">
        <v>25</v>
      </c>
      <c r="C755" s="41" t="s">
        <v>32</v>
      </c>
      <c r="D755" s="64">
        <v>1595</v>
      </c>
    </row>
    <row r="756" spans="1:4" x14ac:dyDescent="0.2">
      <c r="A756" s="40" t="s">
        <v>38</v>
      </c>
      <c r="B756" s="40" t="s">
        <v>25</v>
      </c>
      <c r="C756" s="41" t="s">
        <v>31</v>
      </c>
      <c r="D756" s="64">
        <v>4231</v>
      </c>
    </row>
    <row r="757" spans="1:4" x14ac:dyDescent="0.2">
      <c r="A757" s="40" t="s">
        <v>38</v>
      </c>
      <c r="B757" s="40" t="s">
        <v>25</v>
      </c>
      <c r="C757" s="41" t="s">
        <v>96</v>
      </c>
      <c r="D757" s="64">
        <v>1841</v>
      </c>
    </row>
    <row r="758" spans="1:4" x14ac:dyDescent="0.2">
      <c r="A758" s="40" t="s">
        <v>41</v>
      </c>
      <c r="B758" s="40" t="s">
        <v>21</v>
      </c>
      <c r="C758" s="41" t="s">
        <v>13</v>
      </c>
      <c r="D758" s="64">
        <v>361</v>
      </c>
    </row>
    <row r="759" spans="1:4" x14ac:dyDescent="0.2">
      <c r="A759" s="40" t="s">
        <v>41</v>
      </c>
      <c r="B759" s="40" t="s">
        <v>21</v>
      </c>
      <c r="C759" s="41" t="s">
        <v>7</v>
      </c>
      <c r="D759" s="64">
        <v>2448</v>
      </c>
    </row>
    <row r="760" spans="1:4" x14ac:dyDescent="0.2">
      <c r="A760" s="40" t="s">
        <v>41</v>
      </c>
      <c r="B760" s="40" t="s">
        <v>21</v>
      </c>
      <c r="C760" s="41" t="s">
        <v>30</v>
      </c>
      <c r="D760" s="64">
        <v>4821</v>
      </c>
    </row>
    <row r="761" spans="1:4" x14ac:dyDescent="0.2">
      <c r="A761" s="40" t="s">
        <v>41</v>
      </c>
      <c r="B761" s="40" t="s">
        <v>21</v>
      </c>
      <c r="C761" s="41" t="s">
        <v>95</v>
      </c>
      <c r="D761" s="64">
        <v>1440</v>
      </c>
    </row>
    <row r="762" spans="1:4" x14ac:dyDescent="0.2">
      <c r="A762" s="40" t="s">
        <v>41</v>
      </c>
      <c r="B762" s="40" t="s">
        <v>21</v>
      </c>
      <c r="C762" s="41" t="s">
        <v>32</v>
      </c>
      <c r="D762" s="64">
        <v>2323</v>
      </c>
    </row>
    <row r="763" spans="1:4" x14ac:dyDescent="0.2">
      <c r="A763" s="40" t="s">
        <v>41</v>
      </c>
      <c r="B763" s="40" t="s">
        <v>21</v>
      </c>
      <c r="C763" s="41" t="s">
        <v>31</v>
      </c>
      <c r="D763" s="64">
        <v>5740</v>
      </c>
    </row>
    <row r="764" spans="1:4" x14ac:dyDescent="0.2">
      <c r="A764" s="40" t="s">
        <v>41</v>
      </c>
      <c r="B764" s="40" t="s">
        <v>21</v>
      </c>
      <c r="C764" s="41" t="s">
        <v>96</v>
      </c>
      <c r="D764" s="64">
        <v>1681</v>
      </c>
    </row>
    <row r="765" spans="1:4" x14ac:dyDescent="0.2">
      <c r="A765" s="40" t="s">
        <v>41</v>
      </c>
      <c r="B765" s="40" t="s">
        <v>24</v>
      </c>
      <c r="C765" s="41" t="s">
        <v>13</v>
      </c>
      <c r="D765" s="64">
        <v>23</v>
      </c>
    </row>
    <row r="766" spans="1:4" x14ac:dyDescent="0.2">
      <c r="A766" s="40" t="s">
        <v>41</v>
      </c>
      <c r="B766" s="40" t="s">
        <v>24</v>
      </c>
      <c r="C766" s="41" t="s">
        <v>7</v>
      </c>
      <c r="D766" s="64">
        <v>2201</v>
      </c>
    </row>
    <row r="767" spans="1:4" x14ac:dyDescent="0.2">
      <c r="A767" s="40" t="s">
        <v>41</v>
      </c>
      <c r="B767" s="40" t="s">
        <v>24</v>
      </c>
      <c r="C767" s="41" t="s">
        <v>30</v>
      </c>
      <c r="D767" s="64">
        <v>2928</v>
      </c>
    </row>
    <row r="768" spans="1:4" x14ac:dyDescent="0.2">
      <c r="A768" s="40" t="s">
        <v>41</v>
      </c>
      <c r="B768" s="40" t="s">
        <v>24</v>
      </c>
      <c r="C768" s="41" t="s">
        <v>95</v>
      </c>
      <c r="D768" s="64">
        <v>1221</v>
      </c>
    </row>
    <row r="769" spans="1:4" x14ac:dyDescent="0.2">
      <c r="A769" s="40" t="s">
        <v>41</v>
      </c>
      <c r="B769" s="40" t="s">
        <v>24</v>
      </c>
      <c r="C769" s="41" t="s">
        <v>32</v>
      </c>
      <c r="D769" s="64">
        <v>1604</v>
      </c>
    </row>
    <row r="770" spans="1:4" x14ac:dyDescent="0.2">
      <c r="A770" s="40" t="s">
        <v>41</v>
      </c>
      <c r="B770" s="40" t="s">
        <v>24</v>
      </c>
      <c r="C770" s="41" t="s">
        <v>31</v>
      </c>
      <c r="D770" s="64">
        <v>4051</v>
      </c>
    </row>
    <row r="771" spans="1:4" x14ac:dyDescent="0.2">
      <c r="A771" s="40" t="s">
        <v>41</v>
      </c>
      <c r="B771" s="40" t="s">
        <v>24</v>
      </c>
      <c r="C771" s="41" t="s">
        <v>96</v>
      </c>
      <c r="D771" s="64">
        <v>2036</v>
      </c>
    </row>
    <row r="772" spans="1:4" x14ac:dyDescent="0.2">
      <c r="A772" s="40" t="s">
        <v>41</v>
      </c>
      <c r="B772" s="40" t="s">
        <v>28</v>
      </c>
      <c r="C772" s="41" t="s">
        <v>13</v>
      </c>
      <c r="D772" s="64">
        <v>449</v>
      </c>
    </row>
    <row r="773" spans="1:4" x14ac:dyDescent="0.2">
      <c r="A773" s="40" t="s">
        <v>41</v>
      </c>
      <c r="B773" s="40" t="s">
        <v>28</v>
      </c>
      <c r="C773" s="41" t="s">
        <v>7</v>
      </c>
      <c r="D773" s="64">
        <v>2488</v>
      </c>
    </row>
    <row r="774" spans="1:4" x14ac:dyDescent="0.2">
      <c r="A774" s="40" t="s">
        <v>41</v>
      </c>
      <c r="B774" s="40" t="s">
        <v>28</v>
      </c>
      <c r="C774" s="41" t="s">
        <v>30</v>
      </c>
      <c r="D774" s="64">
        <v>364</v>
      </c>
    </row>
    <row r="775" spans="1:4" x14ac:dyDescent="0.2">
      <c r="A775" s="40" t="s">
        <v>41</v>
      </c>
      <c r="B775" s="40" t="s">
        <v>28</v>
      </c>
      <c r="C775" s="41" t="s">
        <v>95</v>
      </c>
      <c r="D775" s="64">
        <v>1054</v>
      </c>
    </row>
    <row r="776" spans="1:4" x14ac:dyDescent="0.2">
      <c r="A776" s="40" t="s">
        <v>41</v>
      </c>
      <c r="B776" s="40" t="s">
        <v>28</v>
      </c>
      <c r="C776" s="41" t="s">
        <v>32</v>
      </c>
      <c r="D776" s="64">
        <v>723</v>
      </c>
    </row>
    <row r="777" spans="1:4" x14ac:dyDescent="0.2">
      <c r="A777" s="40" t="s">
        <v>41</v>
      </c>
      <c r="B777" s="40" t="s">
        <v>28</v>
      </c>
      <c r="C777" s="41" t="s">
        <v>31</v>
      </c>
      <c r="D777" s="64">
        <v>2567</v>
      </c>
    </row>
    <row r="778" spans="1:4" x14ac:dyDescent="0.2">
      <c r="A778" s="40" t="s">
        <v>41</v>
      </c>
      <c r="B778" s="40" t="s">
        <v>28</v>
      </c>
      <c r="C778" s="41" t="s">
        <v>96</v>
      </c>
      <c r="D778" s="64">
        <v>1697</v>
      </c>
    </row>
    <row r="779" spans="1:4" x14ac:dyDescent="0.2">
      <c r="A779" s="40" t="s">
        <v>41</v>
      </c>
      <c r="B779" s="40" t="s">
        <v>19</v>
      </c>
      <c r="C779" s="41" t="s">
        <v>13</v>
      </c>
      <c r="D779" s="64">
        <v>419</v>
      </c>
    </row>
    <row r="780" spans="1:4" x14ac:dyDescent="0.2">
      <c r="A780" s="40" t="s">
        <v>41</v>
      </c>
      <c r="B780" s="40" t="s">
        <v>19</v>
      </c>
      <c r="C780" s="41" t="s">
        <v>7</v>
      </c>
      <c r="D780" s="64">
        <v>2144</v>
      </c>
    </row>
    <row r="781" spans="1:4" x14ac:dyDescent="0.2">
      <c r="A781" s="40" t="s">
        <v>41</v>
      </c>
      <c r="B781" s="40" t="s">
        <v>19</v>
      </c>
      <c r="C781" s="41" t="s">
        <v>30</v>
      </c>
      <c r="D781" s="64">
        <v>599</v>
      </c>
    </row>
    <row r="782" spans="1:4" x14ac:dyDescent="0.2">
      <c r="A782" s="40" t="s">
        <v>41</v>
      </c>
      <c r="B782" s="40" t="s">
        <v>19</v>
      </c>
      <c r="C782" s="41" t="s">
        <v>95</v>
      </c>
      <c r="D782" s="64">
        <v>1054</v>
      </c>
    </row>
    <row r="783" spans="1:4" x14ac:dyDescent="0.2">
      <c r="A783" s="40" t="s">
        <v>41</v>
      </c>
      <c r="B783" s="40" t="s">
        <v>19</v>
      </c>
      <c r="C783" s="41" t="s">
        <v>32</v>
      </c>
      <c r="D783" s="64">
        <v>760</v>
      </c>
    </row>
    <row r="784" spans="1:4" x14ac:dyDescent="0.2">
      <c r="A784" s="40" t="s">
        <v>41</v>
      </c>
      <c r="B784" s="40" t="s">
        <v>19</v>
      </c>
      <c r="C784" s="41" t="s">
        <v>31</v>
      </c>
      <c r="D784" s="64">
        <v>2427</v>
      </c>
    </row>
    <row r="785" spans="1:4" x14ac:dyDescent="0.2">
      <c r="A785" s="40" t="s">
        <v>41</v>
      </c>
      <c r="B785" s="40" t="s">
        <v>19</v>
      </c>
      <c r="C785" s="41" t="s">
        <v>96</v>
      </c>
      <c r="D785" s="64">
        <v>1347</v>
      </c>
    </row>
    <row r="786" spans="1:4" x14ac:dyDescent="0.2">
      <c r="A786" s="40" t="s">
        <v>41</v>
      </c>
      <c r="B786" s="40" t="s">
        <v>18</v>
      </c>
      <c r="C786" s="41" t="s">
        <v>13</v>
      </c>
      <c r="D786" s="64">
        <v>474</v>
      </c>
    </row>
    <row r="787" spans="1:4" x14ac:dyDescent="0.2">
      <c r="A787" s="40" t="s">
        <v>41</v>
      </c>
      <c r="B787" s="40" t="s">
        <v>18</v>
      </c>
      <c r="C787" s="41" t="s">
        <v>7</v>
      </c>
      <c r="D787" s="64">
        <v>2450</v>
      </c>
    </row>
    <row r="788" spans="1:4" x14ac:dyDescent="0.2">
      <c r="A788" s="40" t="s">
        <v>41</v>
      </c>
      <c r="B788" s="40" t="s">
        <v>18</v>
      </c>
      <c r="C788" s="41" t="s">
        <v>30</v>
      </c>
      <c r="D788" s="64">
        <v>523</v>
      </c>
    </row>
    <row r="789" spans="1:4" x14ac:dyDescent="0.2">
      <c r="A789" s="40" t="s">
        <v>41</v>
      </c>
      <c r="B789" s="40" t="s">
        <v>18</v>
      </c>
      <c r="C789" s="41" t="s">
        <v>95</v>
      </c>
      <c r="D789" s="64">
        <v>1080</v>
      </c>
    </row>
    <row r="790" spans="1:4" x14ac:dyDescent="0.2">
      <c r="A790" s="40" t="s">
        <v>41</v>
      </c>
      <c r="B790" s="40" t="s">
        <v>18</v>
      </c>
      <c r="C790" s="41" t="s">
        <v>32</v>
      </c>
      <c r="D790" s="64">
        <v>779</v>
      </c>
    </row>
    <row r="791" spans="1:4" x14ac:dyDescent="0.2">
      <c r="A791" s="40" t="s">
        <v>41</v>
      </c>
      <c r="B791" s="40" t="s">
        <v>18</v>
      </c>
      <c r="C791" s="41" t="s">
        <v>31</v>
      </c>
      <c r="D791" s="64">
        <v>3081</v>
      </c>
    </row>
    <row r="792" spans="1:4" x14ac:dyDescent="0.2">
      <c r="A792" s="40" t="s">
        <v>41</v>
      </c>
      <c r="B792" s="40" t="s">
        <v>18</v>
      </c>
      <c r="C792" s="41" t="s">
        <v>96</v>
      </c>
      <c r="D792" s="64">
        <v>1738</v>
      </c>
    </row>
    <row r="793" spans="1:4" x14ac:dyDescent="0.2">
      <c r="A793" s="40" t="s">
        <v>41</v>
      </c>
      <c r="B793" s="40" t="s">
        <v>23</v>
      </c>
      <c r="C793" s="41" t="s">
        <v>13</v>
      </c>
      <c r="D793" s="64">
        <v>19</v>
      </c>
    </row>
    <row r="794" spans="1:4" x14ac:dyDescent="0.2">
      <c r="A794" s="40" t="s">
        <v>41</v>
      </c>
      <c r="B794" s="40" t="s">
        <v>23</v>
      </c>
      <c r="C794" s="41" t="s">
        <v>7</v>
      </c>
      <c r="D794" s="64">
        <v>2476</v>
      </c>
    </row>
    <row r="795" spans="1:4" x14ac:dyDescent="0.2">
      <c r="A795" s="40" t="s">
        <v>41</v>
      </c>
      <c r="B795" s="40" t="s">
        <v>23</v>
      </c>
      <c r="C795" s="41" t="s">
        <v>30</v>
      </c>
      <c r="D795" s="64">
        <v>3784</v>
      </c>
    </row>
    <row r="796" spans="1:4" x14ac:dyDescent="0.2">
      <c r="A796" s="40" t="s">
        <v>41</v>
      </c>
      <c r="B796" s="40" t="s">
        <v>23</v>
      </c>
      <c r="C796" s="41" t="s">
        <v>95</v>
      </c>
      <c r="D796" s="64">
        <v>1420</v>
      </c>
    </row>
    <row r="797" spans="1:4" x14ac:dyDescent="0.2">
      <c r="A797" s="40" t="s">
        <v>41</v>
      </c>
      <c r="B797" s="40" t="s">
        <v>23</v>
      </c>
      <c r="C797" s="41" t="s">
        <v>32</v>
      </c>
      <c r="D797" s="64">
        <v>2015</v>
      </c>
    </row>
    <row r="798" spans="1:4" x14ac:dyDescent="0.2">
      <c r="A798" s="40" t="s">
        <v>41</v>
      </c>
      <c r="B798" s="40" t="s">
        <v>23</v>
      </c>
      <c r="C798" s="41" t="s">
        <v>31</v>
      </c>
      <c r="D798" s="64">
        <v>4859</v>
      </c>
    </row>
    <row r="799" spans="1:4" x14ac:dyDescent="0.2">
      <c r="A799" s="40" t="s">
        <v>41</v>
      </c>
      <c r="B799" s="40" t="s">
        <v>23</v>
      </c>
      <c r="C799" s="41" t="s">
        <v>96</v>
      </c>
      <c r="D799" s="64">
        <v>1886</v>
      </c>
    </row>
    <row r="800" spans="1:4" x14ac:dyDescent="0.2">
      <c r="A800" s="40" t="s">
        <v>41</v>
      </c>
      <c r="B800" s="40" t="s">
        <v>22</v>
      </c>
      <c r="C800" s="41" t="s">
        <v>13</v>
      </c>
      <c r="D800" s="64">
        <v>94</v>
      </c>
    </row>
    <row r="801" spans="1:4" x14ac:dyDescent="0.2">
      <c r="A801" s="40" t="s">
        <v>41</v>
      </c>
      <c r="B801" s="40" t="s">
        <v>22</v>
      </c>
      <c r="C801" s="41" t="s">
        <v>7</v>
      </c>
      <c r="D801" s="64">
        <v>2214</v>
      </c>
    </row>
    <row r="802" spans="1:4" x14ac:dyDescent="0.2">
      <c r="A802" s="40" t="s">
        <v>41</v>
      </c>
      <c r="B802" s="40" t="s">
        <v>22</v>
      </c>
      <c r="C802" s="41" t="s">
        <v>30</v>
      </c>
      <c r="D802" s="64">
        <v>1897</v>
      </c>
    </row>
    <row r="803" spans="1:4" x14ac:dyDescent="0.2">
      <c r="A803" s="40" t="s">
        <v>41</v>
      </c>
      <c r="B803" s="40" t="s">
        <v>22</v>
      </c>
      <c r="C803" s="41" t="s">
        <v>95</v>
      </c>
      <c r="D803" s="64">
        <v>1196</v>
      </c>
    </row>
    <row r="804" spans="1:4" x14ac:dyDescent="0.2">
      <c r="A804" s="40" t="s">
        <v>41</v>
      </c>
      <c r="B804" s="40" t="s">
        <v>22</v>
      </c>
      <c r="C804" s="41" t="s">
        <v>32</v>
      </c>
      <c r="D804" s="64">
        <v>1444</v>
      </c>
    </row>
    <row r="805" spans="1:4" x14ac:dyDescent="0.2">
      <c r="A805" s="40" t="s">
        <v>41</v>
      </c>
      <c r="B805" s="40" t="s">
        <v>22</v>
      </c>
      <c r="C805" s="41" t="s">
        <v>31</v>
      </c>
      <c r="D805" s="64">
        <v>3848</v>
      </c>
    </row>
    <row r="806" spans="1:4" x14ac:dyDescent="0.2">
      <c r="A806" s="40" t="s">
        <v>41</v>
      </c>
      <c r="B806" s="40" t="s">
        <v>22</v>
      </c>
      <c r="C806" s="41" t="s">
        <v>96</v>
      </c>
      <c r="D806" s="64">
        <v>1708</v>
      </c>
    </row>
    <row r="807" spans="1:4" x14ac:dyDescent="0.2">
      <c r="A807" s="40" t="s">
        <v>41</v>
      </c>
      <c r="B807" s="40" t="s">
        <v>20</v>
      </c>
      <c r="C807" s="41" t="s">
        <v>13</v>
      </c>
      <c r="D807" s="64">
        <v>505</v>
      </c>
    </row>
    <row r="808" spans="1:4" x14ac:dyDescent="0.2">
      <c r="A808" s="40" t="s">
        <v>41</v>
      </c>
      <c r="B808" s="40" t="s">
        <v>20</v>
      </c>
      <c r="C808" s="41" t="s">
        <v>7</v>
      </c>
      <c r="D808" s="64">
        <v>2465</v>
      </c>
    </row>
    <row r="809" spans="1:4" x14ac:dyDescent="0.2">
      <c r="A809" s="40" t="s">
        <v>41</v>
      </c>
      <c r="B809" s="40" t="s">
        <v>20</v>
      </c>
      <c r="C809" s="41" t="s">
        <v>30</v>
      </c>
      <c r="D809" s="64">
        <v>1850</v>
      </c>
    </row>
    <row r="810" spans="1:4" x14ac:dyDescent="0.2">
      <c r="A810" s="40" t="s">
        <v>41</v>
      </c>
      <c r="B810" s="40" t="s">
        <v>20</v>
      </c>
      <c r="C810" s="41" t="s">
        <v>95</v>
      </c>
      <c r="D810" s="64">
        <v>1205</v>
      </c>
    </row>
    <row r="811" spans="1:4" x14ac:dyDescent="0.2">
      <c r="A811" s="40" t="s">
        <v>41</v>
      </c>
      <c r="B811" s="40" t="s">
        <v>20</v>
      </c>
      <c r="C811" s="41" t="s">
        <v>32</v>
      </c>
      <c r="D811" s="64">
        <v>1306</v>
      </c>
    </row>
    <row r="812" spans="1:4" x14ac:dyDescent="0.2">
      <c r="A812" s="40" t="s">
        <v>41</v>
      </c>
      <c r="B812" s="40" t="s">
        <v>20</v>
      </c>
      <c r="C812" s="41" t="s">
        <v>31</v>
      </c>
      <c r="D812" s="64">
        <v>3954</v>
      </c>
    </row>
    <row r="813" spans="1:4" x14ac:dyDescent="0.2">
      <c r="A813" s="40" t="s">
        <v>41</v>
      </c>
      <c r="B813" s="40" t="s">
        <v>20</v>
      </c>
      <c r="C813" s="41" t="s">
        <v>96</v>
      </c>
      <c r="D813" s="64">
        <v>1558</v>
      </c>
    </row>
    <row r="814" spans="1:4" x14ac:dyDescent="0.2">
      <c r="A814" s="40" t="s">
        <v>41</v>
      </c>
      <c r="B814" s="40" t="s">
        <v>8</v>
      </c>
      <c r="C814" s="41" t="s">
        <v>13</v>
      </c>
      <c r="D814" s="64">
        <v>150</v>
      </c>
    </row>
    <row r="815" spans="1:4" x14ac:dyDescent="0.2">
      <c r="A815" s="40" t="s">
        <v>41</v>
      </c>
      <c r="B815" s="40" t="s">
        <v>8</v>
      </c>
      <c r="C815" s="41" t="s">
        <v>7</v>
      </c>
      <c r="D815" s="64">
        <v>2511</v>
      </c>
    </row>
    <row r="816" spans="1:4" x14ac:dyDescent="0.2">
      <c r="A816" s="40" t="s">
        <v>41</v>
      </c>
      <c r="B816" s="40" t="s">
        <v>8</v>
      </c>
      <c r="C816" s="41" t="s">
        <v>30</v>
      </c>
      <c r="D816" s="64">
        <v>3445</v>
      </c>
    </row>
    <row r="817" spans="1:4" x14ac:dyDescent="0.2">
      <c r="A817" s="40" t="s">
        <v>41</v>
      </c>
      <c r="B817" s="40" t="s">
        <v>8</v>
      </c>
      <c r="C817" s="41" t="s">
        <v>95</v>
      </c>
      <c r="D817" s="64">
        <v>1387</v>
      </c>
    </row>
    <row r="818" spans="1:4" x14ac:dyDescent="0.2">
      <c r="A818" s="40" t="s">
        <v>41</v>
      </c>
      <c r="B818" s="40" t="s">
        <v>8</v>
      </c>
      <c r="C818" s="41" t="s">
        <v>32</v>
      </c>
      <c r="D818" s="64">
        <v>2083</v>
      </c>
    </row>
    <row r="819" spans="1:4" x14ac:dyDescent="0.2">
      <c r="A819" s="40" t="s">
        <v>41</v>
      </c>
      <c r="B819" s="40" t="s">
        <v>8</v>
      </c>
      <c r="C819" s="41" t="s">
        <v>31</v>
      </c>
      <c r="D819" s="64">
        <v>5064</v>
      </c>
    </row>
    <row r="820" spans="1:4" x14ac:dyDescent="0.2">
      <c r="A820" s="40" t="s">
        <v>41</v>
      </c>
      <c r="B820" s="40" t="s">
        <v>8</v>
      </c>
      <c r="C820" s="41" t="s">
        <v>96</v>
      </c>
      <c r="D820" s="64">
        <v>1720</v>
      </c>
    </row>
    <row r="821" spans="1:4" x14ac:dyDescent="0.2">
      <c r="A821" s="40" t="s">
        <v>41</v>
      </c>
      <c r="B821" s="40" t="s">
        <v>27</v>
      </c>
      <c r="C821" s="41" t="s">
        <v>13</v>
      </c>
      <c r="D821" s="64">
        <v>344</v>
      </c>
    </row>
    <row r="822" spans="1:4" x14ac:dyDescent="0.2">
      <c r="A822" s="40" t="s">
        <v>41</v>
      </c>
      <c r="B822" s="40" t="s">
        <v>27</v>
      </c>
      <c r="C822" s="41" t="s">
        <v>7</v>
      </c>
      <c r="D822" s="64">
        <v>2366</v>
      </c>
    </row>
    <row r="823" spans="1:4" x14ac:dyDescent="0.2">
      <c r="A823" s="40" t="s">
        <v>41</v>
      </c>
      <c r="B823" s="40" t="s">
        <v>27</v>
      </c>
      <c r="C823" s="41" t="s">
        <v>30</v>
      </c>
      <c r="D823" s="64">
        <v>531</v>
      </c>
    </row>
    <row r="824" spans="1:4" x14ac:dyDescent="0.2">
      <c r="A824" s="40" t="s">
        <v>41</v>
      </c>
      <c r="B824" s="40" t="s">
        <v>27</v>
      </c>
      <c r="C824" s="41" t="s">
        <v>95</v>
      </c>
      <c r="D824" s="64">
        <v>980</v>
      </c>
    </row>
    <row r="825" spans="1:4" x14ac:dyDescent="0.2">
      <c r="A825" s="40" t="s">
        <v>41</v>
      </c>
      <c r="B825" s="40" t="s">
        <v>27</v>
      </c>
      <c r="C825" s="41" t="s">
        <v>32</v>
      </c>
      <c r="D825" s="64">
        <v>924</v>
      </c>
    </row>
    <row r="826" spans="1:4" x14ac:dyDescent="0.2">
      <c r="A826" s="40" t="s">
        <v>41</v>
      </c>
      <c r="B826" s="40" t="s">
        <v>27</v>
      </c>
      <c r="C826" s="41" t="s">
        <v>31</v>
      </c>
      <c r="D826" s="64">
        <v>3409</v>
      </c>
    </row>
    <row r="827" spans="1:4" x14ac:dyDescent="0.2">
      <c r="A827" s="40" t="s">
        <v>41</v>
      </c>
      <c r="B827" s="40" t="s">
        <v>27</v>
      </c>
      <c r="C827" s="41" t="s">
        <v>96</v>
      </c>
      <c r="D827" s="64">
        <v>1696</v>
      </c>
    </row>
    <row r="828" spans="1:4" x14ac:dyDescent="0.2">
      <c r="A828" s="40" t="s">
        <v>41</v>
      </c>
      <c r="B828" s="40" t="s">
        <v>26</v>
      </c>
      <c r="C828" s="41" t="s">
        <v>13</v>
      </c>
      <c r="D828" s="64">
        <v>226</v>
      </c>
    </row>
    <row r="829" spans="1:4" x14ac:dyDescent="0.2">
      <c r="A829" s="40" t="s">
        <v>41</v>
      </c>
      <c r="B829" s="40" t="s">
        <v>26</v>
      </c>
      <c r="C829" s="41" t="s">
        <v>7</v>
      </c>
      <c r="D829" s="64">
        <v>2373</v>
      </c>
    </row>
    <row r="830" spans="1:4" x14ac:dyDescent="0.2">
      <c r="A830" s="40" t="s">
        <v>41</v>
      </c>
      <c r="B830" s="40" t="s">
        <v>26</v>
      </c>
      <c r="C830" s="41" t="s">
        <v>30</v>
      </c>
      <c r="D830" s="64">
        <v>660</v>
      </c>
    </row>
    <row r="831" spans="1:4" x14ac:dyDescent="0.2">
      <c r="A831" s="40" t="s">
        <v>41</v>
      </c>
      <c r="B831" s="40" t="s">
        <v>26</v>
      </c>
      <c r="C831" s="41" t="s">
        <v>95</v>
      </c>
      <c r="D831" s="64">
        <v>1076</v>
      </c>
    </row>
    <row r="832" spans="1:4" x14ac:dyDescent="0.2">
      <c r="A832" s="40" t="s">
        <v>41</v>
      </c>
      <c r="B832" s="40" t="s">
        <v>26</v>
      </c>
      <c r="C832" s="41" t="s">
        <v>32</v>
      </c>
      <c r="D832" s="64">
        <v>903</v>
      </c>
    </row>
    <row r="833" spans="1:4" x14ac:dyDescent="0.2">
      <c r="A833" s="40" t="s">
        <v>41</v>
      </c>
      <c r="B833" s="40" t="s">
        <v>26</v>
      </c>
      <c r="C833" s="41" t="s">
        <v>31</v>
      </c>
      <c r="D833" s="64">
        <v>3356</v>
      </c>
    </row>
    <row r="834" spans="1:4" x14ac:dyDescent="0.2">
      <c r="A834" s="40" t="s">
        <v>41</v>
      </c>
      <c r="B834" s="40" t="s">
        <v>26</v>
      </c>
      <c r="C834" s="41" t="s">
        <v>96</v>
      </c>
      <c r="D834" s="64">
        <v>1687</v>
      </c>
    </row>
    <row r="835" spans="1:4" x14ac:dyDescent="0.2">
      <c r="A835" s="40" t="s">
        <v>41</v>
      </c>
      <c r="B835" s="40" t="s">
        <v>25</v>
      </c>
      <c r="C835" s="41" t="s">
        <v>13</v>
      </c>
      <c r="D835" s="64">
        <v>80</v>
      </c>
    </row>
    <row r="836" spans="1:4" x14ac:dyDescent="0.2">
      <c r="A836" s="40" t="s">
        <v>41</v>
      </c>
      <c r="B836" s="40" t="s">
        <v>25</v>
      </c>
      <c r="C836" s="41" t="s">
        <v>7</v>
      </c>
      <c r="D836" s="64">
        <v>2369</v>
      </c>
    </row>
    <row r="837" spans="1:4" x14ac:dyDescent="0.2">
      <c r="A837" s="40" t="s">
        <v>41</v>
      </c>
      <c r="B837" s="40" t="s">
        <v>25</v>
      </c>
      <c r="C837" s="41" t="s">
        <v>30</v>
      </c>
      <c r="D837" s="64">
        <v>3116</v>
      </c>
    </row>
    <row r="838" spans="1:4" x14ac:dyDescent="0.2">
      <c r="A838" s="40" t="s">
        <v>41</v>
      </c>
      <c r="B838" s="40" t="s">
        <v>25</v>
      </c>
      <c r="C838" s="41" t="s">
        <v>95</v>
      </c>
      <c r="D838" s="64">
        <v>1219</v>
      </c>
    </row>
    <row r="839" spans="1:4" x14ac:dyDescent="0.2">
      <c r="A839" s="40" t="s">
        <v>41</v>
      </c>
      <c r="B839" s="40" t="s">
        <v>25</v>
      </c>
      <c r="C839" s="41" t="s">
        <v>32</v>
      </c>
      <c r="D839" s="64">
        <v>1704</v>
      </c>
    </row>
    <row r="840" spans="1:4" x14ac:dyDescent="0.2">
      <c r="A840" s="40" t="s">
        <v>41</v>
      </c>
      <c r="B840" s="40" t="s">
        <v>25</v>
      </c>
      <c r="C840" s="41" t="s">
        <v>31</v>
      </c>
      <c r="D840" s="64">
        <v>4203</v>
      </c>
    </row>
    <row r="841" spans="1:4" x14ac:dyDescent="0.2">
      <c r="A841" s="40" t="s">
        <v>41</v>
      </c>
      <c r="B841" s="40" t="s">
        <v>25</v>
      </c>
      <c r="C841" s="41" t="s">
        <v>96</v>
      </c>
      <c r="D841" s="64">
        <v>1815</v>
      </c>
    </row>
    <row r="842" spans="1:4" x14ac:dyDescent="0.2">
      <c r="A842" s="40" t="s">
        <v>62</v>
      </c>
      <c r="B842" s="40" t="s">
        <v>21</v>
      </c>
      <c r="C842" s="41" t="s">
        <v>13</v>
      </c>
      <c r="D842" s="64">
        <v>268</v>
      </c>
    </row>
    <row r="843" spans="1:4" x14ac:dyDescent="0.2">
      <c r="A843" s="40" t="s">
        <v>62</v>
      </c>
      <c r="B843" s="40" t="s">
        <v>21</v>
      </c>
      <c r="C843" s="41" t="s">
        <v>7</v>
      </c>
      <c r="D843" s="64">
        <v>2303</v>
      </c>
    </row>
    <row r="844" spans="1:4" x14ac:dyDescent="0.2">
      <c r="A844" s="40" t="s">
        <v>62</v>
      </c>
      <c r="B844" s="40" t="s">
        <v>21</v>
      </c>
      <c r="C844" s="41" t="s">
        <v>30</v>
      </c>
      <c r="D844" s="64">
        <v>3568</v>
      </c>
    </row>
    <row r="845" spans="1:4" x14ac:dyDescent="0.2">
      <c r="A845" s="40" t="s">
        <v>62</v>
      </c>
      <c r="B845" s="40" t="s">
        <v>21</v>
      </c>
      <c r="C845" s="41" t="s">
        <v>95</v>
      </c>
      <c r="D845" s="64">
        <v>1171</v>
      </c>
    </row>
    <row r="846" spans="1:4" x14ac:dyDescent="0.2">
      <c r="A846" s="40" t="s">
        <v>62</v>
      </c>
      <c r="B846" s="40" t="s">
        <v>21</v>
      </c>
      <c r="C846" s="41" t="s">
        <v>32</v>
      </c>
      <c r="D846" s="64">
        <v>1838</v>
      </c>
    </row>
    <row r="847" spans="1:4" x14ac:dyDescent="0.2">
      <c r="A847" s="40" t="s">
        <v>62</v>
      </c>
      <c r="B847" s="40" t="s">
        <v>21</v>
      </c>
      <c r="C847" s="41" t="s">
        <v>31</v>
      </c>
      <c r="D847" s="64">
        <v>4995</v>
      </c>
    </row>
    <row r="848" spans="1:4" x14ac:dyDescent="0.2">
      <c r="A848" s="40" t="s">
        <v>62</v>
      </c>
      <c r="B848" s="40" t="s">
        <v>21</v>
      </c>
      <c r="C848" s="41" t="s">
        <v>96</v>
      </c>
      <c r="D848" s="64">
        <v>1222</v>
      </c>
    </row>
    <row r="849" spans="1:4" x14ac:dyDescent="0.2">
      <c r="A849" s="40" t="s">
        <v>62</v>
      </c>
      <c r="B849" s="40" t="s">
        <v>24</v>
      </c>
      <c r="C849" s="41" t="s">
        <v>13</v>
      </c>
      <c r="D849" s="64">
        <v>47</v>
      </c>
    </row>
    <row r="850" spans="1:4" x14ac:dyDescent="0.2">
      <c r="A850" s="40" t="s">
        <v>62</v>
      </c>
      <c r="B850" s="40" t="s">
        <v>24</v>
      </c>
      <c r="C850" s="41" t="s">
        <v>7</v>
      </c>
      <c r="D850" s="64">
        <v>2084</v>
      </c>
    </row>
    <row r="851" spans="1:4" x14ac:dyDescent="0.2">
      <c r="A851" s="40" t="s">
        <v>62</v>
      </c>
      <c r="B851" s="40" t="s">
        <v>24</v>
      </c>
      <c r="C851" s="41" t="s">
        <v>30</v>
      </c>
      <c r="D851" s="64">
        <v>3451</v>
      </c>
    </row>
    <row r="852" spans="1:4" x14ac:dyDescent="0.2">
      <c r="A852" s="40" t="s">
        <v>62</v>
      </c>
      <c r="B852" s="40" t="s">
        <v>24</v>
      </c>
      <c r="C852" s="41" t="s">
        <v>95</v>
      </c>
      <c r="D852" s="64">
        <v>1100</v>
      </c>
    </row>
    <row r="853" spans="1:4" x14ac:dyDescent="0.2">
      <c r="A853" s="40" t="s">
        <v>62</v>
      </c>
      <c r="B853" s="40" t="s">
        <v>24</v>
      </c>
      <c r="C853" s="41" t="s">
        <v>32</v>
      </c>
      <c r="D853" s="64">
        <v>1727</v>
      </c>
    </row>
    <row r="854" spans="1:4" x14ac:dyDescent="0.2">
      <c r="A854" s="40" t="s">
        <v>62</v>
      </c>
      <c r="B854" s="40" t="s">
        <v>24</v>
      </c>
      <c r="C854" s="41" t="s">
        <v>31</v>
      </c>
      <c r="D854" s="64">
        <v>4055</v>
      </c>
    </row>
    <row r="855" spans="1:4" x14ac:dyDescent="0.2">
      <c r="A855" s="40" t="s">
        <v>62</v>
      </c>
      <c r="B855" s="40" t="s">
        <v>24</v>
      </c>
      <c r="C855" s="41" t="s">
        <v>96</v>
      </c>
      <c r="D855" s="64">
        <v>1749</v>
      </c>
    </row>
    <row r="856" spans="1:4" x14ac:dyDescent="0.2">
      <c r="A856" s="40" t="s">
        <v>62</v>
      </c>
      <c r="B856" s="40" t="s">
        <v>28</v>
      </c>
      <c r="C856" s="41" t="s">
        <v>13</v>
      </c>
      <c r="D856" s="64">
        <v>425</v>
      </c>
    </row>
    <row r="857" spans="1:4" x14ac:dyDescent="0.2">
      <c r="A857" s="40" t="s">
        <v>62</v>
      </c>
      <c r="B857" s="40" t="s">
        <v>28</v>
      </c>
      <c r="C857" s="41" t="s">
        <v>7</v>
      </c>
      <c r="D857" s="64">
        <v>2516</v>
      </c>
    </row>
    <row r="858" spans="1:4" x14ac:dyDescent="0.2">
      <c r="A858" s="40" t="s">
        <v>62</v>
      </c>
      <c r="B858" s="40" t="s">
        <v>28</v>
      </c>
      <c r="C858" s="41" t="s">
        <v>30</v>
      </c>
      <c r="D858" s="64">
        <v>365</v>
      </c>
    </row>
    <row r="859" spans="1:4" x14ac:dyDescent="0.2">
      <c r="A859" s="40" t="s">
        <v>62</v>
      </c>
      <c r="B859" s="40" t="s">
        <v>28</v>
      </c>
      <c r="C859" s="41" t="s">
        <v>95</v>
      </c>
      <c r="D859" s="64">
        <v>833</v>
      </c>
    </row>
    <row r="860" spans="1:4" x14ac:dyDescent="0.2">
      <c r="A860" s="40" t="s">
        <v>62</v>
      </c>
      <c r="B860" s="40" t="s">
        <v>28</v>
      </c>
      <c r="C860" s="41" t="s">
        <v>32</v>
      </c>
      <c r="D860" s="64">
        <v>678</v>
      </c>
    </row>
    <row r="861" spans="1:4" x14ac:dyDescent="0.2">
      <c r="A861" s="40" t="s">
        <v>62</v>
      </c>
      <c r="B861" s="40" t="s">
        <v>28</v>
      </c>
      <c r="C861" s="41" t="s">
        <v>31</v>
      </c>
      <c r="D861" s="64">
        <v>2249</v>
      </c>
    </row>
    <row r="862" spans="1:4" x14ac:dyDescent="0.2">
      <c r="A862" s="40" t="s">
        <v>62</v>
      </c>
      <c r="B862" s="40" t="s">
        <v>28</v>
      </c>
      <c r="C862" s="41" t="s">
        <v>96</v>
      </c>
      <c r="D862" s="64">
        <v>1340</v>
      </c>
    </row>
    <row r="863" spans="1:4" x14ac:dyDescent="0.2">
      <c r="A863" s="40" t="s">
        <v>62</v>
      </c>
      <c r="B863" s="40" t="s">
        <v>19</v>
      </c>
      <c r="C863" s="41" t="s">
        <v>13</v>
      </c>
      <c r="D863" s="64">
        <v>464</v>
      </c>
    </row>
    <row r="864" spans="1:4" x14ac:dyDescent="0.2">
      <c r="A864" s="40" t="s">
        <v>62</v>
      </c>
      <c r="B864" s="40" t="s">
        <v>19</v>
      </c>
      <c r="C864" s="41" t="s">
        <v>7</v>
      </c>
      <c r="D864" s="64">
        <v>1994</v>
      </c>
    </row>
    <row r="865" spans="1:4" x14ac:dyDescent="0.2">
      <c r="A865" s="40" t="s">
        <v>62</v>
      </c>
      <c r="B865" s="40" t="s">
        <v>19</v>
      </c>
      <c r="C865" s="41" t="s">
        <v>30</v>
      </c>
      <c r="D865" s="64">
        <v>767</v>
      </c>
    </row>
    <row r="866" spans="1:4" x14ac:dyDescent="0.2">
      <c r="A866" s="40" t="s">
        <v>62</v>
      </c>
      <c r="B866" s="40" t="s">
        <v>19</v>
      </c>
      <c r="C866" s="41" t="s">
        <v>95</v>
      </c>
      <c r="D866" s="64">
        <v>762</v>
      </c>
    </row>
    <row r="867" spans="1:4" x14ac:dyDescent="0.2">
      <c r="A867" s="40" t="s">
        <v>62</v>
      </c>
      <c r="B867" s="40" t="s">
        <v>19</v>
      </c>
      <c r="C867" s="41" t="s">
        <v>32</v>
      </c>
      <c r="D867" s="64">
        <v>733</v>
      </c>
    </row>
    <row r="868" spans="1:4" x14ac:dyDescent="0.2">
      <c r="A868" s="40" t="s">
        <v>62</v>
      </c>
      <c r="B868" s="40" t="s">
        <v>19</v>
      </c>
      <c r="C868" s="41" t="s">
        <v>31</v>
      </c>
      <c r="D868" s="64">
        <v>2499</v>
      </c>
    </row>
    <row r="869" spans="1:4" x14ac:dyDescent="0.2">
      <c r="A869" s="40" t="s">
        <v>62</v>
      </c>
      <c r="B869" s="40" t="s">
        <v>19</v>
      </c>
      <c r="C869" s="41" t="s">
        <v>96</v>
      </c>
      <c r="D869" s="64">
        <v>1277</v>
      </c>
    </row>
    <row r="870" spans="1:4" x14ac:dyDescent="0.2">
      <c r="A870" s="40" t="s">
        <v>62</v>
      </c>
      <c r="B870" s="40" t="s">
        <v>18</v>
      </c>
      <c r="C870" s="41" t="s">
        <v>13</v>
      </c>
      <c r="D870" s="64">
        <v>549</v>
      </c>
    </row>
    <row r="871" spans="1:4" x14ac:dyDescent="0.2">
      <c r="A871" s="40" t="s">
        <v>62</v>
      </c>
      <c r="B871" s="40" t="s">
        <v>18</v>
      </c>
      <c r="C871" s="41" t="s">
        <v>7</v>
      </c>
      <c r="D871" s="64">
        <v>2254</v>
      </c>
    </row>
    <row r="872" spans="1:4" x14ac:dyDescent="0.2">
      <c r="A872" s="40" t="s">
        <v>62</v>
      </c>
      <c r="B872" s="40" t="s">
        <v>18</v>
      </c>
      <c r="C872" s="41" t="s">
        <v>30</v>
      </c>
      <c r="D872" s="64">
        <v>343</v>
      </c>
    </row>
    <row r="873" spans="1:4" x14ac:dyDescent="0.2">
      <c r="A873" s="40" t="s">
        <v>62</v>
      </c>
      <c r="B873" s="40" t="s">
        <v>18</v>
      </c>
      <c r="C873" s="41" t="s">
        <v>95</v>
      </c>
      <c r="D873" s="64">
        <v>779</v>
      </c>
    </row>
    <row r="874" spans="1:4" x14ac:dyDescent="0.2">
      <c r="A874" s="40" t="s">
        <v>62</v>
      </c>
      <c r="B874" s="40" t="s">
        <v>18</v>
      </c>
      <c r="C874" s="41" t="s">
        <v>32</v>
      </c>
      <c r="D874" s="64">
        <v>636</v>
      </c>
    </row>
    <row r="875" spans="1:4" x14ac:dyDescent="0.2">
      <c r="A875" s="40" t="s">
        <v>62</v>
      </c>
      <c r="B875" s="40" t="s">
        <v>18</v>
      </c>
      <c r="C875" s="41" t="s">
        <v>31</v>
      </c>
      <c r="D875" s="64">
        <v>1958</v>
      </c>
    </row>
    <row r="876" spans="1:4" x14ac:dyDescent="0.2">
      <c r="A876" s="40" t="s">
        <v>62</v>
      </c>
      <c r="B876" s="40" t="s">
        <v>18</v>
      </c>
      <c r="C876" s="41" t="s">
        <v>96</v>
      </c>
      <c r="D876" s="64">
        <v>1226</v>
      </c>
    </row>
    <row r="877" spans="1:4" x14ac:dyDescent="0.2">
      <c r="A877" s="40" t="s">
        <v>62</v>
      </c>
      <c r="B877" s="40" t="s">
        <v>23</v>
      </c>
      <c r="C877" s="41" t="s">
        <v>13</v>
      </c>
      <c r="D877" s="64">
        <v>48</v>
      </c>
    </row>
    <row r="878" spans="1:4" x14ac:dyDescent="0.2">
      <c r="A878" s="40" t="s">
        <v>62</v>
      </c>
      <c r="B878" s="40" t="s">
        <v>23</v>
      </c>
      <c r="C878" s="41" t="s">
        <v>7</v>
      </c>
      <c r="D878" s="64">
        <v>2203</v>
      </c>
    </row>
    <row r="879" spans="1:4" x14ac:dyDescent="0.2">
      <c r="A879" s="40" t="s">
        <v>62</v>
      </c>
      <c r="B879" s="40" t="s">
        <v>23</v>
      </c>
      <c r="C879" s="41" t="s">
        <v>30</v>
      </c>
      <c r="D879" s="64">
        <v>3098</v>
      </c>
    </row>
    <row r="880" spans="1:4" x14ac:dyDescent="0.2">
      <c r="A880" s="40" t="s">
        <v>62</v>
      </c>
      <c r="B880" s="40" t="s">
        <v>23</v>
      </c>
      <c r="C880" s="41" t="s">
        <v>95</v>
      </c>
      <c r="D880" s="64">
        <v>1049</v>
      </c>
    </row>
    <row r="881" spans="1:4" x14ac:dyDescent="0.2">
      <c r="A881" s="40" t="s">
        <v>62</v>
      </c>
      <c r="B881" s="40" t="s">
        <v>23</v>
      </c>
      <c r="C881" s="41" t="s">
        <v>32</v>
      </c>
      <c r="D881" s="64">
        <v>1689</v>
      </c>
    </row>
    <row r="882" spans="1:4" x14ac:dyDescent="0.2">
      <c r="A882" s="40" t="s">
        <v>62</v>
      </c>
      <c r="B882" s="40" t="s">
        <v>23</v>
      </c>
      <c r="C882" s="41" t="s">
        <v>31</v>
      </c>
      <c r="D882" s="64">
        <v>4279</v>
      </c>
    </row>
    <row r="883" spans="1:4" x14ac:dyDescent="0.2">
      <c r="A883" s="40" t="s">
        <v>62</v>
      </c>
      <c r="B883" s="40" t="s">
        <v>23</v>
      </c>
      <c r="C883" s="41" t="s">
        <v>96</v>
      </c>
      <c r="D883" s="64">
        <v>1667</v>
      </c>
    </row>
    <row r="884" spans="1:4" x14ac:dyDescent="0.2">
      <c r="A884" s="40" t="s">
        <v>62</v>
      </c>
      <c r="B884" s="40" t="s">
        <v>22</v>
      </c>
      <c r="C884" s="41" t="s">
        <v>13</v>
      </c>
      <c r="D884" s="64">
        <v>71</v>
      </c>
    </row>
    <row r="885" spans="1:4" x14ac:dyDescent="0.2">
      <c r="A885" s="40" t="s">
        <v>62</v>
      </c>
      <c r="B885" s="40" t="s">
        <v>22</v>
      </c>
      <c r="C885" s="41" t="s">
        <v>7</v>
      </c>
      <c r="D885" s="64">
        <v>2180</v>
      </c>
    </row>
    <row r="886" spans="1:4" x14ac:dyDescent="0.2">
      <c r="A886" s="40" t="s">
        <v>62</v>
      </c>
      <c r="B886" s="40" t="s">
        <v>22</v>
      </c>
      <c r="C886" s="41" t="s">
        <v>30</v>
      </c>
      <c r="D886" s="64">
        <v>3655</v>
      </c>
    </row>
    <row r="887" spans="1:4" x14ac:dyDescent="0.2">
      <c r="A887" s="40" t="s">
        <v>62</v>
      </c>
      <c r="B887" s="40" t="s">
        <v>22</v>
      </c>
      <c r="C887" s="41" t="s">
        <v>95</v>
      </c>
      <c r="D887" s="64">
        <v>1023</v>
      </c>
    </row>
    <row r="888" spans="1:4" x14ac:dyDescent="0.2">
      <c r="A888" s="40" t="s">
        <v>62</v>
      </c>
      <c r="B888" s="40" t="s">
        <v>22</v>
      </c>
      <c r="C888" s="41" t="s">
        <v>32</v>
      </c>
      <c r="D888" s="64">
        <v>1950</v>
      </c>
    </row>
    <row r="889" spans="1:4" x14ac:dyDescent="0.2">
      <c r="A889" s="40" t="s">
        <v>62</v>
      </c>
      <c r="B889" s="40" t="s">
        <v>22</v>
      </c>
      <c r="C889" s="41" t="s">
        <v>31</v>
      </c>
      <c r="D889" s="64">
        <v>4361</v>
      </c>
    </row>
    <row r="890" spans="1:4" x14ac:dyDescent="0.2">
      <c r="A890" s="40" t="s">
        <v>62</v>
      </c>
      <c r="B890" s="40" t="s">
        <v>22</v>
      </c>
      <c r="C890" s="41" t="s">
        <v>96</v>
      </c>
      <c r="D890" s="64">
        <v>1450</v>
      </c>
    </row>
    <row r="891" spans="1:4" x14ac:dyDescent="0.2">
      <c r="A891" s="40" t="s">
        <v>62</v>
      </c>
      <c r="B891" s="40" t="s">
        <v>20</v>
      </c>
      <c r="C891" s="41" t="s">
        <v>13</v>
      </c>
      <c r="D891" s="64">
        <v>415</v>
      </c>
    </row>
    <row r="892" spans="1:4" x14ac:dyDescent="0.2">
      <c r="A892" s="40" t="s">
        <v>62</v>
      </c>
      <c r="B892" s="40" t="s">
        <v>20</v>
      </c>
      <c r="C892" s="41" t="s">
        <v>7</v>
      </c>
      <c r="D892" s="64">
        <v>2341</v>
      </c>
    </row>
    <row r="893" spans="1:4" x14ac:dyDescent="0.2">
      <c r="A893" s="40" t="s">
        <v>62</v>
      </c>
      <c r="B893" s="40" t="s">
        <v>20</v>
      </c>
      <c r="C893" s="41" t="s">
        <v>30</v>
      </c>
      <c r="D893" s="64">
        <v>2370</v>
      </c>
    </row>
    <row r="894" spans="1:4" x14ac:dyDescent="0.2">
      <c r="A894" s="40" t="s">
        <v>62</v>
      </c>
      <c r="B894" s="40" t="s">
        <v>20</v>
      </c>
      <c r="C894" s="41" t="s">
        <v>95</v>
      </c>
      <c r="D894" s="64">
        <v>909</v>
      </c>
    </row>
    <row r="895" spans="1:4" x14ac:dyDescent="0.2">
      <c r="A895" s="40" t="s">
        <v>62</v>
      </c>
      <c r="B895" s="40" t="s">
        <v>20</v>
      </c>
      <c r="C895" s="41" t="s">
        <v>32</v>
      </c>
      <c r="D895" s="64">
        <v>1326</v>
      </c>
    </row>
    <row r="896" spans="1:4" x14ac:dyDescent="0.2">
      <c r="A896" s="40" t="s">
        <v>62</v>
      </c>
      <c r="B896" s="40" t="s">
        <v>20</v>
      </c>
      <c r="C896" s="41" t="s">
        <v>31</v>
      </c>
      <c r="D896" s="64">
        <v>4483</v>
      </c>
    </row>
    <row r="897" spans="1:4" x14ac:dyDescent="0.2">
      <c r="A897" s="40" t="s">
        <v>62</v>
      </c>
      <c r="B897" s="40" t="s">
        <v>20</v>
      </c>
      <c r="C897" s="41" t="s">
        <v>96</v>
      </c>
      <c r="D897" s="64">
        <v>1414</v>
      </c>
    </row>
    <row r="898" spans="1:4" x14ac:dyDescent="0.2">
      <c r="A898" s="40" t="s">
        <v>62</v>
      </c>
      <c r="B898" s="40" t="s">
        <v>8</v>
      </c>
      <c r="C898" s="41" t="s">
        <v>13</v>
      </c>
      <c r="D898" s="64">
        <v>141</v>
      </c>
    </row>
    <row r="899" spans="1:4" x14ac:dyDescent="0.2">
      <c r="A899" s="40" t="s">
        <v>62</v>
      </c>
      <c r="B899" s="40" t="s">
        <v>8</v>
      </c>
      <c r="C899" s="41" t="s">
        <v>7</v>
      </c>
      <c r="D899" s="64">
        <v>2611</v>
      </c>
    </row>
    <row r="900" spans="1:4" x14ac:dyDescent="0.2">
      <c r="A900" s="40" t="s">
        <v>62</v>
      </c>
      <c r="B900" s="40" t="s">
        <v>8</v>
      </c>
      <c r="C900" s="41" t="s">
        <v>30</v>
      </c>
      <c r="D900" s="64">
        <v>5621</v>
      </c>
    </row>
    <row r="901" spans="1:4" x14ac:dyDescent="0.2">
      <c r="A901" s="40" t="s">
        <v>62</v>
      </c>
      <c r="B901" s="40" t="s">
        <v>8</v>
      </c>
      <c r="C901" s="41" t="s">
        <v>95</v>
      </c>
      <c r="D901" s="64">
        <v>1359</v>
      </c>
    </row>
    <row r="902" spans="1:4" x14ac:dyDescent="0.2">
      <c r="A902" s="40" t="s">
        <v>62</v>
      </c>
      <c r="B902" s="40" t="s">
        <v>8</v>
      </c>
      <c r="C902" s="41" t="s">
        <v>32</v>
      </c>
      <c r="D902" s="64">
        <v>2680</v>
      </c>
    </row>
    <row r="903" spans="1:4" x14ac:dyDescent="0.2">
      <c r="A903" s="40" t="s">
        <v>62</v>
      </c>
      <c r="B903" s="40" t="s">
        <v>8</v>
      </c>
      <c r="C903" s="41" t="s">
        <v>31</v>
      </c>
      <c r="D903" s="64">
        <v>5842</v>
      </c>
    </row>
    <row r="904" spans="1:4" x14ac:dyDescent="0.2">
      <c r="A904" s="40" t="s">
        <v>62</v>
      </c>
      <c r="B904" s="40" t="s">
        <v>8</v>
      </c>
      <c r="C904" s="41" t="s">
        <v>96</v>
      </c>
      <c r="D904" s="64">
        <v>1370</v>
      </c>
    </row>
    <row r="905" spans="1:4" x14ac:dyDescent="0.2">
      <c r="A905" s="40" t="s">
        <v>62</v>
      </c>
      <c r="B905" s="40" t="s">
        <v>27</v>
      </c>
      <c r="C905" s="41" t="s">
        <v>13</v>
      </c>
      <c r="D905" s="64">
        <v>305</v>
      </c>
    </row>
    <row r="906" spans="1:4" x14ac:dyDescent="0.2">
      <c r="A906" s="40" t="s">
        <v>62</v>
      </c>
      <c r="B906" s="40" t="s">
        <v>27</v>
      </c>
      <c r="C906" s="41" t="s">
        <v>7</v>
      </c>
      <c r="D906" s="64">
        <v>2261</v>
      </c>
    </row>
    <row r="907" spans="1:4" x14ac:dyDescent="0.2">
      <c r="A907" s="40" t="s">
        <v>62</v>
      </c>
      <c r="B907" s="40" t="s">
        <v>27</v>
      </c>
      <c r="C907" s="41" t="s">
        <v>30</v>
      </c>
      <c r="D907" s="64">
        <v>993</v>
      </c>
    </row>
    <row r="908" spans="1:4" x14ac:dyDescent="0.2">
      <c r="A908" s="40" t="s">
        <v>62</v>
      </c>
      <c r="B908" s="40" t="s">
        <v>27</v>
      </c>
      <c r="C908" s="41" t="s">
        <v>95</v>
      </c>
      <c r="D908" s="64">
        <v>928</v>
      </c>
    </row>
    <row r="909" spans="1:4" x14ac:dyDescent="0.2">
      <c r="A909" s="40" t="s">
        <v>62</v>
      </c>
      <c r="B909" s="40" t="s">
        <v>27</v>
      </c>
      <c r="C909" s="41" t="s">
        <v>32</v>
      </c>
      <c r="D909" s="64">
        <v>1201</v>
      </c>
    </row>
    <row r="910" spans="1:4" x14ac:dyDescent="0.2">
      <c r="A910" s="40" t="s">
        <v>62</v>
      </c>
      <c r="B910" s="40" t="s">
        <v>27</v>
      </c>
      <c r="C910" s="41" t="s">
        <v>31</v>
      </c>
      <c r="D910" s="64">
        <v>4589</v>
      </c>
    </row>
    <row r="911" spans="1:4" x14ac:dyDescent="0.2">
      <c r="A911" s="40" t="s">
        <v>62</v>
      </c>
      <c r="B911" s="40" t="s">
        <v>27</v>
      </c>
      <c r="C911" s="41" t="s">
        <v>96</v>
      </c>
      <c r="D911" s="64">
        <v>1467</v>
      </c>
    </row>
    <row r="912" spans="1:4" x14ac:dyDescent="0.2">
      <c r="A912" s="40" t="s">
        <v>62</v>
      </c>
      <c r="B912" s="40" t="s">
        <v>26</v>
      </c>
      <c r="C912" s="41" t="s">
        <v>13</v>
      </c>
      <c r="D912" s="64">
        <v>239</v>
      </c>
    </row>
    <row r="913" spans="1:4" x14ac:dyDescent="0.2">
      <c r="A913" s="40" t="s">
        <v>62</v>
      </c>
      <c r="B913" s="40" t="s">
        <v>26</v>
      </c>
      <c r="C913" s="41" t="s">
        <v>7</v>
      </c>
      <c r="D913" s="64">
        <v>2118</v>
      </c>
    </row>
    <row r="914" spans="1:4" x14ac:dyDescent="0.2">
      <c r="A914" s="40" t="s">
        <v>62</v>
      </c>
      <c r="B914" s="40" t="s">
        <v>26</v>
      </c>
      <c r="C914" s="41" t="s">
        <v>30</v>
      </c>
      <c r="D914" s="64">
        <v>664</v>
      </c>
    </row>
    <row r="915" spans="1:4" x14ac:dyDescent="0.2">
      <c r="A915" s="40" t="s">
        <v>62</v>
      </c>
      <c r="B915" s="40" t="s">
        <v>26</v>
      </c>
      <c r="C915" s="41" t="s">
        <v>95</v>
      </c>
      <c r="D915" s="64">
        <v>958</v>
      </c>
    </row>
    <row r="916" spans="1:4" x14ac:dyDescent="0.2">
      <c r="A916" s="40" t="s">
        <v>62</v>
      </c>
      <c r="B916" s="40" t="s">
        <v>26</v>
      </c>
      <c r="C916" s="41" t="s">
        <v>32</v>
      </c>
      <c r="D916" s="64">
        <v>960</v>
      </c>
    </row>
    <row r="917" spans="1:4" x14ac:dyDescent="0.2">
      <c r="A917" s="40" t="s">
        <v>62</v>
      </c>
      <c r="B917" s="40" t="s">
        <v>26</v>
      </c>
      <c r="C917" s="41" t="s">
        <v>31</v>
      </c>
      <c r="D917" s="64">
        <v>3116</v>
      </c>
    </row>
    <row r="918" spans="1:4" x14ac:dyDescent="0.2">
      <c r="A918" s="40" t="s">
        <v>62</v>
      </c>
      <c r="B918" s="40" t="s">
        <v>26</v>
      </c>
      <c r="C918" s="41" t="s">
        <v>96</v>
      </c>
      <c r="D918" s="64">
        <v>1544</v>
      </c>
    </row>
    <row r="919" spans="1:4" x14ac:dyDescent="0.2">
      <c r="A919" s="40" t="s">
        <v>62</v>
      </c>
      <c r="B919" s="40" t="s">
        <v>25</v>
      </c>
      <c r="C919" s="41" t="s">
        <v>13</v>
      </c>
      <c r="D919" s="64">
        <v>133</v>
      </c>
    </row>
    <row r="920" spans="1:4" x14ac:dyDescent="0.2">
      <c r="A920" s="40" t="s">
        <v>62</v>
      </c>
      <c r="B920" s="40" t="s">
        <v>25</v>
      </c>
      <c r="C920" s="41" t="s">
        <v>7</v>
      </c>
      <c r="D920" s="64">
        <v>2153</v>
      </c>
    </row>
    <row r="921" spans="1:4" x14ac:dyDescent="0.2">
      <c r="A921" s="40" t="s">
        <v>62</v>
      </c>
      <c r="B921" s="40" t="s">
        <v>25</v>
      </c>
      <c r="C921" s="41" t="s">
        <v>30</v>
      </c>
      <c r="D921" s="64">
        <v>2676</v>
      </c>
    </row>
    <row r="922" spans="1:4" x14ac:dyDescent="0.2">
      <c r="A922" s="40" t="s">
        <v>62</v>
      </c>
      <c r="B922" s="40" t="s">
        <v>25</v>
      </c>
      <c r="C922" s="41" t="s">
        <v>95</v>
      </c>
      <c r="D922" s="64">
        <v>1053</v>
      </c>
    </row>
    <row r="923" spans="1:4" x14ac:dyDescent="0.2">
      <c r="A923" s="40" t="s">
        <v>62</v>
      </c>
      <c r="B923" s="40" t="s">
        <v>25</v>
      </c>
      <c r="C923" s="41" t="s">
        <v>32</v>
      </c>
      <c r="D923" s="64">
        <v>1598</v>
      </c>
    </row>
    <row r="924" spans="1:4" x14ac:dyDescent="0.2">
      <c r="A924" s="40" t="s">
        <v>62</v>
      </c>
      <c r="B924" s="40" t="s">
        <v>25</v>
      </c>
      <c r="C924" s="41" t="s">
        <v>31</v>
      </c>
      <c r="D924" s="64">
        <v>4530</v>
      </c>
    </row>
    <row r="925" spans="1:4" x14ac:dyDescent="0.2">
      <c r="A925" s="40" t="s">
        <v>62</v>
      </c>
      <c r="B925" s="40" t="s">
        <v>25</v>
      </c>
      <c r="C925" s="41" t="s">
        <v>96</v>
      </c>
      <c r="D925" s="64">
        <v>1799</v>
      </c>
    </row>
    <row r="926" spans="1:4" x14ac:dyDescent="0.2">
      <c r="A926" s="40" t="s">
        <v>71</v>
      </c>
      <c r="B926" s="40" t="s">
        <v>21</v>
      </c>
      <c r="C926" s="41" t="s">
        <v>13</v>
      </c>
      <c r="D926" s="64">
        <v>464</v>
      </c>
    </row>
    <row r="927" spans="1:4" x14ac:dyDescent="0.2">
      <c r="A927" s="40" t="s">
        <v>71</v>
      </c>
      <c r="B927" s="40" t="s">
        <v>21</v>
      </c>
      <c r="C927" s="41" t="s">
        <v>7</v>
      </c>
      <c r="D927" s="64">
        <v>2594</v>
      </c>
    </row>
    <row r="928" spans="1:4" x14ac:dyDescent="0.2">
      <c r="A928" s="40" t="s">
        <v>71</v>
      </c>
      <c r="B928" s="40" t="s">
        <v>21</v>
      </c>
      <c r="C928" s="41" t="s">
        <v>30</v>
      </c>
      <c r="D928" s="64">
        <v>6712</v>
      </c>
    </row>
    <row r="929" spans="1:4" x14ac:dyDescent="0.2">
      <c r="A929" s="40" t="s">
        <v>71</v>
      </c>
      <c r="B929" s="40" t="s">
        <v>21</v>
      </c>
      <c r="C929" s="41" t="s">
        <v>95</v>
      </c>
      <c r="D929" s="64">
        <v>1383</v>
      </c>
    </row>
    <row r="930" spans="1:4" x14ac:dyDescent="0.2">
      <c r="A930" s="40" t="s">
        <v>71</v>
      </c>
      <c r="B930" s="40" t="s">
        <v>21</v>
      </c>
      <c r="C930" s="41" t="s">
        <v>32</v>
      </c>
      <c r="D930" s="64">
        <v>2772</v>
      </c>
    </row>
    <row r="931" spans="1:4" x14ac:dyDescent="0.2">
      <c r="A931" s="40" t="s">
        <v>71</v>
      </c>
      <c r="B931" s="40" t="s">
        <v>21</v>
      </c>
      <c r="C931" s="41" t="s">
        <v>31</v>
      </c>
      <c r="D931" s="64">
        <v>7058</v>
      </c>
    </row>
    <row r="932" spans="1:4" x14ac:dyDescent="0.2">
      <c r="A932" s="40" t="s">
        <v>71</v>
      </c>
      <c r="B932" s="40" t="s">
        <v>21</v>
      </c>
      <c r="C932" s="41" t="s">
        <v>96</v>
      </c>
      <c r="D932" s="64">
        <v>1450</v>
      </c>
    </row>
    <row r="933" spans="1:4" x14ac:dyDescent="0.2">
      <c r="A933" s="40" t="s">
        <v>71</v>
      </c>
      <c r="B933" s="40" t="s">
        <v>24</v>
      </c>
      <c r="C933" s="41" t="s">
        <v>13</v>
      </c>
      <c r="D933" s="64">
        <v>35</v>
      </c>
    </row>
    <row r="934" spans="1:4" x14ac:dyDescent="0.2">
      <c r="A934" s="40" t="s">
        <v>71</v>
      </c>
      <c r="B934" s="40" t="s">
        <v>24</v>
      </c>
      <c r="C934" s="41" t="s">
        <v>7</v>
      </c>
      <c r="D934" s="64">
        <v>2053</v>
      </c>
    </row>
    <row r="935" spans="1:4" x14ac:dyDescent="0.2">
      <c r="A935" s="40" t="s">
        <v>71</v>
      </c>
      <c r="B935" s="40" t="s">
        <v>24</v>
      </c>
      <c r="C935" s="41" t="s">
        <v>30</v>
      </c>
      <c r="D935" s="64">
        <v>1982</v>
      </c>
    </row>
    <row r="936" spans="1:4" x14ac:dyDescent="0.2">
      <c r="A936" s="40" t="s">
        <v>71</v>
      </c>
      <c r="B936" s="40" t="s">
        <v>24</v>
      </c>
      <c r="C936" s="41" t="s">
        <v>95</v>
      </c>
      <c r="D936" s="64">
        <v>1056</v>
      </c>
    </row>
    <row r="937" spans="1:4" x14ac:dyDescent="0.2">
      <c r="A937" s="40" t="s">
        <v>71</v>
      </c>
      <c r="B937" s="40" t="s">
        <v>24</v>
      </c>
      <c r="C937" s="41" t="s">
        <v>32</v>
      </c>
      <c r="D937" s="64">
        <v>1463</v>
      </c>
    </row>
    <row r="938" spans="1:4" x14ac:dyDescent="0.2">
      <c r="A938" s="40" t="s">
        <v>71</v>
      </c>
      <c r="B938" s="40" t="s">
        <v>24</v>
      </c>
      <c r="C938" s="41" t="s">
        <v>31</v>
      </c>
      <c r="D938" s="64">
        <v>3713</v>
      </c>
    </row>
    <row r="939" spans="1:4" x14ac:dyDescent="0.2">
      <c r="A939" s="40" t="s">
        <v>71</v>
      </c>
      <c r="B939" s="40" t="s">
        <v>24</v>
      </c>
      <c r="C939" s="41" t="s">
        <v>96</v>
      </c>
      <c r="D939" s="64">
        <v>1685</v>
      </c>
    </row>
    <row r="940" spans="1:4" x14ac:dyDescent="0.2">
      <c r="A940" s="40" t="s">
        <v>71</v>
      </c>
      <c r="B940" s="40" t="s">
        <v>28</v>
      </c>
      <c r="C940" s="41" t="s">
        <v>13</v>
      </c>
      <c r="D940" s="64">
        <v>338</v>
      </c>
    </row>
    <row r="941" spans="1:4" x14ac:dyDescent="0.2">
      <c r="A941" s="40" t="s">
        <v>71</v>
      </c>
      <c r="B941" s="40" t="s">
        <v>28</v>
      </c>
      <c r="C941" s="41" t="s">
        <v>7</v>
      </c>
      <c r="D941" s="64">
        <v>2446</v>
      </c>
    </row>
    <row r="942" spans="1:4" x14ac:dyDescent="0.2">
      <c r="A942" s="40" t="s">
        <v>71</v>
      </c>
      <c r="B942" s="40" t="s">
        <v>28</v>
      </c>
      <c r="C942" s="41" t="s">
        <v>30</v>
      </c>
      <c r="D942" s="64">
        <v>416</v>
      </c>
    </row>
    <row r="943" spans="1:4" x14ac:dyDescent="0.2">
      <c r="A943" s="40" t="s">
        <v>71</v>
      </c>
      <c r="B943" s="40" t="s">
        <v>28</v>
      </c>
      <c r="C943" s="41" t="s">
        <v>95</v>
      </c>
      <c r="D943" s="64">
        <v>940</v>
      </c>
    </row>
    <row r="944" spans="1:4" x14ac:dyDescent="0.2">
      <c r="A944" s="40" t="s">
        <v>71</v>
      </c>
      <c r="B944" s="40" t="s">
        <v>28</v>
      </c>
      <c r="C944" s="41" t="s">
        <v>32</v>
      </c>
      <c r="D944" s="64">
        <v>730</v>
      </c>
    </row>
    <row r="945" spans="1:4" x14ac:dyDescent="0.2">
      <c r="A945" s="40" t="s">
        <v>71</v>
      </c>
      <c r="B945" s="40" t="s">
        <v>28</v>
      </c>
      <c r="C945" s="41" t="s">
        <v>31</v>
      </c>
      <c r="D945" s="64">
        <v>2314</v>
      </c>
    </row>
    <row r="946" spans="1:4" x14ac:dyDescent="0.2">
      <c r="A946" s="40" t="s">
        <v>71</v>
      </c>
      <c r="B946" s="40" t="s">
        <v>28</v>
      </c>
      <c r="C946" s="41" t="s">
        <v>96</v>
      </c>
      <c r="D946" s="64">
        <v>1502</v>
      </c>
    </row>
    <row r="947" spans="1:4" x14ac:dyDescent="0.2">
      <c r="A947" s="40" t="s">
        <v>71</v>
      </c>
      <c r="B947" s="40" t="s">
        <v>19</v>
      </c>
      <c r="C947" s="41" t="s">
        <v>13</v>
      </c>
      <c r="D947" s="64">
        <v>331</v>
      </c>
    </row>
    <row r="948" spans="1:4" x14ac:dyDescent="0.2">
      <c r="A948" s="40" t="s">
        <v>71</v>
      </c>
      <c r="B948" s="40" t="s">
        <v>19</v>
      </c>
      <c r="C948" s="41" t="s">
        <v>7</v>
      </c>
      <c r="D948" s="64">
        <v>2073</v>
      </c>
    </row>
    <row r="949" spans="1:4" x14ac:dyDescent="0.2">
      <c r="A949" s="40" t="s">
        <v>71</v>
      </c>
      <c r="B949" s="40" t="s">
        <v>19</v>
      </c>
      <c r="C949" s="41" t="s">
        <v>30</v>
      </c>
      <c r="D949" s="64">
        <v>1191</v>
      </c>
    </row>
    <row r="950" spans="1:4" x14ac:dyDescent="0.2">
      <c r="A950" s="40" t="s">
        <v>71</v>
      </c>
      <c r="B950" s="40" t="s">
        <v>19</v>
      </c>
      <c r="C950" s="41" t="s">
        <v>95</v>
      </c>
      <c r="D950" s="64">
        <v>965</v>
      </c>
    </row>
    <row r="951" spans="1:4" x14ac:dyDescent="0.2">
      <c r="A951" s="40" t="s">
        <v>71</v>
      </c>
      <c r="B951" s="40" t="s">
        <v>19</v>
      </c>
      <c r="C951" s="41" t="s">
        <v>32</v>
      </c>
      <c r="D951" s="64">
        <v>954</v>
      </c>
    </row>
    <row r="952" spans="1:4" x14ac:dyDescent="0.2">
      <c r="A952" s="40" t="s">
        <v>71</v>
      </c>
      <c r="B952" s="40" t="s">
        <v>19</v>
      </c>
      <c r="C952" s="41" t="s">
        <v>31</v>
      </c>
      <c r="D952" s="64">
        <v>2690</v>
      </c>
    </row>
    <row r="953" spans="1:4" x14ac:dyDescent="0.2">
      <c r="A953" s="40" t="s">
        <v>71</v>
      </c>
      <c r="B953" s="40" t="s">
        <v>19</v>
      </c>
      <c r="C953" s="41" t="s">
        <v>96</v>
      </c>
      <c r="D953" s="64">
        <v>1161</v>
      </c>
    </row>
    <row r="954" spans="1:4" x14ac:dyDescent="0.2">
      <c r="A954" s="40" t="s">
        <v>71</v>
      </c>
      <c r="B954" s="40" t="s">
        <v>18</v>
      </c>
      <c r="C954" s="41" t="s">
        <v>13</v>
      </c>
      <c r="D954" s="64">
        <v>388</v>
      </c>
    </row>
    <row r="955" spans="1:4" x14ac:dyDescent="0.2">
      <c r="A955" s="40" t="s">
        <v>71</v>
      </c>
      <c r="B955" s="40" t="s">
        <v>18</v>
      </c>
      <c r="C955" s="41" t="s">
        <v>7</v>
      </c>
      <c r="D955" s="64">
        <v>2375</v>
      </c>
    </row>
    <row r="956" spans="1:4" x14ac:dyDescent="0.2">
      <c r="A956" s="40" t="s">
        <v>71</v>
      </c>
      <c r="B956" s="40" t="s">
        <v>18</v>
      </c>
      <c r="C956" s="41" t="s">
        <v>30</v>
      </c>
      <c r="D956" s="64">
        <v>833</v>
      </c>
    </row>
    <row r="957" spans="1:4" x14ac:dyDescent="0.2">
      <c r="A957" s="40" t="s">
        <v>71</v>
      </c>
      <c r="B957" s="40" t="s">
        <v>18</v>
      </c>
      <c r="C957" s="41" t="s">
        <v>95</v>
      </c>
      <c r="D957" s="64">
        <v>905</v>
      </c>
    </row>
    <row r="958" spans="1:4" x14ac:dyDescent="0.2">
      <c r="A958" s="40" t="s">
        <v>71</v>
      </c>
      <c r="B958" s="40" t="s">
        <v>18</v>
      </c>
      <c r="C958" s="41" t="s">
        <v>32</v>
      </c>
      <c r="D958" s="64">
        <v>946</v>
      </c>
    </row>
    <row r="959" spans="1:4" x14ac:dyDescent="0.2">
      <c r="A959" s="40" t="s">
        <v>71</v>
      </c>
      <c r="B959" s="40" t="s">
        <v>18</v>
      </c>
      <c r="C959" s="41" t="s">
        <v>31</v>
      </c>
      <c r="D959" s="64">
        <v>3364</v>
      </c>
    </row>
    <row r="960" spans="1:4" x14ac:dyDescent="0.2">
      <c r="A960" s="40" t="s">
        <v>71</v>
      </c>
      <c r="B960" s="40" t="s">
        <v>18</v>
      </c>
      <c r="C960" s="41" t="s">
        <v>96</v>
      </c>
      <c r="D960" s="64">
        <v>1453</v>
      </c>
    </row>
    <row r="961" spans="1:4" x14ac:dyDescent="0.2">
      <c r="A961" s="40" t="s">
        <v>71</v>
      </c>
      <c r="B961" s="40" t="s">
        <v>23</v>
      </c>
      <c r="C961" s="41" t="s">
        <v>13</v>
      </c>
      <c r="D961" s="64">
        <v>25</v>
      </c>
    </row>
    <row r="962" spans="1:4" x14ac:dyDescent="0.2">
      <c r="A962" s="40" t="s">
        <v>71</v>
      </c>
      <c r="B962" s="40" t="s">
        <v>23</v>
      </c>
      <c r="C962" s="41" t="s">
        <v>7</v>
      </c>
      <c r="D962" s="64">
        <v>2264</v>
      </c>
    </row>
    <row r="963" spans="1:4" x14ac:dyDescent="0.2">
      <c r="A963" s="40" t="s">
        <v>71</v>
      </c>
      <c r="B963" s="40" t="s">
        <v>23</v>
      </c>
      <c r="C963" s="41" t="s">
        <v>30</v>
      </c>
      <c r="D963" s="64">
        <v>1998</v>
      </c>
    </row>
    <row r="964" spans="1:4" x14ac:dyDescent="0.2">
      <c r="A964" s="40" t="s">
        <v>71</v>
      </c>
      <c r="B964" s="40" t="s">
        <v>23</v>
      </c>
      <c r="C964" s="41" t="s">
        <v>95</v>
      </c>
      <c r="D964" s="64">
        <v>1143</v>
      </c>
    </row>
    <row r="965" spans="1:4" x14ac:dyDescent="0.2">
      <c r="A965" s="40" t="s">
        <v>71</v>
      </c>
      <c r="B965" s="40" t="s">
        <v>23</v>
      </c>
      <c r="C965" s="41" t="s">
        <v>32</v>
      </c>
      <c r="D965" s="64">
        <v>1500</v>
      </c>
    </row>
    <row r="966" spans="1:4" x14ac:dyDescent="0.2">
      <c r="A966" s="40" t="s">
        <v>71</v>
      </c>
      <c r="B966" s="40" t="s">
        <v>23</v>
      </c>
      <c r="C966" s="41" t="s">
        <v>31</v>
      </c>
      <c r="D966" s="64">
        <v>3755</v>
      </c>
    </row>
    <row r="967" spans="1:4" x14ac:dyDescent="0.2">
      <c r="A967" s="40" t="s">
        <v>71</v>
      </c>
      <c r="B967" s="40" t="s">
        <v>23</v>
      </c>
      <c r="C967" s="41" t="s">
        <v>96</v>
      </c>
      <c r="D967" s="64">
        <v>1678</v>
      </c>
    </row>
    <row r="968" spans="1:4" x14ac:dyDescent="0.2">
      <c r="A968" s="40" t="s">
        <v>71</v>
      </c>
      <c r="B968" s="40" t="s">
        <v>22</v>
      </c>
      <c r="C968" s="41" t="s">
        <v>13</v>
      </c>
      <c r="D968" s="64">
        <v>46</v>
      </c>
    </row>
    <row r="969" spans="1:4" x14ac:dyDescent="0.2">
      <c r="A969" s="40" t="s">
        <v>71</v>
      </c>
      <c r="B969" s="40" t="s">
        <v>22</v>
      </c>
      <c r="C969" s="41" t="s">
        <v>7</v>
      </c>
      <c r="D969" s="64">
        <v>2201</v>
      </c>
    </row>
    <row r="970" spans="1:4" x14ac:dyDescent="0.2">
      <c r="A970" s="40" t="s">
        <v>71</v>
      </c>
      <c r="B970" s="40" t="s">
        <v>22</v>
      </c>
      <c r="C970" s="41" t="s">
        <v>30</v>
      </c>
      <c r="D970" s="64">
        <v>2731</v>
      </c>
    </row>
    <row r="971" spans="1:4" x14ac:dyDescent="0.2">
      <c r="A971" s="40" t="s">
        <v>71</v>
      </c>
      <c r="B971" s="40" t="s">
        <v>22</v>
      </c>
      <c r="C971" s="41" t="s">
        <v>95</v>
      </c>
      <c r="D971" s="64">
        <v>1143</v>
      </c>
    </row>
    <row r="972" spans="1:4" x14ac:dyDescent="0.2">
      <c r="A972" s="40" t="s">
        <v>71</v>
      </c>
      <c r="B972" s="40" t="s">
        <v>22</v>
      </c>
      <c r="C972" s="41" t="s">
        <v>32</v>
      </c>
      <c r="D972" s="64">
        <v>1808</v>
      </c>
    </row>
    <row r="973" spans="1:4" x14ac:dyDescent="0.2">
      <c r="A973" s="40" t="s">
        <v>71</v>
      </c>
      <c r="B973" s="40" t="s">
        <v>22</v>
      </c>
      <c r="C973" s="41" t="s">
        <v>31</v>
      </c>
      <c r="D973" s="64">
        <v>4792</v>
      </c>
    </row>
    <row r="974" spans="1:4" x14ac:dyDescent="0.2">
      <c r="A974" s="40" t="s">
        <v>71</v>
      </c>
      <c r="B974" s="40" t="s">
        <v>22</v>
      </c>
      <c r="C974" s="41" t="s">
        <v>96</v>
      </c>
      <c r="D974" s="64">
        <v>1617</v>
      </c>
    </row>
    <row r="975" spans="1:4" x14ac:dyDescent="0.2">
      <c r="A975" s="40" t="s">
        <v>71</v>
      </c>
      <c r="B975" s="40" t="s">
        <v>20</v>
      </c>
      <c r="C975" s="41" t="s">
        <v>13</v>
      </c>
      <c r="D975" s="64">
        <v>310</v>
      </c>
    </row>
    <row r="976" spans="1:4" x14ac:dyDescent="0.2">
      <c r="A976" s="40" t="s">
        <v>71</v>
      </c>
      <c r="B976" s="40" t="s">
        <v>20</v>
      </c>
      <c r="C976" s="41" t="s">
        <v>7</v>
      </c>
      <c r="D976" s="64">
        <v>2268</v>
      </c>
    </row>
    <row r="977" spans="1:4" x14ac:dyDescent="0.2">
      <c r="A977" s="40" t="s">
        <v>71</v>
      </c>
      <c r="B977" s="40" t="s">
        <v>20</v>
      </c>
      <c r="C977" s="41" t="s">
        <v>30</v>
      </c>
      <c r="D977" s="64">
        <v>3288</v>
      </c>
    </row>
    <row r="978" spans="1:4" x14ac:dyDescent="0.2">
      <c r="A978" s="40" t="s">
        <v>71</v>
      </c>
      <c r="B978" s="40" t="s">
        <v>20</v>
      </c>
      <c r="C978" s="41" t="s">
        <v>95</v>
      </c>
      <c r="D978" s="64">
        <v>1153</v>
      </c>
    </row>
    <row r="979" spans="1:4" x14ac:dyDescent="0.2">
      <c r="A979" s="40" t="s">
        <v>71</v>
      </c>
      <c r="B979" s="40" t="s">
        <v>20</v>
      </c>
      <c r="C979" s="41" t="s">
        <v>32</v>
      </c>
      <c r="D979" s="64">
        <v>1648</v>
      </c>
    </row>
    <row r="980" spans="1:4" x14ac:dyDescent="0.2">
      <c r="A980" s="40" t="s">
        <v>71</v>
      </c>
      <c r="B980" s="40" t="s">
        <v>20</v>
      </c>
      <c r="C980" s="41" t="s">
        <v>31</v>
      </c>
      <c r="D980" s="64">
        <v>4955</v>
      </c>
    </row>
    <row r="981" spans="1:4" x14ac:dyDescent="0.2">
      <c r="A981" s="40" t="s">
        <v>71</v>
      </c>
      <c r="B981" s="40" t="s">
        <v>20</v>
      </c>
      <c r="C981" s="41" t="s">
        <v>96</v>
      </c>
      <c r="D981" s="64">
        <v>1546</v>
      </c>
    </row>
    <row r="982" spans="1:4" x14ac:dyDescent="0.2">
      <c r="A982" s="40" t="s">
        <v>71</v>
      </c>
      <c r="B982" s="40" t="s">
        <v>8</v>
      </c>
      <c r="C982" s="41" t="s">
        <v>13</v>
      </c>
      <c r="D982" s="64">
        <v>182</v>
      </c>
    </row>
    <row r="983" spans="1:4" x14ac:dyDescent="0.2">
      <c r="A983" s="40" t="s">
        <v>71</v>
      </c>
      <c r="B983" s="40" t="s">
        <v>8</v>
      </c>
      <c r="C983" s="41" t="s">
        <v>7</v>
      </c>
      <c r="D983" s="64">
        <v>2312</v>
      </c>
    </row>
    <row r="984" spans="1:4" x14ac:dyDescent="0.2">
      <c r="A984" s="40" t="s">
        <v>71</v>
      </c>
      <c r="B984" s="40" t="s">
        <v>8</v>
      </c>
      <c r="C984" s="41" t="s">
        <v>30</v>
      </c>
      <c r="D984" s="64">
        <v>1708</v>
      </c>
    </row>
    <row r="985" spans="1:4" x14ac:dyDescent="0.2">
      <c r="A985" s="40" t="s">
        <v>71</v>
      </c>
      <c r="B985" s="40" t="s">
        <v>8</v>
      </c>
      <c r="C985" s="41" t="s">
        <v>95</v>
      </c>
      <c r="D985" s="64">
        <v>1069</v>
      </c>
    </row>
    <row r="986" spans="1:4" x14ac:dyDescent="0.2">
      <c r="A986" s="40" t="s">
        <v>71</v>
      </c>
      <c r="B986" s="40" t="s">
        <v>8</v>
      </c>
      <c r="C986" s="41" t="s">
        <v>32</v>
      </c>
      <c r="D986" s="64">
        <v>1397</v>
      </c>
    </row>
    <row r="987" spans="1:4" x14ac:dyDescent="0.2">
      <c r="A987" s="40" t="s">
        <v>71</v>
      </c>
      <c r="B987" s="40" t="s">
        <v>8</v>
      </c>
      <c r="C987" s="41" t="s">
        <v>31</v>
      </c>
      <c r="D987" s="64">
        <v>3523</v>
      </c>
    </row>
    <row r="988" spans="1:4" x14ac:dyDescent="0.2">
      <c r="A988" s="40" t="s">
        <v>71</v>
      </c>
      <c r="B988" s="40" t="s">
        <v>8</v>
      </c>
      <c r="C988" s="41" t="s">
        <v>96</v>
      </c>
      <c r="D988" s="64">
        <v>1432</v>
      </c>
    </row>
    <row r="989" spans="1:4" x14ac:dyDescent="0.2">
      <c r="A989" s="40" t="s">
        <v>71</v>
      </c>
      <c r="B989" s="40" t="s">
        <v>27</v>
      </c>
      <c r="C989" s="41" t="s">
        <v>13</v>
      </c>
      <c r="D989" s="64">
        <v>298</v>
      </c>
    </row>
    <row r="990" spans="1:4" x14ac:dyDescent="0.2">
      <c r="A990" s="40" t="s">
        <v>71</v>
      </c>
      <c r="B990" s="40" t="s">
        <v>27</v>
      </c>
      <c r="C990" s="41" t="s">
        <v>7</v>
      </c>
      <c r="D990" s="64">
        <v>2390</v>
      </c>
    </row>
    <row r="991" spans="1:4" x14ac:dyDescent="0.2">
      <c r="A991" s="40" t="s">
        <v>71</v>
      </c>
      <c r="B991" s="40" t="s">
        <v>27</v>
      </c>
      <c r="C991" s="41" t="s">
        <v>30</v>
      </c>
      <c r="D991" s="64">
        <v>1217</v>
      </c>
    </row>
    <row r="992" spans="1:4" x14ac:dyDescent="0.2">
      <c r="A992" s="40" t="s">
        <v>71</v>
      </c>
      <c r="B992" s="40" t="s">
        <v>27</v>
      </c>
      <c r="C992" s="41" t="s">
        <v>95</v>
      </c>
      <c r="D992" s="64">
        <v>1071</v>
      </c>
    </row>
    <row r="993" spans="1:4" x14ac:dyDescent="0.2">
      <c r="A993" s="40" t="s">
        <v>71</v>
      </c>
      <c r="B993" s="40" t="s">
        <v>27</v>
      </c>
      <c r="C993" s="41" t="s">
        <v>32</v>
      </c>
      <c r="D993" s="64">
        <v>1307</v>
      </c>
    </row>
    <row r="994" spans="1:4" x14ac:dyDescent="0.2">
      <c r="A994" s="40" t="s">
        <v>71</v>
      </c>
      <c r="B994" s="40" t="s">
        <v>27</v>
      </c>
      <c r="C994" s="41" t="s">
        <v>31</v>
      </c>
      <c r="D994" s="64">
        <v>4671</v>
      </c>
    </row>
    <row r="995" spans="1:4" x14ac:dyDescent="0.2">
      <c r="A995" s="40" t="s">
        <v>71</v>
      </c>
      <c r="B995" s="40" t="s">
        <v>27</v>
      </c>
      <c r="C995" s="41" t="s">
        <v>96</v>
      </c>
      <c r="D995" s="64">
        <v>1562</v>
      </c>
    </row>
    <row r="996" spans="1:4" x14ac:dyDescent="0.2">
      <c r="A996" s="40" t="s">
        <v>71</v>
      </c>
      <c r="B996" s="40" t="s">
        <v>26</v>
      </c>
      <c r="C996" s="41" t="s">
        <v>13</v>
      </c>
      <c r="D996" s="64">
        <v>142</v>
      </c>
    </row>
    <row r="997" spans="1:4" x14ac:dyDescent="0.2">
      <c r="A997" s="40" t="s">
        <v>71</v>
      </c>
      <c r="B997" s="40" t="s">
        <v>26</v>
      </c>
      <c r="C997" s="41" t="s">
        <v>7</v>
      </c>
      <c r="D997" s="64">
        <v>2129</v>
      </c>
    </row>
    <row r="998" spans="1:4" x14ac:dyDescent="0.2">
      <c r="A998" s="40" t="s">
        <v>71</v>
      </c>
      <c r="B998" s="40" t="s">
        <v>26</v>
      </c>
      <c r="C998" s="41" t="s">
        <v>30</v>
      </c>
      <c r="D998" s="64">
        <v>1054</v>
      </c>
    </row>
    <row r="999" spans="1:4" x14ac:dyDescent="0.2">
      <c r="A999" s="40" t="s">
        <v>71</v>
      </c>
      <c r="B999" s="40" t="s">
        <v>26</v>
      </c>
      <c r="C999" s="41" t="s">
        <v>95</v>
      </c>
      <c r="D999" s="64">
        <v>1013</v>
      </c>
    </row>
    <row r="1000" spans="1:4" x14ac:dyDescent="0.2">
      <c r="A1000" s="40" t="s">
        <v>71</v>
      </c>
      <c r="B1000" s="40" t="s">
        <v>26</v>
      </c>
      <c r="C1000" s="41" t="s">
        <v>32</v>
      </c>
      <c r="D1000" s="64">
        <v>1089</v>
      </c>
    </row>
    <row r="1001" spans="1:4" x14ac:dyDescent="0.2">
      <c r="A1001" s="40" t="s">
        <v>71</v>
      </c>
      <c r="B1001" s="40" t="s">
        <v>26</v>
      </c>
      <c r="C1001" s="41" t="s">
        <v>31</v>
      </c>
      <c r="D1001" s="64">
        <v>3638</v>
      </c>
    </row>
    <row r="1002" spans="1:4" x14ac:dyDescent="0.2">
      <c r="A1002" s="40" t="s">
        <v>71</v>
      </c>
      <c r="B1002" s="40" t="s">
        <v>26</v>
      </c>
      <c r="C1002" s="41" t="s">
        <v>96</v>
      </c>
      <c r="D1002" s="64">
        <v>1521</v>
      </c>
    </row>
    <row r="1003" spans="1:4" x14ac:dyDescent="0.2">
      <c r="A1003" s="40" t="s">
        <v>71</v>
      </c>
      <c r="B1003" s="40" t="s">
        <v>25</v>
      </c>
      <c r="C1003" s="41" t="s">
        <v>13</v>
      </c>
      <c r="D1003" s="64">
        <v>53</v>
      </c>
    </row>
    <row r="1004" spans="1:4" x14ac:dyDescent="0.2">
      <c r="A1004" s="40" t="s">
        <v>71</v>
      </c>
      <c r="B1004" s="40" t="s">
        <v>25</v>
      </c>
      <c r="C1004" s="41" t="s">
        <v>7</v>
      </c>
      <c r="D1004" s="64">
        <v>2067</v>
      </c>
    </row>
    <row r="1005" spans="1:4" x14ac:dyDescent="0.2">
      <c r="A1005" s="40" t="s">
        <v>71</v>
      </c>
      <c r="B1005" s="40" t="s">
        <v>25</v>
      </c>
      <c r="C1005" s="41" t="s">
        <v>30</v>
      </c>
      <c r="D1005" s="64">
        <v>2494</v>
      </c>
    </row>
    <row r="1006" spans="1:4" x14ac:dyDescent="0.2">
      <c r="A1006" s="40" t="s">
        <v>71</v>
      </c>
      <c r="B1006" s="40" t="s">
        <v>25</v>
      </c>
      <c r="C1006" s="41" t="s">
        <v>95</v>
      </c>
      <c r="D1006" s="64">
        <v>1113</v>
      </c>
    </row>
    <row r="1007" spans="1:4" x14ac:dyDescent="0.2">
      <c r="A1007" s="40" t="s">
        <v>71</v>
      </c>
      <c r="B1007" s="40" t="s">
        <v>25</v>
      </c>
      <c r="C1007" s="41" t="s">
        <v>32</v>
      </c>
      <c r="D1007" s="64">
        <v>1552</v>
      </c>
    </row>
    <row r="1008" spans="1:4" x14ac:dyDescent="0.2">
      <c r="A1008" s="40" t="s">
        <v>71</v>
      </c>
      <c r="B1008" s="40" t="s">
        <v>25</v>
      </c>
      <c r="C1008" s="41" t="s">
        <v>31</v>
      </c>
      <c r="D1008" s="64">
        <v>4284</v>
      </c>
    </row>
    <row r="1009" spans="1:4" x14ac:dyDescent="0.2">
      <c r="A1009" s="40" t="s">
        <v>71</v>
      </c>
      <c r="B1009" s="40" t="s">
        <v>25</v>
      </c>
      <c r="C1009" s="41" t="s">
        <v>96</v>
      </c>
      <c r="D1009" s="64">
        <v>1781</v>
      </c>
    </row>
    <row r="1010" spans="1:4" x14ac:dyDescent="0.2">
      <c r="A1010" s="40" t="s">
        <v>72</v>
      </c>
      <c r="B1010" s="40" t="s">
        <v>21</v>
      </c>
      <c r="C1010" s="41" t="s">
        <v>13</v>
      </c>
      <c r="D1010" s="64">
        <v>301</v>
      </c>
    </row>
    <row r="1011" spans="1:4" x14ac:dyDescent="0.2">
      <c r="A1011" s="40" t="s">
        <v>72</v>
      </c>
      <c r="B1011" s="40" t="s">
        <v>21</v>
      </c>
      <c r="C1011" s="41" t="s">
        <v>7</v>
      </c>
      <c r="D1011" s="64">
        <v>2364</v>
      </c>
    </row>
    <row r="1012" spans="1:4" x14ac:dyDescent="0.2">
      <c r="A1012" s="40" t="s">
        <v>72</v>
      </c>
      <c r="B1012" s="40" t="s">
        <v>21</v>
      </c>
      <c r="C1012" s="41" t="s">
        <v>30</v>
      </c>
      <c r="D1012" s="64">
        <v>4701</v>
      </c>
    </row>
    <row r="1013" spans="1:4" x14ac:dyDescent="0.2">
      <c r="A1013" s="40" t="s">
        <v>72</v>
      </c>
      <c r="B1013" s="40" t="s">
        <v>21</v>
      </c>
      <c r="C1013" s="41" t="s">
        <v>95</v>
      </c>
      <c r="D1013" s="64">
        <v>1304</v>
      </c>
    </row>
    <row r="1014" spans="1:4" x14ac:dyDescent="0.2">
      <c r="A1014" s="40" t="s">
        <v>72</v>
      </c>
      <c r="B1014" s="40" t="s">
        <v>21</v>
      </c>
      <c r="C1014" s="41" t="s">
        <v>32</v>
      </c>
      <c r="D1014" s="64">
        <v>2336</v>
      </c>
    </row>
    <row r="1015" spans="1:4" x14ac:dyDescent="0.2">
      <c r="A1015" s="40" t="s">
        <v>72</v>
      </c>
      <c r="B1015" s="40" t="s">
        <v>21</v>
      </c>
      <c r="C1015" s="41" t="s">
        <v>31</v>
      </c>
      <c r="D1015" s="64">
        <v>5735</v>
      </c>
    </row>
    <row r="1016" spans="1:4" x14ac:dyDescent="0.2">
      <c r="A1016" s="40" t="s">
        <v>72</v>
      </c>
      <c r="B1016" s="40" t="s">
        <v>21</v>
      </c>
      <c r="C1016" s="41" t="s">
        <v>96</v>
      </c>
      <c r="D1016" s="64">
        <v>1514</v>
      </c>
    </row>
    <row r="1017" spans="1:4" x14ac:dyDescent="0.2">
      <c r="A1017" s="40" t="s">
        <v>72</v>
      </c>
      <c r="B1017" s="40" t="s">
        <v>24</v>
      </c>
      <c r="C1017" s="41" t="s">
        <v>13</v>
      </c>
      <c r="D1017" s="64">
        <v>21</v>
      </c>
    </row>
    <row r="1018" spans="1:4" x14ac:dyDescent="0.2">
      <c r="A1018" s="40" t="s">
        <v>72</v>
      </c>
      <c r="B1018" s="40" t="s">
        <v>24</v>
      </c>
      <c r="C1018" s="41" t="s">
        <v>7</v>
      </c>
      <c r="D1018" s="64">
        <v>2241</v>
      </c>
    </row>
    <row r="1019" spans="1:4" x14ac:dyDescent="0.2">
      <c r="A1019" s="40" t="s">
        <v>72</v>
      </c>
      <c r="B1019" s="40" t="s">
        <v>24</v>
      </c>
      <c r="C1019" s="41" t="s">
        <v>30</v>
      </c>
      <c r="D1019" s="64">
        <v>12205</v>
      </c>
    </row>
    <row r="1020" spans="1:4" x14ac:dyDescent="0.2">
      <c r="A1020" s="40" t="s">
        <v>72</v>
      </c>
      <c r="B1020" s="40" t="s">
        <v>24</v>
      </c>
      <c r="C1020" s="41" t="s">
        <v>95</v>
      </c>
      <c r="D1020" s="64">
        <v>1309</v>
      </c>
    </row>
    <row r="1021" spans="1:4" x14ac:dyDescent="0.2">
      <c r="A1021" s="40" t="s">
        <v>72</v>
      </c>
      <c r="B1021" s="40" t="s">
        <v>24</v>
      </c>
      <c r="C1021" s="41" t="s">
        <v>32</v>
      </c>
      <c r="D1021" s="64">
        <v>3930</v>
      </c>
    </row>
    <row r="1022" spans="1:4" x14ac:dyDescent="0.2">
      <c r="A1022" s="40" t="s">
        <v>72</v>
      </c>
      <c r="B1022" s="40" t="s">
        <v>24</v>
      </c>
      <c r="C1022" s="41" t="s">
        <v>31</v>
      </c>
      <c r="D1022" s="64">
        <v>6435</v>
      </c>
    </row>
    <row r="1023" spans="1:4" x14ac:dyDescent="0.2">
      <c r="A1023" s="40" t="s">
        <v>72</v>
      </c>
      <c r="B1023" s="40" t="s">
        <v>24</v>
      </c>
      <c r="C1023" s="41" t="s">
        <v>96</v>
      </c>
      <c r="D1023" s="64">
        <v>2074</v>
      </c>
    </row>
    <row r="1024" spans="1:4" x14ac:dyDescent="0.2">
      <c r="A1024" s="40" t="s">
        <v>72</v>
      </c>
      <c r="B1024" s="40" t="s">
        <v>28</v>
      </c>
      <c r="C1024" s="41" t="s">
        <v>13</v>
      </c>
      <c r="D1024" s="64">
        <v>509</v>
      </c>
    </row>
    <row r="1025" spans="1:4" x14ac:dyDescent="0.2">
      <c r="A1025" s="40" t="s">
        <v>72</v>
      </c>
      <c r="B1025" s="40" t="s">
        <v>28</v>
      </c>
      <c r="C1025" s="41" t="s">
        <v>7</v>
      </c>
      <c r="D1025" s="64">
        <v>2429</v>
      </c>
    </row>
    <row r="1026" spans="1:4" x14ac:dyDescent="0.2">
      <c r="A1026" s="40" t="s">
        <v>72</v>
      </c>
      <c r="B1026" s="40" t="s">
        <v>28</v>
      </c>
      <c r="C1026" s="41" t="s">
        <v>30</v>
      </c>
      <c r="D1026" s="64">
        <v>367</v>
      </c>
    </row>
    <row r="1027" spans="1:4" x14ac:dyDescent="0.2">
      <c r="A1027" s="40" t="s">
        <v>72</v>
      </c>
      <c r="B1027" s="40" t="s">
        <v>28</v>
      </c>
      <c r="C1027" s="41" t="s">
        <v>95</v>
      </c>
      <c r="D1027" s="64">
        <v>950</v>
      </c>
    </row>
    <row r="1028" spans="1:4" x14ac:dyDescent="0.2">
      <c r="A1028" s="40" t="s">
        <v>72</v>
      </c>
      <c r="B1028" s="40" t="s">
        <v>28</v>
      </c>
      <c r="C1028" s="41" t="s">
        <v>32</v>
      </c>
      <c r="D1028" s="64">
        <v>705</v>
      </c>
    </row>
    <row r="1029" spans="1:4" x14ac:dyDescent="0.2">
      <c r="A1029" s="40" t="s">
        <v>72</v>
      </c>
      <c r="B1029" s="40" t="s">
        <v>28</v>
      </c>
      <c r="C1029" s="41" t="s">
        <v>31</v>
      </c>
      <c r="D1029" s="64">
        <v>2115</v>
      </c>
    </row>
    <row r="1030" spans="1:4" x14ac:dyDescent="0.2">
      <c r="A1030" s="40" t="s">
        <v>72</v>
      </c>
      <c r="B1030" s="40" t="s">
        <v>28</v>
      </c>
      <c r="C1030" s="41" t="s">
        <v>96</v>
      </c>
      <c r="D1030" s="64">
        <v>1449</v>
      </c>
    </row>
    <row r="1031" spans="1:4" x14ac:dyDescent="0.2">
      <c r="A1031" s="40" t="s">
        <v>72</v>
      </c>
      <c r="B1031" s="40" t="s">
        <v>19</v>
      </c>
      <c r="C1031" s="41" t="s">
        <v>13</v>
      </c>
      <c r="D1031" s="64">
        <v>322</v>
      </c>
    </row>
    <row r="1032" spans="1:4" x14ac:dyDescent="0.2">
      <c r="A1032" s="40" t="s">
        <v>72</v>
      </c>
      <c r="B1032" s="40" t="s">
        <v>19</v>
      </c>
      <c r="C1032" s="41" t="s">
        <v>7</v>
      </c>
      <c r="D1032" s="64">
        <v>2142</v>
      </c>
    </row>
    <row r="1033" spans="1:4" x14ac:dyDescent="0.2">
      <c r="A1033" s="40" t="s">
        <v>72</v>
      </c>
      <c r="B1033" s="40" t="s">
        <v>19</v>
      </c>
      <c r="C1033" s="41" t="s">
        <v>30</v>
      </c>
      <c r="D1033" s="64">
        <v>1746</v>
      </c>
    </row>
    <row r="1034" spans="1:4" x14ac:dyDescent="0.2">
      <c r="A1034" s="40" t="s">
        <v>72</v>
      </c>
      <c r="B1034" s="40" t="s">
        <v>19</v>
      </c>
      <c r="C1034" s="41" t="s">
        <v>95</v>
      </c>
      <c r="D1034" s="64">
        <v>1027</v>
      </c>
    </row>
    <row r="1035" spans="1:4" x14ac:dyDescent="0.2">
      <c r="A1035" s="40" t="s">
        <v>72</v>
      </c>
      <c r="B1035" s="40" t="s">
        <v>19</v>
      </c>
      <c r="C1035" s="41" t="s">
        <v>32</v>
      </c>
      <c r="D1035" s="64">
        <v>1210</v>
      </c>
    </row>
    <row r="1036" spans="1:4" x14ac:dyDescent="0.2">
      <c r="A1036" s="40" t="s">
        <v>72</v>
      </c>
      <c r="B1036" s="40" t="s">
        <v>19</v>
      </c>
      <c r="C1036" s="41" t="s">
        <v>31</v>
      </c>
      <c r="D1036" s="64">
        <v>3886</v>
      </c>
    </row>
    <row r="1037" spans="1:4" x14ac:dyDescent="0.2">
      <c r="A1037" s="40" t="s">
        <v>72</v>
      </c>
      <c r="B1037" s="40" t="s">
        <v>19</v>
      </c>
      <c r="C1037" s="41" t="s">
        <v>96</v>
      </c>
      <c r="D1037" s="64">
        <v>1461</v>
      </c>
    </row>
    <row r="1038" spans="1:4" x14ac:dyDescent="0.2">
      <c r="A1038" s="40" t="s">
        <v>72</v>
      </c>
      <c r="B1038" s="40" t="s">
        <v>18</v>
      </c>
      <c r="C1038" s="41" t="s">
        <v>13</v>
      </c>
      <c r="D1038" s="64">
        <v>412</v>
      </c>
    </row>
    <row r="1039" spans="1:4" x14ac:dyDescent="0.2">
      <c r="A1039" s="40" t="s">
        <v>72</v>
      </c>
      <c r="B1039" s="40" t="s">
        <v>18</v>
      </c>
      <c r="C1039" s="41" t="s">
        <v>7</v>
      </c>
      <c r="D1039" s="64">
        <v>2328</v>
      </c>
    </row>
    <row r="1040" spans="1:4" x14ac:dyDescent="0.2">
      <c r="A1040" s="40" t="s">
        <v>72</v>
      </c>
      <c r="B1040" s="40" t="s">
        <v>18</v>
      </c>
      <c r="C1040" s="41" t="s">
        <v>30</v>
      </c>
      <c r="D1040" s="64">
        <v>512</v>
      </c>
    </row>
    <row r="1041" spans="1:4" x14ac:dyDescent="0.2">
      <c r="A1041" s="40" t="s">
        <v>72</v>
      </c>
      <c r="B1041" s="40" t="s">
        <v>18</v>
      </c>
      <c r="C1041" s="41" t="s">
        <v>95</v>
      </c>
      <c r="D1041" s="64">
        <v>956</v>
      </c>
    </row>
    <row r="1042" spans="1:4" x14ac:dyDescent="0.2">
      <c r="A1042" s="40" t="s">
        <v>72</v>
      </c>
      <c r="B1042" s="40" t="s">
        <v>18</v>
      </c>
      <c r="C1042" s="41" t="s">
        <v>32</v>
      </c>
      <c r="D1042" s="64">
        <v>759</v>
      </c>
    </row>
    <row r="1043" spans="1:4" x14ac:dyDescent="0.2">
      <c r="A1043" s="40" t="s">
        <v>72</v>
      </c>
      <c r="B1043" s="40" t="s">
        <v>18</v>
      </c>
      <c r="C1043" s="41" t="s">
        <v>31</v>
      </c>
      <c r="D1043" s="64">
        <v>2516</v>
      </c>
    </row>
    <row r="1044" spans="1:4" x14ac:dyDescent="0.2">
      <c r="A1044" s="40" t="s">
        <v>72</v>
      </c>
      <c r="B1044" s="40" t="s">
        <v>18</v>
      </c>
      <c r="C1044" s="41" t="s">
        <v>96</v>
      </c>
      <c r="D1044" s="64">
        <v>1401</v>
      </c>
    </row>
    <row r="1045" spans="1:4" x14ac:dyDescent="0.2">
      <c r="A1045" s="40" t="s">
        <v>72</v>
      </c>
      <c r="B1045" s="40" t="s">
        <v>23</v>
      </c>
      <c r="C1045" s="41" t="s">
        <v>13</v>
      </c>
      <c r="D1045" s="64">
        <v>19</v>
      </c>
    </row>
    <row r="1046" spans="1:4" x14ac:dyDescent="0.2">
      <c r="A1046" s="40" t="s">
        <v>72</v>
      </c>
      <c r="B1046" s="40" t="s">
        <v>23</v>
      </c>
      <c r="C1046" s="41" t="s">
        <v>7</v>
      </c>
      <c r="D1046" s="64">
        <v>2442</v>
      </c>
    </row>
    <row r="1047" spans="1:4" x14ac:dyDescent="0.2">
      <c r="A1047" s="40" t="s">
        <v>72</v>
      </c>
      <c r="B1047" s="40" t="s">
        <v>23</v>
      </c>
      <c r="C1047" s="41" t="s">
        <v>30</v>
      </c>
      <c r="D1047" s="64">
        <v>11211</v>
      </c>
    </row>
    <row r="1048" spans="1:4" x14ac:dyDescent="0.2">
      <c r="A1048" s="40" t="s">
        <v>72</v>
      </c>
      <c r="B1048" s="40" t="s">
        <v>23</v>
      </c>
      <c r="C1048" s="41" t="s">
        <v>95</v>
      </c>
      <c r="D1048" s="64">
        <v>1543</v>
      </c>
    </row>
    <row r="1049" spans="1:4" x14ac:dyDescent="0.2">
      <c r="A1049" s="40" t="s">
        <v>72</v>
      </c>
      <c r="B1049" s="40" t="s">
        <v>23</v>
      </c>
      <c r="C1049" s="41" t="s">
        <v>32</v>
      </c>
      <c r="D1049" s="64">
        <v>3820</v>
      </c>
    </row>
    <row r="1050" spans="1:4" x14ac:dyDescent="0.2">
      <c r="A1050" s="40" t="s">
        <v>72</v>
      </c>
      <c r="B1050" s="40" t="s">
        <v>23</v>
      </c>
      <c r="C1050" s="41" t="s">
        <v>31</v>
      </c>
      <c r="D1050" s="64">
        <v>6243</v>
      </c>
    </row>
    <row r="1051" spans="1:4" x14ac:dyDescent="0.2">
      <c r="A1051" s="40" t="s">
        <v>72</v>
      </c>
      <c r="B1051" s="40" t="s">
        <v>23</v>
      </c>
      <c r="C1051" s="41" t="s">
        <v>96</v>
      </c>
      <c r="D1051" s="64">
        <v>1933</v>
      </c>
    </row>
    <row r="1052" spans="1:4" x14ac:dyDescent="0.2">
      <c r="A1052" s="40" t="s">
        <v>72</v>
      </c>
      <c r="B1052" s="40" t="s">
        <v>22</v>
      </c>
      <c r="C1052" s="41" t="s">
        <v>13</v>
      </c>
      <c r="D1052" s="64">
        <v>41</v>
      </c>
    </row>
    <row r="1053" spans="1:4" x14ac:dyDescent="0.2">
      <c r="A1053" s="40" t="s">
        <v>72</v>
      </c>
      <c r="B1053" s="40" t="s">
        <v>22</v>
      </c>
      <c r="C1053" s="41" t="s">
        <v>7</v>
      </c>
      <c r="D1053" s="64">
        <v>2263</v>
      </c>
    </row>
    <row r="1054" spans="1:4" x14ac:dyDescent="0.2">
      <c r="A1054" s="40" t="s">
        <v>72</v>
      </c>
      <c r="B1054" s="40" t="s">
        <v>22</v>
      </c>
      <c r="C1054" s="41" t="s">
        <v>30</v>
      </c>
      <c r="D1054" s="64">
        <v>4301</v>
      </c>
    </row>
    <row r="1055" spans="1:4" x14ac:dyDescent="0.2">
      <c r="A1055" s="40" t="s">
        <v>72</v>
      </c>
      <c r="B1055" s="40" t="s">
        <v>22</v>
      </c>
      <c r="C1055" s="41" t="s">
        <v>95</v>
      </c>
      <c r="D1055" s="64">
        <v>1329</v>
      </c>
    </row>
    <row r="1056" spans="1:4" x14ac:dyDescent="0.2">
      <c r="A1056" s="40" t="s">
        <v>72</v>
      </c>
      <c r="B1056" s="40" t="s">
        <v>22</v>
      </c>
      <c r="C1056" s="41" t="s">
        <v>32</v>
      </c>
      <c r="D1056" s="64">
        <v>2307</v>
      </c>
    </row>
    <row r="1057" spans="1:4" x14ac:dyDescent="0.2">
      <c r="A1057" s="40" t="s">
        <v>72</v>
      </c>
      <c r="B1057" s="40" t="s">
        <v>22</v>
      </c>
      <c r="C1057" s="41" t="s">
        <v>31</v>
      </c>
      <c r="D1057" s="64">
        <v>5144</v>
      </c>
    </row>
    <row r="1058" spans="1:4" x14ac:dyDescent="0.2">
      <c r="A1058" s="40" t="s">
        <v>72</v>
      </c>
      <c r="B1058" s="40" t="s">
        <v>22</v>
      </c>
      <c r="C1058" s="41" t="s">
        <v>96</v>
      </c>
      <c r="D1058" s="64">
        <v>1610</v>
      </c>
    </row>
    <row r="1059" spans="1:4" x14ac:dyDescent="0.2">
      <c r="A1059" s="40" t="s">
        <v>72</v>
      </c>
      <c r="B1059" s="40" t="s">
        <v>20</v>
      </c>
      <c r="C1059" s="41" t="s">
        <v>13</v>
      </c>
      <c r="D1059" s="64">
        <v>287</v>
      </c>
    </row>
    <row r="1060" spans="1:4" x14ac:dyDescent="0.2">
      <c r="A1060" s="40" t="s">
        <v>72</v>
      </c>
      <c r="B1060" s="40" t="s">
        <v>20</v>
      </c>
      <c r="C1060" s="41" t="s">
        <v>7</v>
      </c>
      <c r="D1060" s="64">
        <v>2070</v>
      </c>
    </row>
    <row r="1061" spans="1:4" x14ac:dyDescent="0.2">
      <c r="A1061" s="40" t="s">
        <v>72</v>
      </c>
      <c r="B1061" s="40" t="s">
        <v>20</v>
      </c>
      <c r="C1061" s="41" t="s">
        <v>30</v>
      </c>
      <c r="D1061" s="64">
        <v>1042</v>
      </c>
    </row>
    <row r="1062" spans="1:4" x14ac:dyDescent="0.2">
      <c r="A1062" s="40" t="s">
        <v>72</v>
      </c>
      <c r="B1062" s="40" t="s">
        <v>20</v>
      </c>
      <c r="C1062" s="41" t="s">
        <v>95</v>
      </c>
      <c r="D1062" s="64">
        <v>1001</v>
      </c>
    </row>
    <row r="1063" spans="1:4" x14ac:dyDescent="0.2">
      <c r="A1063" s="40" t="s">
        <v>72</v>
      </c>
      <c r="B1063" s="40" t="s">
        <v>20</v>
      </c>
      <c r="C1063" s="41" t="s">
        <v>32</v>
      </c>
      <c r="D1063" s="64">
        <v>1005</v>
      </c>
    </row>
    <row r="1064" spans="1:4" x14ac:dyDescent="0.2">
      <c r="A1064" s="40" t="s">
        <v>72</v>
      </c>
      <c r="B1064" s="40" t="s">
        <v>20</v>
      </c>
      <c r="C1064" s="41" t="s">
        <v>31</v>
      </c>
      <c r="D1064" s="64">
        <v>2806</v>
      </c>
    </row>
    <row r="1065" spans="1:4" x14ac:dyDescent="0.2">
      <c r="A1065" s="40" t="s">
        <v>72</v>
      </c>
      <c r="B1065" s="40" t="s">
        <v>20</v>
      </c>
      <c r="C1065" s="41" t="s">
        <v>96</v>
      </c>
      <c r="D1065" s="64">
        <v>1439</v>
      </c>
    </row>
    <row r="1066" spans="1:4" x14ac:dyDescent="0.2">
      <c r="A1066" s="40" t="s">
        <v>72</v>
      </c>
      <c r="B1066" s="40" t="s">
        <v>8</v>
      </c>
      <c r="C1066" s="41" t="s">
        <v>13</v>
      </c>
      <c r="D1066" s="64">
        <v>75</v>
      </c>
    </row>
    <row r="1067" spans="1:4" x14ac:dyDescent="0.2">
      <c r="A1067" s="40" t="s">
        <v>72</v>
      </c>
      <c r="B1067" s="40" t="s">
        <v>8</v>
      </c>
      <c r="C1067" s="41" t="s">
        <v>7</v>
      </c>
      <c r="D1067" s="64">
        <v>2285</v>
      </c>
    </row>
    <row r="1068" spans="1:4" x14ac:dyDescent="0.2">
      <c r="A1068" s="40" t="s">
        <v>72</v>
      </c>
      <c r="B1068" s="40" t="s">
        <v>8</v>
      </c>
      <c r="C1068" s="41" t="s">
        <v>30</v>
      </c>
      <c r="D1068" s="64">
        <v>3222</v>
      </c>
    </row>
    <row r="1069" spans="1:4" x14ac:dyDescent="0.2">
      <c r="A1069" s="40" t="s">
        <v>72</v>
      </c>
      <c r="B1069" s="40" t="s">
        <v>8</v>
      </c>
      <c r="C1069" s="41" t="s">
        <v>95</v>
      </c>
      <c r="D1069" s="64">
        <v>1246</v>
      </c>
    </row>
    <row r="1070" spans="1:4" x14ac:dyDescent="0.2">
      <c r="A1070" s="40" t="s">
        <v>72</v>
      </c>
      <c r="B1070" s="40" t="s">
        <v>8</v>
      </c>
      <c r="C1070" s="41" t="s">
        <v>32</v>
      </c>
      <c r="D1070" s="64">
        <v>2034</v>
      </c>
    </row>
    <row r="1071" spans="1:4" x14ac:dyDescent="0.2">
      <c r="A1071" s="40" t="s">
        <v>72</v>
      </c>
      <c r="B1071" s="40" t="s">
        <v>8</v>
      </c>
      <c r="C1071" s="41" t="s">
        <v>31</v>
      </c>
      <c r="D1071" s="64">
        <v>4974</v>
      </c>
    </row>
    <row r="1072" spans="1:4" x14ac:dyDescent="0.2">
      <c r="A1072" s="40" t="s">
        <v>72</v>
      </c>
      <c r="B1072" s="40" t="s">
        <v>8</v>
      </c>
      <c r="C1072" s="41" t="s">
        <v>96</v>
      </c>
      <c r="D1072" s="64">
        <v>1549</v>
      </c>
    </row>
    <row r="1073" spans="1:4" x14ac:dyDescent="0.2">
      <c r="A1073" s="40" t="s">
        <v>72</v>
      </c>
      <c r="B1073" s="40" t="s">
        <v>27</v>
      </c>
      <c r="C1073" s="41" t="s">
        <v>13</v>
      </c>
      <c r="D1073" s="64">
        <v>279</v>
      </c>
    </row>
    <row r="1074" spans="1:4" x14ac:dyDescent="0.2">
      <c r="A1074" s="40" t="s">
        <v>72</v>
      </c>
      <c r="B1074" s="40" t="s">
        <v>27</v>
      </c>
      <c r="C1074" s="41" t="s">
        <v>7</v>
      </c>
      <c r="D1074" s="64">
        <v>2146</v>
      </c>
    </row>
    <row r="1075" spans="1:4" x14ac:dyDescent="0.2">
      <c r="A1075" s="40" t="s">
        <v>72</v>
      </c>
      <c r="B1075" s="40" t="s">
        <v>27</v>
      </c>
      <c r="C1075" s="41" t="s">
        <v>30</v>
      </c>
      <c r="D1075" s="64">
        <v>649</v>
      </c>
    </row>
    <row r="1076" spans="1:4" x14ac:dyDescent="0.2">
      <c r="A1076" s="40" t="s">
        <v>72</v>
      </c>
      <c r="B1076" s="40" t="s">
        <v>27</v>
      </c>
      <c r="C1076" s="41" t="s">
        <v>95</v>
      </c>
      <c r="D1076" s="64">
        <v>963</v>
      </c>
    </row>
    <row r="1077" spans="1:4" x14ac:dyDescent="0.2">
      <c r="A1077" s="40" t="s">
        <v>72</v>
      </c>
      <c r="B1077" s="40" t="s">
        <v>27</v>
      </c>
      <c r="C1077" s="41" t="s">
        <v>32</v>
      </c>
      <c r="D1077" s="64">
        <v>1017</v>
      </c>
    </row>
    <row r="1078" spans="1:4" x14ac:dyDescent="0.2">
      <c r="A1078" s="40" t="s">
        <v>72</v>
      </c>
      <c r="B1078" s="40" t="s">
        <v>27</v>
      </c>
      <c r="C1078" s="41" t="s">
        <v>31</v>
      </c>
      <c r="D1078" s="64">
        <v>3373</v>
      </c>
    </row>
    <row r="1079" spans="1:4" x14ac:dyDescent="0.2">
      <c r="A1079" s="40" t="s">
        <v>72</v>
      </c>
      <c r="B1079" s="40" t="s">
        <v>27</v>
      </c>
      <c r="C1079" s="41" t="s">
        <v>96</v>
      </c>
      <c r="D1079" s="64">
        <v>1525</v>
      </c>
    </row>
    <row r="1080" spans="1:4" x14ac:dyDescent="0.2">
      <c r="A1080" s="40" t="s">
        <v>72</v>
      </c>
      <c r="B1080" s="40" t="s">
        <v>26</v>
      </c>
      <c r="C1080" s="41" t="s">
        <v>13</v>
      </c>
      <c r="D1080" s="64">
        <v>167</v>
      </c>
    </row>
    <row r="1081" spans="1:4" x14ac:dyDescent="0.2">
      <c r="A1081" s="40" t="s">
        <v>72</v>
      </c>
      <c r="B1081" s="40" t="s">
        <v>26</v>
      </c>
      <c r="C1081" s="41" t="s">
        <v>7</v>
      </c>
      <c r="D1081" s="64">
        <v>2167</v>
      </c>
    </row>
    <row r="1082" spans="1:4" x14ac:dyDescent="0.2">
      <c r="A1082" s="40" t="s">
        <v>72</v>
      </c>
      <c r="B1082" s="40" t="s">
        <v>26</v>
      </c>
      <c r="C1082" s="41" t="s">
        <v>30</v>
      </c>
      <c r="D1082" s="64">
        <v>1289</v>
      </c>
    </row>
    <row r="1083" spans="1:4" x14ac:dyDescent="0.2">
      <c r="A1083" s="40" t="s">
        <v>72</v>
      </c>
      <c r="B1083" s="40" t="s">
        <v>26</v>
      </c>
      <c r="C1083" s="41" t="s">
        <v>95</v>
      </c>
      <c r="D1083" s="64">
        <v>986</v>
      </c>
    </row>
    <row r="1084" spans="1:4" x14ac:dyDescent="0.2">
      <c r="A1084" s="40" t="s">
        <v>72</v>
      </c>
      <c r="B1084" s="40" t="s">
        <v>26</v>
      </c>
      <c r="C1084" s="41" t="s">
        <v>32</v>
      </c>
      <c r="D1084" s="64">
        <v>1150</v>
      </c>
    </row>
    <row r="1085" spans="1:4" x14ac:dyDescent="0.2">
      <c r="A1085" s="40" t="s">
        <v>72</v>
      </c>
      <c r="B1085" s="40" t="s">
        <v>26</v>
      </c>
      <c r="C1085" s="41" t="s">
        <v>31</v>
      </c>
      <c r="D1085" s="64">
        <v>3555</v>
      </c>
    </row>
    <row r="1086" spans="1:4" x14ac:dyDescent="0.2">
      <c r="A1086" s="40" t="s">
        <v>72</v>
      </c>
      <c r="B1086" s="40" t="s">
        <v>26</v>
      </c>
      <c r="C1086" s="41" t="s">
        <v>96</v>
      </c>
      <c r="D1086" s="64">
        <v>1676</v>
      </c>
    </row>
    <row r="1087" spans="1:4" x14ac:dyDescent="0.2">
      <c r="A1087" s="40" t="s">
        <v>72</v>
      </c>
      <c r="B1087" s="40" t="s">
        <v>25</v>
      </c>
      <c r="C1087" s="41" t="s">
        <v>13</v>
      </c>
      <c r="D1087" s="64">
        <v>120</v>
      </c>
    </row>
    <row r="1088" spans="1:4" x14ac:dyDescent="0.2">
      <c r="A1088" s="40" t="s">
        <v>72</v>
      </c>
      <c r="B1088" s="40" t="s">
        <v>25</v>
      </c>
      <c r="C1088" s="41" t="s">
        <v>7</v>
      </c>
      <c r="D1088" s="64">
        <v>1962</v>
      </c>
    </row>
    <row r="1089" spans="1:4" x14ac:dyDescent="0.2">
      <c r="A1089" s="40" t="s">
        <v>72</v>
      </c>
      <c r="B1089" s="40" t="s">
        <v>25</v>
      </c>
      <c r="C1089" s="41" t="s">
        <v>30</v>
      </c>
      <c r="D1089" s="64">
        <v>2941</v>
      </c>
    </row>
    <row r="1090" spans="1:4" x14ac:dyDescent="0.2">
      <c r="A1090" s="40" t="s">
        <v>72</v>
      </c>
      <c r="B1090" s="40" t="s">
        <v>25</v>
      </c>
      <c r="C1090" s="41" t="s">
        <v>95</v>
      </c>
      <c r="D1090" s="64">
        <v>964</v>
      </c>
    </row>
    <row r="1091" spans="1:4" x14ac:dyDescent="0.2">
      <c r="A1091" s="40" t="s">
        <v>72</v>
      </c>
      <c r="B1091" s="40" t="s">
        <v>25</v>
      </c>
      <c r="C1091" s="41" t="s">
        <v>32</v>
      </c>
      <c r="D1091" s="64">
        <v>1616</v>
      </c>
    </row>
    <row r="1092" spans="1:4" x14ac:dyDescent="0.2">
      <c r="A1092" s="40" t="s">
        <v>72</v>
      </c>
      <c r="B1092" s="40" t="s">
        <v>25</v>
      </c>
      <c r="C1092" s="41" t="s">
        <v>31</v>
      </c>
      <c r="D1092" s="64">
        <v>3937</v>
      </c>
    </row>
    <row r="1093" spans="1:4" x14ac:dyDescent="0.2">
      <c r="A1093" s="40" t="s">
        <v>72</v>
      </c>
      <c r="B1093" s="40" t="s">
        <v>25</v>
      </c>
      <c r="C1093" s="41" t="s">
        <v>96</v>
      </c>
      <c r="D1093" s="64">
        <v>1518</v>
      </c>
    </row>
    <row r="1094" spans="1:4" x14ac:dyDescent="0.2">
      <c r="A1094" s="40" t="s">
        <v>73</v>
      </c>
      <c r="B1094" s="40" t="s">
        <v>21</v>
      </c>
      <c r="C1094" s="41" t="s">
        <v>13</v>
      </c>
      <c r="D1094" s="64">
        <v>261</v>
      </c>
    </row>
    <row r="1095" spans="1:4" x14ac:dyDescent="0.2">
      <c r="A1095" s="40" t="s">
        <v>73</v>
      </c>
      <c r="B1095" s="40" t="s">
        <v>21</v>
      </c>
      <c r="C1095" s="41" t="s">
        <v>7</v>
      </c>
      <c r="D1095" s="64">
        <v>2039</v>
      </c>
    </row>
    <row r="1096" spans="1:4" x14ac:dyDescent="0.2">
      <c r="A1096" s="40" t="s">
        <v>73</v>
      </c>
      <c r="B1096" s="40" t="s">
        <v>21</v>
      </c>
      <c r="C1096" s="41" t="s">
        <v>30</v>
      </c>
      <c r="D1096" s="64">
        <v>1860</v>
      </c>
    </row>
    <row r="1097" spans="1:4" x14ac:dyDescent="0.2">
      <c r="A1097" s="40" t="s">
        <v>73</v>
      </c>
      <c r="B1097" s="40" t="s">
        <v>21</v>
      </c>
      <c r="C1097" s="41" t="s">
        <v>95</v>
      </c>
      <c r="D1097" s="64">
        <v>1085</v>
      </c>
    </row>
    <row r="1098" spans="1:4" x14ac:dyDescent="0.2">
      <c r="A1098" s="40" t="s">
        <v>73</v>
      </c>
      <c r="B1098" s="40" t="s">
        <v>21</v>
      </c>
      <c r="C1098" s="41" t="s">
        <v>32</v>
      </c>
      <c r="D1098" s="64">
        <v>1454</v>
      </c>
    </row>
    <row r="1099" spans="1:4" x14ac:dyDescent="0.2">
      <c r="A1099" s="40" t="s">
        <v>73</v>
      </c>
      <c r="B1099" s="40" t="s">
        <v>21</v>
      </c>
      <c r="C1099" s="41" t="s">
        <v>31</v>
      </c>
      <c r="D1099" s="64">
        <v>3915</v>
      </c>
    </row>
    <row r="1100" spans="1:4" x14ac:dyDescent="0.2">
      <c r="A1100" s="40" t="s">
        <v>73</v>
      </c>
      <c r="B1100" s="40" t="s">
        <v>21</v>
      </c>
      <c r="C1100" s="41" t="s">
        <v>96</v>
      </c>
      <c r="D1100" s="64">
        <v>1476</v>
      </c>
    </row>
    <row r="1101" spans="1:4" x14ac:dyDescent="0.2">
      <c r="A1101" s="40" t="s">
        <v>73</v>
      </c>
      <c r="B1101" s="40" t="s">
        <v>24</v>
      </c>
      <c r="C1101" s="41" t="s">
        <v>13</v>
      </c>
      <c r="D1101" s="64">
        <v>38</v>
      </c>
    </row>
    <row r="1102" spans="1:4" x14ac:dyDescent="0.2">
      <c r="A1102" s="40" t="s">
        <v>73</v>
      </c>
      <c r="B1102" s="40" t="s">
        <v>24</v>
      </c>
      <c r="C1102" s="41" t="s">
        <v>7</v>
      </c>
      <c r="D1102" s="64">
        <v>2020</v>
      </c>
    </row>
    <row r="1103" spans="1:4" x14ac:dyDescent="0.2">
      <c r="A1103" s="40" t="s">
        <v>73</v>
      </c>
      <c r="B1103" s="40" t="s">
        <v>24</v>
      </c>
      <c r="C1103" s="41" t="s">
        <v>30</v>
      </c>
      <c r="D1103" s="64">
        <v>2442</v>
      </c>
    </row>
    <row r="1104" spans="1:4" x14ac:dyDescent="0.2">
      <c r="A1104" s="40" t="s">
        <v>73</v>
      </c>
      <c r="B1104" s="40" t="s">
        <v>24</v>
      </c>
      <c r="C1104" s="41" t="s">
        <v>95</v>
      </c>
      <c r="D1104" s="64">
        <v>1125</v>
      </c>
    </row>
    <row r="1105" spans="1:4" x14ac:dyDescent="0.2">
      <c r="A1105" s="40" t="s">
        <v>73</v>
      </c>
      <c r="B1105" s="40" t="s">
        <v>24</v>
      </c>
      <c r="C1105" s="41" t="s">
        <v>32</v>
      </c>
      <c r="D1105" s="64">
        <v>1566</v>
      </c>
    </row>
    <row r="1106" spans="1:4" x14ac:dyDescent="0.2">
      <c r="A1106" s="40" t="s">
        <v>73</v>
      </c>
      <c r="B1106" s="40" t="s">
        <v>24</v>
      </c>
      <c r="C1106" s="41" t="s">
        <v>31</v>
      </c>
      <c r="D1106" s="64">
        <v>4065</v>
      </c>
    </row>
    <row r="1107" spans="1:4" x14ac:dyDescent="0.2">
      <c r="A1107" s="40" t="s">
        <v>73</v>
      </c>
      <c r="B1107" s="40" t="s">
        <v>24</v>
      </c>
      <c r="C1107" s="41" t="s">
        <v>96</v>
      </c>
      <c r="D1107" s="64">
        <v>1831</v>
      </c>
    </row>
    <row r="1108" spans="1:4" x14ac:dyDescent="0.2">
      <c r="A1108" s="40" t="s">
        <v>73</v>
      </c>
      <c r="B1108" s="40" t="s">
        <v>28</v>
      </c>
      <c r="C1108" s="41" t="s">
        <v>13</v>
      </c>
      <c r="D1108" s="64">
        <v>328</v>
      </c>
    </row>
    <row r="1109" spans="1:4" x14ac:dyDescent="0.2">
      <c r="A1109" s="40" t="s">
        <v>73</v>
      </c>
      <c r="B1109" s="40" t="s">
        <v>28</v>
      </c>
      <c r="C1109" s="41" t="s">
        <v>7</v>
      </c>
      <c r="D1109" s="64">
        <v>2389</v>
      </c>
    </row>
    <row r="1110" spans="1:4" x14ac:dyDescent="0.2">
      <c r="A1110" s="40" t="s">
        <v>73</v>
      </c>
      <c r="B1110" s="40" t="s">
        <v>28</v>
      </c>
      <c r="C1110" s="41" t="s">
        <v>30</v>
      </c>
      <c r="D1110" s="64">
        <v>381</v>
      </c>
    </row>
    <row r="1111" spans="1:4" x14ac:dyDescent="0.2">
      <c r="A1111" s="40" t="s">
        <v>73</v>
      </c>
      <c r="B1111" s="40" t="s">
        <v>28</v>
      </c>
      <c r="C1111" s="41" t="s">
        <v>95</v>
      </c>
      <c r="D1111" s="64">
        <v>978</v>
      </c>
    </row>
    <row r="1112" spans="1:4" x14ac:dyDescent="0.2">
      <c r="A1112" s="40" t="s">
        <v>73</v>
      </c>
      <c r="B1112" s="40" t="s">
        <v>28</v>
      </c>
      <c r="C1112" s="41" t="s">
        <v>32</v>
      </c>
      <c r="D1112" s="64">
        <v>667</v>
      </c>
    </row>
    <row r="1113" spans="1:4" x14ac:dyDescent="0.2">
      <c r="A1113" s="40" t="s">
        <v>73</v>
      </c>
      <c r="B1113" s="40" t="s">
        <v>28</v>
      </c>
      <c r="C1113" s="41" t="s">
        <v>31</v>
      </c>
      <c r="D1113" s="64">
        <v>1880</v>
      </c>
    </row>
    <row r="1114" spans="1:4" x14ac:dyDescent="0.2">
      <c r="A1114" s="40" t="s">
        <v>73</v>
      </c>
      <c r="B1114" s="40" t="s">
        <v>28</v>
      </c>
      <c r="C1114" s="41" t="s">
        <v>96</v>
      </c>
      <c r="D1114" s="64">
        <v>1414</v>
      </c>
    </row>
    <row r="1115" spans="1:4" x14ac:dyDescent="0.2">
      <c r="A1115" s="40" t="s">
        <v>73</v>
      </c>
      <c r="B1115" s="40" t="s">
        <v>19</v>
      </c>
      <c r="C1115" s="41" t="s">
        <v>13</v>
      </c>
      <c r="D1115" s="64">
        <v>230</v>
      </c>
    </row>
    <row r="1116" spans="1:4" x14ac:dyDescent="0.2">
      <c r="A1116" s="40" t="s">
        <v>73</v>
      </c>
      <c r="B1116" s="40" t="s">
        <v>19</v>
      </c>
      <c r="C1116" s="41" t="s">
        <v>7</v>
      </c>
      <c r="D1116" s="64">
        <v>1862</v>
      </c>
    </row>
    <row r="1117" spans="1:4" x14ac:dyDescent="0.2">
      <c r="A1117" s="40" t="s">
        <v>73</v>
      </c>
      <c r="B1117" s="40" t="s">
        <v>19</v>
      </c>
      <c r="C1117" s="41" t="s">
        <v>30</v>
      </c>
      <c r="D1117" s="64">
        <v>658</v>
      </c>
    </row>
    <row r="1118" spans="1:4" x14ac:dyDescent="0.2">
      <c r="A1118" s="40" t="s">
        <v>73</v>
      </c>
      <c r="B1118" s="40" t="s">
        <v>19</v>
      </c>
      <c r="C1118" s="41" t="s">
        <v>95</v>
      </c>
      <c r="D1118" s="64">
        <v>954</v>
      </c>
    </row>
    <row r="1119" spans="1:4" x14ac:dyDescent="0.2">
      <c r="A1119" s="40" t="s">
        <v>73</v>
      </c>
      <c r="B1119" s="40" t="s">
        <v>19</v>
      </c>
      <c r="C1119" s="41" t="s">
        <v>32</v>
      </c>
      <c r="D1119" s="64">
        <v>733</v>
      </c>
    </row>
    <row r="1120" spans="1:4" x14ac:dyDescent="0.2">
      <c r="A1120" s="40" t="s">
        <v>73</v>
      </c>
      <c r="B1120" s="40" t="s">
        <v>19</v>
      </c>
      <c r="C1120" s="41" t="s">
        <v>31</v>
      </c>
      <c r="D1120" s="64">
        <v>2420</v>
      </c>
    </row>
    <row r="1121" spans="1:4" x14ac:dyDescent="0.2">
      <c r="A1121" s="40" t="s">
        <v>73</v>
      </c>
      <c r="B1121" s="40" t="s">
        <v>19</v>
      </c>
      <c r="C1121" s="41" t="s">
        <v>96</v>
      </c>
      <c r="D1121" s="64">
        <v>1341</v>
      </c>
    </row>
    <row r="1122" spans="1:4" x14ac:dyDescent="0.2">
      <c r="A1122" s="40" t="s">
        <v>73</v>
      </c>
      <c r="B1122" s="40" t="s">
        <v>18</v>
      </c>
      <c r="C1122" s="41" t="s">
        <v>13</v>
      </c>
      <c r="D1122" s="64">
        <v>406</v>
      </c>
    </row>
    <row r="1123" spans="1:4" x14ac:dyDescent="0.2">
      <c r="A1123" s="40" t="s">
        <v>73</v>
      </c>
      <c r="B1123" s="40" t="s">
        <v>18</v>
      </c>
      <c r="C1123" s="41" t="s">
        <v>7</v>
      </c>
      <c r="D1123" s="64">
        <v>2260</v>
      </c>
    </row>
    <row r="1124" spans="1:4" x14ac:dyDescent="0.2">
      <c r="A1124" s="40" t="s">
        <v>73</v>
      </c>
      <c r="B1124" s="40" t="s">
        <v>18</v>
      </c>
      <c r="C1124" s="41" t="s">
        <v>30</v>
      </c>
      <c r="D1124" s="64">
        <v>715</v>
      </c>
    </row>
    <row r="1125" spans="1:4" x14ac:dyDescent="0.2">
      <c r="A1125" s="40" t="s">
        <v>73</v>
      </c>
      <c r="B1125" s="40" t="s">
        <v>18</v>
      </c>
      <c r="C1125" s="41" t="s">
        <v>95</v>
      </c>
      <c r="D1125" s="64">
        <v>1100</v>
      </c>
    </row>
    <row r="1126" spans="1:4" x14ac:dyDescent="0.2">
      <c r="A1126" s="40" t="s">
        <v>73</v>
      </c>
      <c r="B1126" s="40" t="s">
        <v>18</v>
      </c>
      <c r="C1126" s="41" t="s">
        <v>32</v>
      </c>
      <c r="D1126" s="64">
        <v>904</v>
      </c>
    </row>
    <row r="1127" spans="1:4" x14ac:dyDescent="0.2">
      <c r="A1127" s="40" t="s">
        <v>73</v>
      </c>
      <c r="B1127" s="40" t="s">
        <v>18</v>
      </c>
      <c r="C1127" s="41" t="s">
        <v>31</v>
      </c>
      <c r="D1127" s="64">
        <v>2668</v>
      </c>
    </row>
    <row r="1128" spans="1:4" x14ac:dyDescent="0.2">
      <c r="A1128" s="40" t="s">
        <v>73</v>
      </c>
      <c r="B1128" s="40" t="s">
        <v>18</v>
      </c>
      <c r="C1128" s="41" t="s">
        <v>96</v>
      </c>
      <c r="D1128" s="64">
        <v>1544</v>
      </c>
    </row>
    <row r="1129" spans="1:4" x14ac:dyDescent="0.2">
      <c r="A1129" s="40" t="s">
        <v>73</v>
      </c>
      <c r="B1129" s="40" t="s">
        <v>23</v>
      </c>
      <c r="C1129" s="41" t="s">
        <v>13</v>
      </c>
      <c r="D1129" s="64">
        <v>33</v>
      </c>
    </row>
    <row r="1130" spans="1:4" x14ac:dyDescent="0.2">
      <c r="A1130" s="40" t="s">
        <v>73</v>
      </c>
      <c r="B1130" s="40" t="s">
        <v>23</v>
      </c>
      <c r="C1130" s="41" t="s">
        <v>7</v>
      </c>
      <c r="D1130" s="64">
        <v>2037</v>
      </c>
    </row>
    <row r="1131" spans="1:4" x14ac:dyDescent="0.2">
      <c r="A1131" s="40" t="s">
        <v>73</v>
      </c>
      <c r="B1131" s="40" t="s">
        <v>23</v>
      </c>
      <c r="C1131" s="41" t="s">
        <v>30</v>
      </c>
      <c r="D1131" s="64">
        <v>2613</v>
      </c>
    </row>
    <row r="1132" spans="1:4" x14ac:dyDescent="0.2">
      <c r="A1132" s="40" t="s">
        <v>73</v>
      </c>
      <c r="B1132" s="40" t="s">
        <v>23</v>
      </c>
      <c r="C1132" s="41" t="s">
        <v>95</v>
      </c>
      <c r="D1132" s="64">
        <v>1200</v>
      </c>
    </row>
    <row r="1133" spans="1:4" x14ac:dyDescent="0.2">
      <c r="A1133" s="40" t="s">
        <v>73</v>
      </c>
      <c r="B1133" s="40" t="s">
        <v>23</v>
      </c>
      <c r="C1133" s="41" t="s">
        <v>32</v>
      </c>
      <c r="D1133" s="64">
        <v>1728</v>
      </c>
    </row>
    <row r="1134" spans="1:4" x14ac:dyDescent="0.2">
      <c r="A1134" s="40" t="s">
        <v>73</v>
      </c>
      <c r="B1134" s="40" t="s">
        <v>23</v>
      </c>
      <c r="C1134" s="41" t="s">
        <v>31</v>
      </c>
      <c r="D1134" s="64">
        <v>3708</v>
      </c>
    </row>
    <row r="1135" spans="1:4" x14ac:dyDescent="0.2">
      <c r="A1135" s="40" t="s">
        <v>73</v>
      </c>
      <c r="B1135" s="40" t="s">
        <v>23</v>
      </c>
      <c r="C1135" s="41" t="s">
        <v>96</v>
      </c>
      <c r="D1135" s="64">
        <v>1660</v>
      </c>
    </row>
    <row r="1136" spans="1:4" x14ac:dyDescent="0.2">
      <c r="A1136" s="40" t="s">
        <v>73</v>
      </c>
      <c r="B1136" s="40" t="s">
        <v>22</v>
      </c>
      <c r="C1136" s="41" t="s">
        <v>13</v>
      </c>
      <c r="D1136" s="64">
        <v>31</v>
      </c>
    </row>
    <row r="1137" spans="1:4" x14ac:dyDescent="0.2">
      <c r="A1137" s="40" t="s">
        <v>73</v>
      </c>
      <c r="B1137" s="40" t="s">
        <v>22</v>
      </c>
      <c r="C1137" s="41" t="s">
        <v>7</v>
      </c>
      <c r="D1137" s="64">
        <v>2317</v>
      </c>
    </row>
    <row r="1138" spans="1:4" x14ac:dyDescent="0.2">
      <c r="A1138" s="40" t="s">
        <v>73</v>
      </c>
      <c r="B1138" s="40" t="s">
        <v>22</v>
      </c>
      <c r="C1138" s="41" t="s">
        <v>30</v>
      </c>
      <c r="D1138" s="64">
        <v>4931</v>
      </c>
    </row>
    <row r="1139" spans="1:4" x14ac:dyDescent="0.2">
      <c r="A1139" s="40" t="s">
        <v>73</v>
      </c>
      <c r="B1139" s="40" t="s">
        <v>22</v>
      </c>
      <c r="C1139" s="41" t="s">
        <v>95</v>
      </c>
      <c r="D1139" s="64">
        <v>1454</v>
      </c>
    </row>
    <row r="1140" spans="1:4" x14ac:dyDescent="0.2">
      <c r="A1140" s="40" t="s">
        <v>73</v>
      </c>
      <c r="B1140" s="40" t="s">
        <v>22</v>
      </c>
      <c r="C1140" s="41" t="s">
        <v>32</v>
      </c>
      <c r="D1140" s="64">
        <v>2638</v>
      </c>
    </row>
    <row r="1141" spans="1:4" x14ac:dyDescent="0.2">
      <c r="A1141" s="40" t="s">
        <v>73</v>
      </c>
      <c r="B1141" s="40" t="s">
        <v>22</v>
      </c>
      <c r="C1141" s="41" t="s">
        <v>31</v>
      </c>
      <c r="D1141" s="64">
        <v>5548</v>
      </c>
    </row>
    <row r="1142" spans="1:4" x14ac:dyDescent="0.2">
      <c r="A1142" s="40" t="s">
        <v>73</v>
      </c>
      <c r="B1142" s="40" t="s">
        <v>22</v>
      </c>
      <c r="C1142" s="41" t="s">
        <v>96</v>
      </c>
      <c r="D1142" s="64">
        <v>1690</v>
      </c>
    </row>
    <row r="1143" spans="1:4" x14ac:dyDescent="0.2">
      <c r="A1143" s="40" t="s">
        <v>73</v>
      </c>
      <c r="B1143" s="40" t="s">
        <v>20</v>
      </c>
      <c r="C1143" s="41" t="s">
        <v>13</v>
      </c>
      <c r="D1143" s="64">
        <v>205</v>
      </c>
    </row>
    <row r="1144" spans="1:4" x14ac:dyDescent="0.2">
      <c r="A1144" s="40" t="s">
        <v>73</v>
      </c>
      <c r="B1144" s="40" t="s">
        <v>20</v>
      </c>
      <c r="C1144" s="41" t="s">
        <v>7</v>
      </c>
      <c r="D1144" s="64">
        <v>2053</v>
      </c>
    </row>
    <row r="1145" spans="1:4" x14ac:dyDescent="0.2">
      <c r="A1145" s="40" t="s">
        <v>73</v>
      </c>
      <c r="B1145" s="40" t="s">
        <v>20</v>
      </c>
      <c r="C1145" s="41" t="s">
        <v>30</v>
      </c>
      <c r="D1145" s="64">
        <v>895</v>
      </c>
    </row>
    <row r="1146" spans="1:4" x14ac:dyDescent="0.2">
      <c r="A1146" s="40" t="s">
        <v>73</v>
      </c>
      <c r="B1146" s="40" t="s">
        <v>20</v>
      </c>
      <c r="C1146" s="41" t="s">
        <v>95</v>
      </c>
      <c r="D1146" s="64">
        <v>990</v>
      </c>
    </row>
    <row r="1147" spans="1:4" x14ac:dyDescent="0.2">
      <c r="A1147" s="40" t="s">
        <v>73</v>
      </c>
      <c r="B1147" s="40" t="s">
        <v>20</v>
      </c>
      <c r="C1147" s="41" t="s">
        <v>32</v>
      </c>
      <c r="D1147" s="64">
        <v>829</v>
      </c>
    </row>
    <row r="1148" spans="1:4" x14ac:dyDescent="0.2">
      <c r="A1148" s="40" t="s">
        <v>73</v>
      </c>
      <c r="B1148" s="40" t="s">
        <v>20</v>
      </c>
      <c r="C1148" s="41" t="s">
        <v>31</v>
      </c>
      <c r="D1148" s="64">
        <v>2795</v>
      </c>
    </row>
    <row r="1149" spans="1:4" x14ac:dyDescent="0.2">
      <c r="A1149" s="40" t="s">
        <v>73</v>
      </c>
      <c r="B1149" s="40" t="s">
        <v>20</v>
      </c>
      <c r="C1149" s="41" t="s">
        <v>96</v>
      </c>
      <c r="D1149" s="64">
        <v>1428</v>
      </c>
    </row>
    <row r="1150" spans="1:4" x14ac:dyDescent="0.2">
      <c r="A1150" s="40" t="s">
        <v>73</v>
      </c>
      <c r="B1150" s="40" t="s">
        <v>8</v>
      </c>
      <c r="C1150" s="41" t="s">
        <v>13</v>
      </c>
      <c r="D1150" s="64">
        <v>105</v>
      </c>
    </row>
    <row r="1151" spans="1:4" x14ac:dyDescent="0.2">
      <c r="A1151" s="40" t="s">
        <v>73</v>
      </c>
      <c r="B1151" s="40" t="s">
        <v>8</v>
      </c>
      <c r="C1151" s="41" t="s">
        <v>7</v>
      </c>
      <c r="D1151" s="64">
        <v>2240</v>
      </c>
    </row>
    <row r="1152" spans="1:4" x14ac:dyDescent="0.2">
      <c r="A1152" s="40" t="s">
        <v>73</v>
      </c>
      <c r="B1152" s="40" t="s">
        <v>8</v>
      </c>
      <c r="C1152" s="41" t="s">
        <v>30</v>
      </c>
      <c r="D1152" s="64">
        <v>2785</v>
      </c>
    </row>
    <row r="1153" spans="1:4" x14ac:dyDescent="0.2">
      <c r="A1153" s="40" t="s">
        <v>73</v>
      </c>
      <c r="B1153" s="40" t="s">
        <v>8</v>
      </c>
      <c r="C1153" s="41" t="s">
        <v>95</v>
      </c>
      <c r="D1153" s="64">
        <v>1273</v>
      </c>
    </row>
    <row r="1154" spans="1:4" x14ac:dyDescent="0.2">
      <c r="A1154" s="40" t="s">
        <v>73</v>
      </c>
      <c r="B1154" s="40" t="s">
        <v>8</v>
      </c>
      <c r="C1154" s="41" t="s">
        <v>32</v>
      </c>
      <c r="D1154" s="64">
        <v>1968</v>
      </c>
    </row>
    <row r="1155" spans="1:4" x14ac:dyDescent="0.2">
      <c r="A1155" s="40" t="s">
        <v>73</v>
      </c>
      <c r="B1155" s="40" t="s">
        <v>8</v>
      </c>
      <c r="C1155" s="41" t="s">
        <v>31</v>
      </c>
      <c r="D1155" s="64">
        <v>5091</v>
      </c>
    </row>
    <row r="1156" spans="1:4" x14ac:dyDescent="0.2">
      <c r="A1156" s="40" t="s">
        <v>73</v>
      </c>
      <c r="B1156" s="40" t="s">
        <v>8</v>
      </c>
      <c r="C1156" s="41" t="s">
        <v>96</v>
      </c>
      <c r="D1156" s="64">
        <v>1629</v>
      </c>
    </row>
    <row r="1157" spans="1:4" x14ac:dyDescent="0.2">
      <c r="A1157" s="40" t="s">
        <v>73</v>
      </c>
      <c r="B1157" s="40" t="s">
        <v>27</v>
      </c>
      <c r="C1157" s="41" t="s">
        <v>13</v>
      </c>
      <c r="D1157" s="64">
        <v>283</v>
      </c>
    </row>
    <row r="1158" spans="1:4" x14ac:dyDescent="0.2">
      <c r="A1158" s="40" t="s">
        <v>73</v>
      </c>
      <c r="B1158" s="40" t="s">
        <v>27</v>
      </c>
      <c r="C1158" s="41" t="s">
        <v>7</v>
      </c>
      <c r="D1158" s="64">
        <v>2193</v>
      </c>
    </row>
    <row r="1159" spans="1:4" x14ac:dyDescent="0.2">
      <c r="A1159" s="40" t="s">
        <v>73</v>
      </c>
      <c r="B1159" s="40" t="s">
        <v>27</v>
      </c>
      <c r="C1159" s="41" t="s">
        <v>30</v>
      </c>
      <c r="D1159" s="64">
        <v>572</v>
      </c>
    </row>
    <row r="1160" spans="1:4" x14ac:dyDescent="0.2">
      <c r="A1160" s="40" t="s">
        <v>73</v>
      </c>
      <c r="B1160" s="40" t="s">
        <v>27</v>
      </c>
      <c r="C1160" s="41" t="s">
        <v>95</v>
      </c>
      <c r="D1160" s="64">
        <v>1021</v>
      </c>
    </row>
    <row r="1161" spans="1:4" x14ac:dyDescent="0.2">
      <c r="A1161" s="40" t="s">
        <v>73</v>
      </c>
      <c r="B1161" s="40" t="s">
        <v>27</v>
      </c>
      <c r="C1161" s="41" t="s">
        <v>32</v>
      </c>
      <c r="D1161" s="64">
        <v>887</v>
      </c>
    </row>
    <row r="1162" spans="1:4" x14ac:dyDescent="0.2">
      <c r="A1162" s="40" t="s">
        <v>73</v>
      </c>
      <c r="B1162" s="40" t="s">
        <v>27</v>
      </c>
      <c r="C1162" s="41" t="s">
        <v>31</v>
      </c>
      <c r="D1162" s="64">
        <v>3099</v>
      </c>
    </row>
    <row r="1163" spans="1:4" x14ac:dyDescent="0.2">
      <c r="A1163" s="40" t="s">
        <v>73</v>
      </c>
      <c r="B1163" s="40" t="s">
        <v>27</v>
      </c>
      <c r="C1163" s="41" t="s">
        <v>96</v>
      </c>
      <c r="D1163" s="64">
        <v>1441</v>
      </c>
    </row>
    <row r="1164" spans="1:4" x14ac:dyDescent="0.2">
      <c r="A1164" s="40" t="s">
        <v>73</v>
      </c>
      <c r="B1164" s="40" t="s">
        <v>26</v>
      </c>
      <c r="C1164" s="41" t="s">
        <v>13</v>
      </c>
      <c r="D1164" s="64">
        <v>173</v>
      </c>
    </row>
    <row r="1165" spans="1:4" x14ac:dyDescent="0.2">
      <c r="A1165" s="40" t="s">
        <v>73</v>
      </c>
      <c r="B1165" s="40" t="s">
        <v>26</v>
      </c>
      <c r="C1165" s="41" t="s">
        <v>7</v>
      </c>
      <c r="D1165" s="64">
        <v>2128</v>
      </c>
    </row>
    <row r="1166" spans="1:4" x14ac:dyDescent="0.2">
      <c r="A1166" s="40" t="s">
        <v>73</v>
      </c>
      <c r="B1166" s="40" t="s">
        <v>26</v>
      </c>
      <c r="C1166" s="41" t="s">
        <v>30</v>
      </c>
      <c r="D1166" s="64">
        <v>1098</v>
      </c>
    </row>
    <row r="1167" spans="1:4" x14ac:dyDescent="0.2">
      <c r="A1167" s="40" t="s">
        <v>73</v>
      </c>
      <c r="B1167" s="40" t="s">
        <v>26</v>
      </c>
      <c r="C1167" s="41" t="s">
        <v>95</v>
      </c>
      <c r="D1167" s="64">
        <v>1047</v>
      </c>
    </row>
    <row r="1168" spans="1:4" x14ac:dyDescent="0.2">
      <c r="A1168" s="40" t="s">
        <v>73</v>
      </c>
      <c r="B1168" s="40" t="s">
        <v>26</v>
      </c>
      <c r="C1168" s="41" t="s">
        <v>32</v>
      </c>
      <c r="D1168" s="64">
        <v>1100</v>
      </c>
    </row>
    <row r="1169" spans="1:4" x14ac:dyDescent="0.2">
      <c r="A1169" s="40" t="s">
        <v>73</v>
      </c>
      <c r="B1169" s="40" t="s">
        <v>26</v>
      </c>
      <c r="C1169" s="41" t="s">
        <v>31</v>
      </c>
      <c r="D1169" s="64">
        <v>3378</v>
      </c>
    </row>
    <row r="1170" spans="1:4" x14ac:dyDescent="0.2">
      <c r="A1170" s="40" t="s">
        <v>73</v>
      </c>
      <c r="B1170" s="40" t="s">
        <v>26</v>
      </c>
      <c r="C1170" s="41" t="s">
        <v>96</v>
      </c>
      <c r="D1170" s="64">
        <v>1560</v>
      </c>
    </row>
    <row r="1171" spans="1:4" x14ac:dyDescent="0.2">
      <c r="A1171" s="40" t="s">
        <v>73</v>
      </c>
      <c r="B1171" s="40" t="s">
        <v>25</v>
      </c>
      <c r="C1171" s="41" t="s">
        <v>13</v>
      </c>
      <c r="D1171" s="64">
        <v>45</v>
      </c>
    </row>
    <row r="1172" spans="1:4" x14ac:dyDescent="0.2">
      <c r="A1172" s="40" t="s">
        <v>73</v>
      </c>
      <c r="B1172" s="40" t="s">
        <v>25</v>
      </c>
      <c r="C1172" s="41" t="s">
        <v>7</v>
      </c>
      <c r="D1172" s="64">
        <v>2054</v>
      </c>
    </row>
    <row r="1173" spans="1:4" x14ac:dyDescent="0.2">
      <c r="A1173" s="40" t="s">
        <v>73</v>
      </c>
      <c r="B1173" s="40" t="s">
        <v>25</v>
      </c>
      <c r="C1173" s="41" t="s">
        <v>30</v>
      </c>
      <c r="D1173" s="64">
        <v>2124</v>
      </c>
    </row>
    <row r="1174" spans="1:4" x14ac:dyDescent="0.2">
      <c r="A1174" s="40" t="s">
        <v>73</v>
      </c>
      <c r="B1174" s="40" t="s">
        <v>25</v>
      </c>
      <c r="C1174" s="41" t="s">
        <v>95</v>
      </c>
      <c r="D1174" s="64">
        <v>1073</v>
      </c>
    </row>
    <row r="1175" spans="1:4" x14ac:dyDescent="0.2">
      <c r="A1175" s="40" t="s">
        <v>73</v>
      </c>
      <c r="B1175" s="40" t="s">
        <v>25</v>
      </c>
      <c r="C1175" s="41" t="s">
        <v>32</v>
      </c>
      <c r="D1175" s="64">
        <v>1496</v>
      </c>
    </row>
    <row r="1176" spans="1:4" x14ac:dyDescent="0.2">
      <c r="A1176" s="40" t="s">
        <v>73</v>
      </c>
      <c r="B1176" s="40" t="s">
        <v>25</v>
      </c>
      <c r="C1176" s="41" t="s">
        <v>31</v>
      </c>
      <c r="D1176" s="64">
        <v>3669</v>
      </c>
    </row>
    <row r="1177" spans="1:4" x14ac:dyDescent="0.2">
      <c r="A1177" s="40" t="s">
        <v>73</v>
      </c>
      <c r="B1177" s="40" t="s">
        <v>25</v>
      </c>
      <c r="C1177" s="41" t="s">
        <v>96</v>
      </c>
      <c r="D1177" s="64">
        <v>1661</v>
      </c>
    </row>
    <row r="1178" spans="1:4" x14ac:dyDescent="0.2">
      <c r="A1178" s="40" t="s">
        <v>74</v>
      </c>
      <c r="B1178" s="40" t="s">
        <v>21</v>
      </c>
      <c r="C1178" s="41" t="s">
        <v>13</v>
      </c>
      <c r="D1178" s="64">
        <v>243</v>
      </c>
    </row>
    <row r="1179" spans="1:4" x14ac:dyDescent="0.2">
      <c r="A1179" s="40" t="s">
        <v>74</v>
      </c>
      <c r="B1179" s="40" t="s">
        <v>21</v>
      </c>
      <c r="C1179" s="41" t="s">
        <v>7</v>
      </c>
      <c r="D1179" s="64">
        <v>2055</v>
      </c>
    </row>
    <row r="1180" spans="1:4" x14ac:dyDescent="0.2">
      <c r="A1180" s="40" t="s">
        <v>74</v>
      </c>
      <c r="B1180" s="40" t="s">
        <v>21</v>
      </c>
      <c r="C1180" s="41" t="s">
        <v>30</v>
      </c>
      <c r="D1180" s="64">
        <v>1416</v>
      </c>
    </row>
    <row r="1181" spans="1:4" x14ac:dyDescent="0.2">
      <c r="A1181" s="40" t="s">
        <v>74</v>
      </c>
      <c r="B1181" s="40" t="s">
        <v>21</v>
      </c>
      <c r="C1181" s="41" t="s">
        <v>95</v>
      </c>
      <c r="D1181" s="64">
        <v>1126</v>
      </c>
    </row>
    <row r="1182" spans="1:4" x14ac:dyDescent="0.2">
      <c r="A1182" s="40" t="s">
        <v>74</v>
      </c>
      <c r="B1182" s="40" t="s">
        <v>21</v>
      </c>
      <c r="C1182" s="41" t="s">
        <v>32</v>
      </c>
      <c r="D1182" s="64">
        <v>1254</v>
      </c>
    </row>
    <row r="1183" spans="1:4" x14ac:dyDescent="0.2">
      <c r="A1183" s="40" t="s">
        <v>74</v>
      </c>
      <c r="B1183" s="40" t="s">
        <v>21</v>
      </c>
      <c r="C1183" s="41" t="s">
        <v>31</v>
      </c>
      <c r="D1183" s="64">
        <v>3095</v>
      </c>
    </row>
    <row r="1184" spans="1:4" x14ac:dyDescent="0.2">
      <c r="A1184" s="40" t="s">
        <v>74</v>
      </c>
      <c r="B1184" s="40" t="s">
        <v>21</v>
      </c>
      <c r="C1184" s="41" t="s">
        <v>96</v>
      </c>
      <c r="D1184" s="64">
        <v>1433</v>
      </c>
    </row>
    <row r="1185" spans="1:4" x14ac:dyDescent="0.2">
      <c r="A1185" s="40" t="s">
        <v>74</v>
      </c>
      <c r="B1185" s="40" t="s">
        <v>24</v>
      </c>
      <c r="C1185" s="41" t="s">
        <v>13</v>
      </c>
      <c r="D1185" s="64">
        <v>27</v>
      </c>
    </row>
    <row r="1186" spans="1:4" x14ac:dyDescent="0.2">
      <c r="A1186" s="40" t="s">
        <v>74</v>
      </c>
      <c r="B1186" s="40" t="s">
        <v>24</v>
      </c>
      <c r="C1186" s="41" t="s">
        <v>7</v>
      </c>
      <c r="D1186" s="64">
        <v>1999</v>
      </c>
    </row>
    <row r="1187" spans="1:4" x14ac:dyDescent="0.2">
      <c r="A1187" s="40" t="s">
        <v>74</v>
      </c>
      <c r="B1187" s="40" t="s">
        <v>24</v>
      </c>
      <c r="C1187" s="41" t="s">
        <v>30</v>
      </c>
      <c r="D1187" s="64">
        <v>4393</v>
      </c>
    </row>
    <row r="1188" spans="1:4" x14ac:dyDescent="0.2">
      <c r="A1188" s="40" t="s">
        <v>74</v>
      </c>
      <c r="B1188" s="40" t="s">
        <v>24</v>
      </c>
      <c r="C1188" s="41" t="s">
        <v>95</v>
      </c>
      <c r="D1188" s="64">
        <v>1275</v>
      </c>
    </row>
    <row r="1189" spans="1:4" x14ac:dyDescent="0.2">
      <c r="A1189" s="40" t="s">
        <v>74</v>
      </c>
      <c r="B1189" s="40" t="s">
        <v>24</v>
      </c>
      <c r="C1189" s="41" t="s">
        <v>32</v>
      </c>
      <c r="D1189" s="64">
        <v>2247</v>
      </c>
    </row>
    <row r="1190" spans="1:4" x14ac:dyDescent="0.2">
      <c r="A1190" s="40" t="s">
        <v>74</v>
      </c>
      <c r="B1190" s="40" t="s">
        <v>24</v>
      </c>
      <c r="C1190" s="41" t="s">
        <v>31</v>
      </c>
      <c r="D1190" s="64">
        <v>4977</v>
      </c>
    </row>
    <row r="1191" spans="1:4" x14ac:dyDescent="0.2">
      <c r="A1191" s="40" t="s">
        <v>74</v>
      </c>
      <c r="B1191" s="40" t="s">
        <v>24</v>
      </c>
      <c r="C1191" s="41" t="s">
        <v>96</v>
      </c>
      <c r="D1191" s="64">
        <v>1767</v>
      </c>
    </row>
    <row r="1192" spans="1:4" x14ac:dyDescent="0.2">
      <c r="A1192" s="40" t="s">
        <v>74</v>
      </c>
      <c r="B1192" s="40" t="s">
        <v>28</v>
      </c>
      <c r="C1192" s="41" t="s">
        <v>13</v>
      </c>
      <c r="D1192" s="64">
        <v>286</v>
      </c>
    </row>
    <row r="1193" spans="1:4" x14ac:dyDescent="0.2">
      <c r="A1193" s="40" t="s">
        <v>74</v>
      </c>
      <c r="B1193" s="40" t="s">
        <v>28</v>
      </c>
      <c r="C1193" s="41" t="s">
        <v>7</v>
      </c>
      <c r="D1193" s="64">
        <v>2339</v>
      </c>
    </row>
    <row r="1194" spans="1:4" x14ac:dyDescent="0.2">
      <c r="A1194" s="40" t="s">
        <v>74</v>
      </c>
      <c r="B1194" s="40" t="s">
        <v>28</v>
      </c>
      <c r="C1194" s="41" t="s">
        <v>30</v>
      </c>
      <c r="D1194" s="64">
        <v>577</v>
      </c>
    </row>
    <row r="1195" spans="1:4" x14ac:dyDescent="0.2">
      <c r="A1195" s="40" t="s">
        <v>74</v>
      </c>
      <c r="B1195" s="40" t="s">
        <v>28</v>
      </c>
      <c r="C1195" s="41" t="s">
        <v>95</v>
      </c>
      <c r="D1195" s="64">
        <v>960</v>
      </c>
    </row>
    <row r="1196" spans="1:4" x14ac:dyDescent="0.2">
      <c r="A1196" s="40" t="s">
        <v>74</v>
      </c>
      <c r="B1196" s="40" t="s">
        <v>28</v>
      </c>
      <c r="C1196" s="41" t="s">
        <v>32</v>
      </c>
      <c r="D1196" s="64">
        <v>876</v>
      </c>
    </row>
    <row r="1197" spans="1:4" x14ac:dyDescent="0.2">
      <c r="A1197" s="40" t="s">
        <v>74</v>
      </c>
      <c r="B1197" s="40" t="s">
        <v>28</v>
      </c>
      <c r="C1197" s="41" t="s">
        <v>31</v>
      </c>
      <c r="D1197" s="64">
        <v>2249</v>
      </c>
    </row>
    <row r="1198" spans="1:4" x14ac:dyDescent="0.2">
      <c r="A1198" s="40" t="s">
        <v>74</v>
      </c>
      <c r="B1198" s="40" t="s">
        <v>28</v>
      </c>
      <c r="C1198" s="41" t="s">
        <v>96</v>
      </c>
      <c r="D1198" s="64">
        <v>1405</v>
      </c>
    </row>
    <row r="1199" spans="1:4" x14ac:dyDescent="0.2">
      <c r="A1199" s="40" t="s">
        <v>74</v>
      </c>
      <c r="B1199" s="40" t="s">
        <v>19</v>
      </c>
      <c r="C1199" s="41" t="s">
        <v>13</v>
      </c>
      <c r="D1199" s="64">
        <v>283</v>
      </c>
    </row>
    <row r="1200" spans="1:4" x14ac:dyDescent="0.2">
      <c r="A1200" s="40" t="s">
        <v>74</v>
      </c>
      <c r="B1200" s="40" t="s">
        <v>19</v>
      </c>
      <c r="C1200" s="41" t="s">
        <v>7</v>
      </c>
      <c r="D1200" s="64">
        <v>1991</v>
      </c>
    </row>
    <row r="1201" spans="1:4" x14ac:dyDescent="0.2">
      <c r="A1201" s="40" t="s">
        <v>74</v>
      </c>
      <c r="B1201" s="40" t="s">
        <v>19</v>
      </c>
      <c r="C1201" s="41" t="s">
        <v>30</v>
      </c>
      <c r="D1201" s="64">
        <v>858</v>
      </c>
    </row>
    <row r="1202" spans="1:4" x14ac:dyDescent="0.2">
      <c r="A1202" s="40" t="s">
        <v>74</v>
      </c>
      <c r="B1202" s="40" t="s">
        <v>19</v>
      </c>
      <c r="C1202" s="41" t="s">
        <v>95</v>
      </c>
      <c r="D1202" s="64">
        <v>912</v>
      </c>
    </row>
    <row r="1203" spans="1:4" x14ac:dyDescent="0.2">
      <c r="A1203" s="40" t="s">
        <v>74</v>
      </c>
      <c r="B1203" s="40" t="s">
        <v>19</v>
      </c>
      <c r="C1203" s="41" t="s">
        <v>32</v>
      </c>
      <c r="D1203" s="64">
        <v>876</v>
      </c>
    </row>
    <row r="1204" spans="1:4" x14ac:dyDescent="0.2">
      <c r="A1204" s="40" t="s">
        <v>74</v>
      </c>
      <c r="B1204" s="40" t="s">
        <v>19</v>
      </c>
      <c r="C1204" s="41" t="s">
        <v>31</v>
      </c>
      <c r="D1204" s="64">
        <v>2649</v>
      </c>
    </row>
    <row r="1205" spans="1:4" x14ac:dyDescent="0.2">
      <c r="A1205" s="40" t="s">
        <v>74</v>
      </c>
      <c r="B1205" s="40" t="s">
        <v>19</v>
      </c>
      <c r="C1205" s="41" t="s">
        <v>96</v>
      </c>
      <c r="D1205" s="64">
        <v>1290</v>
      </c>
    </row>
    <row r="1206" spans="1:4" x14ac:dyDescent="0.2">
      <c r="A1206" s="40" t="s">
        <v>74</v>
      </c>
      <c r="B1206" s="40" t="s">
        <v>18</v>
      </c>
      <c r="C1206" s="41" t="s">
        <v>13</v>
      </c>
      <c r="D1206" s="64">
        <v>333</v>
      </c>
    </row>
    <row r="1207" spans="1:4" x14ac:dyDescent="0.2">
      <c r="A1207" s="40" t="s">
        <v>74</v>
      </c>
      <c r="B1207" s="40" t="s">
        <v>18</v>
      </c>
      <c r="C1207" s="41" t="s">
        <v>7</v>
      </c>
      <c r="D1207" s="64">
        <v>2248</v>
      </c>
    </row>
    <row r="1208" spans="1:4" x14ac:dyDescent="0.2">
      <c r="A1208" s="40" t="s">
        <v>74</v>
      </c>
      <c r="B1208" s="40" t="s">
        <v>18</v>
      </c>
      <c r="C1208" s="41" t="s">
        <v>30</v>
      </c>
      <c r="D1208" s="64">
        <v>586</v>
      </c>
    </row>
    <row r="1209" spans="1:4" x14ac:dyDescent="0.2">
      <c r="A1209" s="40" t="s">
        <v>74</v>
      </c>
      <c r="B1209" s="40" t="s">
        <v>18</v>
      </c>
      <c r="C1209" s="41" t="s">
        <v>95</v>
      </c>
      <c r="D1209" s="64">
        <v>1076</v>
      </c>
    </row>
    <row r="1210" spans="1:4" x14ac:dyDescent="0.2">
      <c r="A1210" s="40" t="s">
        <v>74</v>
      </c>
      <c r="B1210" s="40" t="s">
        <v>18</v>
      </c>
      <c r="C1210" s="41" t="s">
        <v>32</v>
      </c>
      <c r="D1210" s="64">
        <v>926</v>
      </c>
    </row>
    <row r="1211" spans="1:4" x14ac:dyDescent="0.2">
      <c r="A1211" s="40" t="s">
        <v>74</v>
      </c>
      <c r="B1211" s="40" t="s">
        <v>18</v>
      </c>
      <c r="C1211" s="41" t="s">
        <v>31</v>
      </c>
      <c r="D1211" s="64">
        <v>2445</v>
      </c>
    </row>
    <row r="1212" spans="1:4" x14ac:dyDescent="0.2">
      <c r="A1212" s="40" t="s">
        <v>74</v>
      </c>
      <c r="B1212" s="40" t="s">
        <v>18</v>
      </c>
      <c r="C1212" s="41" t="s">
        <v>96</v>
      </c>
      <c r="D1212" s="64">
        <v>1429</v>
      </c>
    </row>
    <row r="1213" spans="1:4" x14ac:dyDescent="0.2">
      <c r="A1213" s="40" t="s">
        <v>74</v>
      </c>
      <c r="B1213" s="40" t="s">
        <v>23</v>
      </c>
      <c r="C1213" s="41" t="s">
        <v>13</v>
      </c>
      <c r="D1213" s="64">
        <v>27</v>
      </c>
    </row>
    <row r="1214" spans="1:4" x14ac:dyDescent="0.2">
      <c r="A1214" s="40" t="s">
        <v>74</v>
      </c>
      <c r="B1214" s="40" t="s">
        <v>23</v>
      </c>
      <c r="C1214" s="41" t="s">
        <v>7</v>
      </c>
      <c r="D1214" s="64">
        <v>2074</v>
      </c>
    </row>
    <row r="1215" spans="1:4" x14ac:dyDescent="0.2">
      <c r="A1215" s="40" t="s">
        <v>74</v>
      </c>
      <c r="B1215" s="40" t="s">
        <v>23</v>
      </c>
      <c r="C1215" s="41" t="s">
        <v>30</v>
      </c>
      <c r="D1215" s="64">
        <v>2570</v>
      </c>
    </row>
    <row r="1216" spans="1:4" x14ac:dyDescent="0.2">
      <c r="A1216" s="40" t="s">
        <v>74</v>
      </c>
      <c r="B1216" s="40" t="s">
        <v>23</v>
      </c>
      <c r="C1216" s="41" t="s">
        <v>95</v>
      </c>
      <c r="D1216" s="64">
        <v>1259</v>
      </c>
    </row>
    <row r="1217" spans="1:4" x14ac:dyDescent="0.2">
      <c r="A1217" s="40" t="s">
        <v>74</v>
      </c>
      <c r="B1217" s="40" t="s">
        <v>23</v>
      </c>
      <c r="C1217" s="41" t="s">
        <v>32</v>
      </c>
      <c r="D1217" s="64">
        <v>1850</v>
      </c>
    </row>
    <row r="1218" spans="1:4" x14ac:dyDescent="0.2">
      <c r="A1218" s="40" t="s">
        <v>74</v>
      </c>
      <c r="B1218" s="40" t="s">
        <v>23</v>
      </c>
      <c r="C1218" s="41" t="s">
        <v>31</v>
      </c>
      <c r="D1218" s="64">
        <v>4359</v>
      </c>
    </row>
    <row r="1219" spans="1:4" x14ac:dyDescent="0.2">
      <c r="A1219" s="40" t="s">
        <v>74</v>
      </c>
      <c r="B1219" s="40" t="s">
        <v>23</v>
      </c>
      <c r="C1219" s="41" t="s">
        <v>96</v>
      </c>
      <c r="D1219" s="64">
        <v>1725</v>
      </c>
    </row>
    <row r="1220" spans="1:4" x14ac:dyDescent="0.2">
      <c r="A1220" s="40" t="s">
        <v>74</v>
      </c>
      <c r="B1220" s="40" t="s">
        <v>22</v>
      </c>
      <c r="C1220" s="41" t="s">
        <v>13</v>
      </c>
      <c r="D1220" s="64">
        <v>41</v>
      </c>
    </row>
    <row r="1221" spans="1:4" x14ac:dyDescent="0.2">
      <c r="A1221" s="40" t="s">
        <v>74</v>
      </c>
      <c r="B1221" s="40" t="s">
        <v>22</v>
      </c>
      <c r="C1221" s="41" t="s">
        <v>7</v>
      </c>
      <c r="D1221" s="64">
        <v>2156</v>
      </c>
    </row>
    <row r="1222" spans="1:4" x14ac:dyDescent="0.2">
      <c r="A1222" s="40" t="s">
        <v>74</v>
      </c>
      <c r="B1222" s="40" t="s">
        <v>22</v>
      </c>
      <c r="C1222" s="41" t="s">
        <v>30</v>
      </c>
      <c r="D1222" s="64">
        <v>2588</v>
      </c>
    </row>
    <row r="1223" spans="1:4" x14ac:dyDescent="0.2">
      <c r="A1223" s="40" t="s">
        <v>74</v>
      </c>
      <c r="B1223" s="40" t="s">
        <v>22</v>
      </c>
      <c r="C1223" s="41" t="s">
        <v>95</v>
      </c>
      <c r="D1223" s="64">
        <v>1241</v>
      </c>
    </row>
    <row r="1224" spans="1:4" x14ac:dyDescent="0.2">
      <c r="A1224" s="40" t="s">
        <v>74</v>
      </c>
      <c r="B1224" s="40" t="s">
        <v>22</v>
      </c>
      <c r="C1224" s="41" t="s">
        <v>32</v>
      </c>
      <c r="D1224" s="64">
        <v>1902</v>
      </c>
    </row>
    <row r="1225" spans="1:4" x14ac:dyDescent="0.2">
      <c r="A1225" s="40" t="s">
        <v>74</v>
      </c>
      <c r="B1225" s="40" t="s">
        <v>22</v>
      </c>
      <c r="C1225" s="41" t="s">
        <v>31</v>
      </c>
      <c r="D1225" s="64">
        <v>4408</v>
      </c>
    </row>
    <row r="1226" spans="1:4" x14ac:dyDescent="0.2">
      <c r="A1226" s="40" t="s">
        <v>74</v>
      </c>
      <c r="B1226" s="40" t="s">
        <v>22</v>
      </c>
      <c r="C1226" s="41" t="s">
        <v>96</v>
      </c>
      <c r="D1226" s="64">
        <v>1653</v>
      </c>
    </row>
    <row r="1227" spans="1:4" x14ac:dyDescent="0.2">
      <c r="A1227" s="40" t="s">
        <v>74</v>
      </c>
      <c r="B1227" s="40" t="s">
        <v>20</v>
      </c>
      <c r="C1227" s="41" t="s">
        <v>13</v>
      </c>
      <c r="D1227" s="64">
        <v>219</v>
      </c>
    </row>
    <row r="1228" spans="1:4" x14ac:dyDescent="0.2">
      <c r="A1228" s="40" t="s">
        <v>74</v>
      </c>
      <c r="B1228" s="40" t="s">
        <v>20</v>
      </c>
      <c r="C1228" s="41" t="s">
        <v>7</v>
      </c>
      <c r="D1228" s="64">
        <v>2247</v>
      </c>
    </row>
    <row r="1229" spans="1:4" x14ac:dyDescent="0.2">
      <c r="A1229" s="40" t="s">
        <v>74</v>
      </c>
      <c r="B1229" s="40" t="s">
        <v>20</v>
      </c>
      <c r="C1229" s="41" t="s">
        <v>30</v>
      </c>
      <c r="D1229" s="64">
        <v>3375</v>
      </c>
    </row>
    <row r="1230" spans="1:4" x14ac:dyDescent="0.2">
      <c r="A1230" s="40" t="s">
        <v>74</v>
      </c>
      <c r="B1230" s="40" t="s">
        <v>20</v>
      </c>
      <c r="C1230" s="41" t="s">
        <v>95</v>
      </c>
      <c r="D1230" s="64">
        <v>1160</v>
      </c>
    </row>
    <row r="1231" spans="1:4" x14ac:dyDescent="0.2">
      <c r="A1231" s="40" t="s">
        <v>74</v>
      </c>
      <c r="B1231" s="40" t="s">
        <v>20</v>
      </c>
      <c r="C1231" s="41" t="s">
        <v>32</v>
      </c>
      <c r="D1231" s="64">
        <v>1756</v>
      </c>
    </row>
    <row r="1232" spans="1:4" x14ac:dyDescent="0.2">
      <c r="A1232" s="40" t="s">
        <v>74</v>
      </c>
      <c r="B1232" s="40" t="s">
        <v>20</v>
      </c>
      <c r="C1232" s="41" t="s">
        <v>31</v>
      </c>
      <c r="D1232" s="64">
        <v>4921</v>
      </c>
    </row>
    <row r="1233" spans="1:4" x14ac:dyDescent="0.2">
      <c r="A1233" s="40" t="s">
        <v>74</v>
      </c>
      <c r="B1233" s="40" t="s">
        <v>20</v>
      </c>
      <c r="C1233" s="41" t="s">
        <v>96</v>
      </c>
      <c r="D1233" s="64">
        <v>1569</v>
      </c>
    </row>
    <row r="1234" spans="1:4" x14ac:dyDescent="0.2">
      <c r="A1234" s="40" t="s">
        <v>74</v>
      </c>
      <c r="B1234" s="40" t="s">
        <v>8</v>
      </c>
      <c r="C1234" s="41" t="s">
        <v>13</v>
      </c>
      <c r="D1234" s="64">
        <v>58</v>
      </c>
    </row>
    <row r="1235" spans="1:4" x14ac:dyDescent="0.2">
      <c r="A1235" s="40" t="s">
        <v>74</v>
      </c>
      <c r="B1235" s="40" t="s">
        <v>8</v>
      </c>
      <c r="C1235" s="41" t="s">
        <v>7</v>
      </c>
      <c r="D1235" s="64">
        <v>2072</v>
      </c>
    </row>
    <row r="1236" spans="1:4" x14ac:dyDescent="0.2">
      <c r="A1236" s="40" t="s">
        <v>74</v>
      </c>
      <c r="B1236" s="40" t="s">
        <v>8</v>
      </c>
      <c r="C1236" s="41" t="s">
        <v>30</v>
      </c>
      <c r="D1236" s="64">
        <v>1577</v>
      </c>
    </row>
    <row r="1237" spans="1:4" x14ac:dyDescent="0.2">
      <c r="A1237" s="40" t="s">
        <v>74</v>
      </c>
      <c r="B1237" s="40" t="s">
        <v>8</v>
      </c>
      <c r="C1237" s="41" t="s">
        <v>95</v>
      </c>
      <c r="D1237" s="64">
        <v>1096</v>
      </c>
    </row>
    <row r="1238" spans="1:4" x14ac:dyDescent="0.2">
      <c r="A1238" s="40" t="s">
        <v>74</v>
      </c>
      <c r="B1238" s="40" t="s">
        <v>8</v>
      </c>
      <c r="C1238" s="41" t="s">
        <v>32</v>
      </c>
      <c r="D1238" s="64">
        <v>1456</v>
      </c>
    </row>
    <row r="1239" spans="1:4" x14ac:dyDescent="0.2">
      <c r="A1239" s="40" t="s">
        <v>74</v>
      </c>
      <c r="B1239" s="40" t="s">
        <v>8</v>
      </c>
      <c r="C1239" s="41" t="s">
        <v>31</v>
      </c>
      <c r="D1239" s="64">
        <v>3953</v>
      </c>
    </row>
    <row r="1240" spans="1:4" x14ac:dyDescent="0.2">
      <c r="A1240" s="40" t="s">
        <v>74</v>
      </c>
      <c r="B1240" s="40" t="s">
        <v>8</v>
      </c>
      <c r="C1240" s="41" t="s">
        <v>96</v>
      </c>
      <c r="D1240" s="64">
        <v>1637</v>
      </c>
    </row>
    <row r="1241" spans="1:4" x14ac:dyDescent="0.2">
      <c r="A1241" s="40" t="s">
        <v>74</v>
      </c>
      <c r="B1241" s="40" t="s">
        <v>27</v>
      </c>
      <c r="C1241" s="41" t="s">
        <v>13</v>
      </c>
      <c r="D1241" s="64">
        <v>285</v>
      </c>
    </row>
    <row r="1242" spans="1:4" x14ac:dyDescent="0.2">
      <c r="A1242" s="40" t="s">
        <v>74</v>
      </c>
      <c r="B1242" s="40" t="s">
        <v>27</v>
      </c>
      <c r="C1242" s="41" t="s">
        <v>7</v>
      </c>
      <c r="D1242" s="64">
        <v>2198</v>
      </c>
    </row>
    <row r="1243" spans="1:4" x14ac:dyDescent="0.2">
      <c r="A1243" s="40" t="s">
        <v>74</v>
      </c>
      <c r="B1243" s="40" t="s">
        <v>27</v>
      </c>
      <c r="C1243" s="41" t="s">
        <v>30</v>
      </c>
      <c r="D1243" s="64">
        <v>1124</v>
      </c>
    </row>
    <row r="1244" spans="1:4" x14ac:dyDescent="0.2">
      <c r="A1244" s="40" t="s">
        <v>74</v>
      </c>
      <c r="B1244" s="40" t="s">
        <v>27</v>
      </c>
      <c r="C1244" s="41" t="s">
        <v>95</v>
      </c>
      <c r="D1244" s="64">
        <v>1029</v>
      </c>
    </row>
    <row r="1245" spans="1:4" x14ac:dyDescent="0.2">
      <c r="A1245" s="40" t="s">
        <v>74</v>
      </c>
      <c r="B1245" s="40" t="s">
        <v>27</v>
      </c>
      <c r="C1245" s="41" t="s">
        <v>32</v>
      </c>
      <c r="D1245" s="64">
        <v>1495</v>
      </c>
    </row>
    <row r="1246" spans="1:4" x14ac:dyDescent="0.2">
      <c r="A1246" s="40" t="s">
        <v>74</v>
      </c>
      <c r="B1246" s="40" t="s">
        <v>27</v>
      </c>
      <c r="C1246" s="41" t="s">
        <v>31</v>
      </c>
      <c r="D1246" s="64">
        <v>4858</v>
      </c>
    </row>
    <row r="1247" spans="1:4" x14ac:dyDescent="0.2">
      <c r="A1247" s="40" t="s">
        <v>74</v>
      </c>
      <c r="B1247" s="40" t="s">
        <v>27</v>
      </c>
      <c r="C1247" s="41" t="s">
        <v>96</v>
      </c>
      <c r="D1247" s="64">
        <v>1539</v>
      </c>
    </row>
    <row r="1248" spans="1:4" x14ac:dyDescent="0.2">
      <c r="A1248" s="40" t="s">
        <v>74</v>
      </c>
      <c r="B1248" s="40" t="s">
        <v>26</v>
      </c>
      <c r="C1248" s="41" t="s">
        <v>13</v>
      </c>
      <c r="D1248" s="64">
        <v>150</v>
      </c>
    </row>
    <row r="1249" spans="1:4" x14ac:dyDescent="0.2">
      <c r="A1249" s="40" t="s">
        <v>74</v>
      </c>
      <c r="B1249" s="40" t="s">
        <v>26</v>
      </c>
      <c r="C1249" s="41" t="s">
        <v>7</v>
      </c>
      <c r="D1249" s="64">
        <v>2078</v>
      </c>
    </row>
    <row r="1250" spans="1:4" x14ac:dyDescent="0.2">
      <c r="A1250" s="40" t="s">
        <v>74</v>
      </c>
      <c r="B1250" s="40" t="s">
        <v>26</v>
      </c>
      <c r="C1250" s="41" t="s">
        <v>30</v>
      </c>
      <c r="D1250" s="64">
        <v>992</v>
      </c>
    </row>
    <row r="1251" spans="1:4" x14ac:dyDescent="0.2">
      <c r="A1251" s="40" t="s">
        <v>74</v>
      </c>
      <c r="B1251" s="40" t="s">
        <v>26</v>
      </c>
      <c r="C1251" s="41" t="s">
        <v>95</v>
      </c>
      <c r="D1251" s="64">
        <v>1003</v>
      </c>
    </row>
    <row r="1252" spans="1:4" x14ac:dyDescent="0.2">
      <c r="A1252" s="40" t="s">
        <v>74</v>
      </c>
      <c r="B1252" s="40" t="s">
        <v>26</v>
      </c>
      <c r="C1252" s="41" t="s">
        <v>32</v>
      </c>
      <c r="D1252" s="64">
        <v>1145</v>
      </c>
    </row>
    <row r="1253" spans="1:4" x14ac:dyDescent="0.2">
      <c r="A1253" s="40" t="s">
        <v>74</v>
      </c>
      <c r="B1253" s="40" t="s">
        <v>26</v>
      </c>
      <c r="C1253" s="41" t="s">
        <v>31</v>
      </c>
      <c r="D1253" s="64">
        <v>3585</v>
      </c>
    </row>
    <row r="1254" spans="1:4" x14ac:dyDescent="0.2">
      <c r="A1254" s="40" t="s">
        <v>74</v>
      </c>
      <c r="B1254" s="40" t="s">
        <v>26</v>
      </c>
      <c r="C1254" s="41" t="s">
        <v>96</v>
      </c>
      <c r="D1254" s="64">
        <v>1582</v>
      </c>
    </row>
    <row r="1255" spans="1:4" x14ac:dyDescent="0.2">
      <c r="A1255" s="40" t="s">
        <v>74</v>
      </c>
      <c r="B1255" s="40" t="s">
        <v>25</v>
      </c>
      <c r="C1255" s="41" t="s">
        <v>13</v>
      </c>
      <c r="D1255" s="64">
        <v>87</v>
      </c>
    </row>
    <row r="1256" spans="1:4" x14ac:dyDescent="0.2">
      <c r="A1256" s="40" t="s">
        <v>74</v>
      </c>
      <c r="B1256" s="40" t="s">
        <v>25</v>
      </c>
      <c r="C1256" s="41" t="s">
        <v>7</v>
      </c>
      <c r="D1256" s="64">
        <v>2008</v>
      </c>
    </row>
    <row r="1257" spans="1:4" x14ac:dyDescent="0.2">
      <c r="A1257" s="40" t="s">
        <v>74</v>
      </c>
      <c r="B1257" s="40" t="s">
        <v>25</v>
      </c>
      <c r="C1257" s="41" t="s">
        <v>30</v>
      </c>
      <c r="D1257" s="64">
        <v>1835</v>
      </c>
    </row>
    <row r="1258" spans="1:4" x14ac:dyDescent="0.2">
      <c r="A1258" s="40" t="s">
        <v>74</v>
      </c>
      <c r="B1258" s="40" t="s">
        <v>25</v>
      </c>
      <c r="C1258" s="41" t="s">
        <v>95</v>
      </c>
      <c r="D1258" s="64">
        <v>1056</v>
      </c>
    </row>
    <row r="1259" spans="1:4" x14ac:dyDescent="0.2">
      <c r="A1259" s="40" t="s">
        <v>74</v>
      </c>
      <c r="B1259" s="40" t="s">
        <v>25</v>
      </c>
      <c r="C1259" s="41" t="s">
        <v>32</v>
      </c>
      <c r="D1259" s="64">
        <v>1227</v>
      </c>
    </row>
    <row r="1260" spans="1:4" x14ac:dyDescent="0.2">
      <c r="A1260" s="40" t="s">
        <v>74</v>
      </c>
      <c r="B1260" s="40" t="s">
        <v>25</v>
      </c>
      <c r="C1260" s="41" t="s">
        <v>31</v>
      </c>
      <c r="D1260" s="64">
        <v>3406</v>
      </c>
    </row>
    <row r="1261" spans="1:4" x14ac:dyDescent="0.2">
      <c r="A1261" s="40" t="s">
        <v>74</v>
      </c>
      <c r="B1261" s="40" t="s">
        <v>25</v>
      </c>
      <c r="C1261" s="41" t="s">
        <v>96</v>
      </c>
      <c r="D1261" s="64">
        <v>1517</v>
      </c>
    </row>
    <row r="1262" spans="1:4" x14ac:dyDescent="0.2">
      <c r="A1262" s="40" t="s">
        <v>75</v>
      </c>
      <c r="B1262" s="40" t="s">
        <v>21</v>
      </c>
      <c r="C1262" s="41" t="s">
        <v>13</v>
      </c>
      <c r="D1262" s="64">
        <v>146</v>
      </c>
    </row>
    <row r="1263" spans="1:4" x14ac:dyDescent="0.2">
      <c r="A1263" s="40" t="s">
        <v>75</v>
      </c>
      <c r="B1263" s="40" t="s">
        <v>21</v>
      </c>
      <c r="C1263" s="41" t="s">
        <v>7</v>
      </c>
      <c r="D1263" s="64">
        <v>2363</v>
      </c>
    </row>
    <row r="1264" spans="1:4" x14ac:dyDescent="0.2">
      <c r="A1264" s="40" t="s">
        <v>75</v>
      </c>
      <c r="B1264" s="40" t="s">
        <v>21</v>
      </c>
      <c r="C1264" s="41" t="s">
        <v>30</v>
      </c>
      <c r="D1264" s="64">
        <v>6431</v>
      </c>
    </row>
    <row r="1265" spans="1:4" x14ac:dyDescent="0.2">
      <c r="A1265" s="40" t="s">
        <v>75</v>
      </c>
      <c r="B1265" s="40" t="s">
        <v>21</v>
      </c>
      <c r="C1265" s="41" t="s">
        <v>95</v>
      </c>
      <c r="D1265" s="64">
        <v>1439</v>
      </c>
    </row>
    <row r="1266" spans="1:4" x14ac:dyDescent="0.2">
      <c r="A1266" s="40" t="s">
        <v>75</v>
      </c>
      <c r="B1266" s="40" t="s">
        <v>21</v>
      </c>
      <c r="C1266" s="41" t="s">
        <v>32</v>
      </c>
      <c r="D1266" s="64">
        <v>2793</v>
      </c>
    </row>
    <row r="1267" spans="1:4" x14ac:dyDescent="0.2">
      <c r="A1267" s="40" t="s">
        <v>75</v>
      </c>
      <c r="B1267" s="40" t="s">
        <v>21</v>
      </c>
      <c r="C1267" s="41" t="s">
        <v>31</v>
      </c>
      <c r="D1267" s="64">
        <v>6098</v>
      </c>
    </row>
    <row r="1268" spans="1:4" x14ac:dyDescent="0.2">
      <c r="A1268" s="40" t="s">
        <v>75</v>
      </c>
      <c r="B1268" s="40" t="s">
        <v>21</v>
      </c>
      <c r="C1268" s="41" t="s">
        <v>96</v>
      </c>
      <c r="D1268" s="64">
        <v>1686</v>
      </c>
    </row>
    <row r="1269" spans="1:4" x14ac:dyDescent="0.2">
      <c r="A1269" s="40" t="s">
        <v>75</v>
      </c>
      <c r="B1269" s="40" t="s">
        <v>24</v>
      </c>
      <c r="C1269" s="41" t="s">
        <v>13</v>
      </c>
      <c r="D1269" s="64">
        <v>13</v>
      </c>
    </row>
    <row r="1270" spans="1:4" x14ac:dyDescent="0.2">
      <c r="A1270" s="40" t="s">
        <v>75</v>
      </c>
      <c r="B1270" s="40" t="s">
        <v>24</v>
      </c>
      <c r="C1270" s="41" t="s">
        <v>7</v>
      </c>
      <c r="D1270" s="64">
        <v>2182</v>
      </c>
    </row>
    <row r="1271" spans="1:4" x14ac:dyDescent="0.2">
      <c r="A1271" s="40" t="s">
        <v>75</v>
      </c>
      <c r="B1271" s="40" t="s">
        <v>24</v>
      </c>
      <c r="C1271" s="41" t="s">
        <v>30</v>
      </c>
      <c r="D1271" s="64">
        <v>8108</v>
      </c>
    </row>
    <row r="1272" spans="1:4" x14ac:dyDescent="0.2">
      <c r="A1272" s="40" t="s">
        <v>75</v>
      </c>
      <c r="B1272" s="40" t="s">
        <v>24</v>
      </c>
      <c r="C1272" s="41" t="s">
        <v>95</v>
      </c>
      <c r="D1272" s="64">
        <v>1354</v>
      </c>
    </row>
    <row r="1273" spans="1:4" x14ac:dyDescent="0.2">
      <c r="A1273" s="40" t="s">
        <v>75</v>
      </c>
      <c r="B1273" s="40" t="s">
        <v>24</v>
      </c>
      <c r="C1273" s="41" t="s">
        <v>32</v>
      </c>
      <c r="D1273" s="64">
        <v>3153</v>
      </c>
    </row>
    <row r="1274" spans="1:4" x14ac:dyDescent="0.2">
      <c r="A1274" s="40" t="s">
        <v>75</v>
      </c>
      <c r="B1274" s="40" t="s">
        <v>24</v>
      </c>
      <c r="C1274" s="41" t="s">
        <v>31</v>
      </c>
      <c r="D1274" s="64">
        <v>5505</v>
      </c>
    </row>
    <row r="1275" spans="1:4" x14ac:dyDescent="0.2">
      <c r="A1275" s="40" t="s">
        <v>75</v>
      </c>
      <c r="B1275" s="40" t="s">
        <v>24</v>
      </c>
      <c r="C1275" s="41" t="s">
        <v>96</v>
      </c>
      <c r="D1275" s="64">
        <v>1834</v>
      </c>
    </row>
    <row r="1276" spans="1:4" x14ac:dyDescent="0.2">
      <c r="A1276" s="40" t="s">
        <v>75</v>
      </c>
      <c r="B1276" s="40" t="s">
        <v>28</v>
      </c>
      <c r="C1276" s="41" t="s">
        <v>13</v>
      </c>
      <c r="D1276" s="64">
        <v>277</v>
      </c>
    </row>
    <row r="1277" spans="1:4" x14ac:dyDescent="0.2">
      <c r="A1277" s="40" t="s">
        <v>75</v>
      </c>
      <c r="B1277" s="40" t="s">
        <v>28</v>
      </c>
      <c r="C1277" s="41" t="s">
        <v>7</v>
      </c>
      <c r="D1277" s="64">
        <v>2457</v>
      </c>
    </row>
    <row r="1278" spans="1:4" x14ac:dyDescent="0.2">
      <c r="A1278" s="40" t="s">
        <v>75</v>
      </c>
      <c r="B1278" s="40" t="s">
        <v>28</v>
      </c>
      <c r="C1278" s="41" t="s">
        <v>30</v>
      </c>
      <c r="D1278" s="64">
        <v>496</v>
      </c>
    </row>
    <row r="1279" spans="1:4" x14ac:dyDescent="0.2">
      <c r="A1279" s="40" t="s">
        <v>75</v>
      </c>
      <c r="B1279" s="40" t="s">
        <v>28</v>
      </c>
      <c r="C1279" s="41" t="s">
        <v>95</v>
      </c>
      <c r="D1279" s="64">
        <v>899</v>
      </c>
    </row>
    <row r="1280" spans="1:4" x14ac:dyDescent="0.2">
      <c r="A1280" s="40" t="s">
        <v>75</v>
      </c>
      <c r="B1280" s="40" t="s">
        <v>28</v>
      </c>
      <c r="C1280" s="41" t="s">
        <v>32</v>
      </c>
      <c r="D1280" s="64">
        <v>783</v>
      </c>
    </row>
    <row r="1281" spans="1:4" x14ac:dyDescent="0.2">
      <c r="A1281" s="40" t="s">
        <v>75</v>
      </c>
      <c r="B1281" s="40" t="s">
        <v>28</v>
      </c>
      <c r="C1281" s="41" t="s">
        <v>31</v>
      </c>
      <c r="D1281" s="64">
        <v>2334</v>
      </c>
    </row>
    <row r="1282" spans="1:4" x14ac:dyDescent="0.2">
      <c r="A1282" s="40" t="s">
        <v>75</v>
      </c>
      <c r="B1282" s="40" t="s">
        <v>28</v>
      </c>
      <c r="C1282" s="41" t="s">
        <v>96</v>
      </c>
      <c r="D1282" s="64">
        <v>1406</v>
      </c>
    </row>
    <row r="1283" spans="1:4" x14ac:dyDescent="0.2">
      <c r="A1283" s="40" t="s">
        <v>75</v>
      </c>
      <c r="B1283" s="40" t="s">
        <v>19</v>
      </c>
      <c r="C1283" s="41" t="s">
        <v>13</v>
      </c>
      <c r="D1283" s="64">
        <v>194</v>
      </c>
    </row>
    <row r="1284" spans="1:4" x14ac:dyDescent="0.2">
      <c r="A1284" s="40" t="s">
        <v>75</v>
      </c>
      <c r="B1284" s="40" t="s">
        <v>19</v>
      </c>
      <c r="C1284" s="41" t="s">
        <v>7</v>
      </c>
      <c r="D1284" s="64">
        <v>1843</v>
      </c>
    </row>
    <row r="1285" spans="1:4" x14ac:dyDescent="0.2">
      <c r="A1285" s="40" t="s">
        <v>75</v>
      </c>
      <c r="B1285" s="40" t="s">
        <v>19</v>
      </c>
      <c r="C1285" s="41" t="s">
        <v>30</v>
      </c>
      <c r="D1285" s="64">
        <v>473</v>
      </c>
    </row>
    <row r="1286" spans="1:4" x14ac:dyDescent="0.2">
      <c r="A1286" s="40" t="s">
        <v>75</v>
      </c>
      <c r="B1286" s="40" t="s">
        <v>19</v>
      </c>
      <c r="C1286" s="41" t="s">
        <v>95</v>
      </c>
      <c r="D1286" s="64">
        <v>812</v>
      </c>
    </row>
    <row r="1287" spans="1:4" x14ac:dyDescent="0.2">
      <c r="A1287" s="40" t="s">
        <v>75</v>
      </c>
      <c r="B1287" s="40" t="s">
        <v>19</v>
      </c>
      <c r="C1287" s="41" t="s">
        <v>32</v>
      </c>
      <c r="D1287" s="64">
        <v>664</v>
      </c>
    </row>
    <row r="1288" spans="1:4" x14ac:dyDescent="0.2">
      <c r="A1288" s="40" t="s">
        <v>75</v>
      </c>
      <c r="B1288" s="40" t="s">
        <v>19</v>
      </c>
      <c r="C1288" s="41" t="s">
        <v>31</v>
      </c>
      <c r="D1288" s="64">
        <v>1848</v>
      </c>
    </row>
    <row r="1289" spans="1:4" x14ac:dyDescent="0.2">
      <c r="A1289" s="40" t="s">
        <v>75</v>
      </c>
      <c r="B1289" s="40" t="s">
        <v>19</v>
      </c>
      <c r="C1289" s="41" t="s">
        <v>96</v>
      </c>
      <c r="D1289" s="64">
        <v>1310</v>
      </c>
    </row>
    <row r="1290" spans="1:4" x14ac:dyDescent="0.2">
      <c r="A1290" s="40" t="s">
        <v>75</v>
      </c>
      <c r="B1290" s="40" t="s">
        <v>18</v>
      </c>
      <c r="C1290" s="41" t="s">
        <v>13</v>
      </c>
      <c r="D1290" s="64">
        <v>299</v>
      </c>
    </row>
    <row r="1291" spans="1:4" x14ac:dyDescent="0.2">
      <c r="A1291" s="40" t="s">
        <v>75</v>
      </c>
      <c r="B1291" s="40" t="s">
        <v>18</v>
      </c>
      <c r="C1291" s="41" t="s">
        <v>7</v>
      </c>
      <c r="D1291" s="64">
        <v>2331</v>
      </c>
    </row>
    <row r="1292" spans="1:4" x14ac:dyDescent="0.2">
      <c r="A1292" s="40" t="s">
        <v>75</v>
      </c>
      <c r="B1292" s="40" t="s">
        <v>18</v>
      </c>
      <c r="C1292" s="41" t="s">
        <v>30</v>
      </c>
      <c r="D1292" s="64">
        <v>539</v>
      </c>
    </row>
    <row r="1293" spans="1:4" x14ac:dyDescent="0.2">
      <c r="A1293" s="40" t="s">
        <v>75</v>
      </c>
      <c r="B1293" s="40" t="s">
        <v>18</v>
      </c>
      <c r="C1293" s="41" t="s">
        <v>95</v>
      </c>
      <c r="D1293" s="64">
        <v>947</v>
      </c>
    </row>
    <row r="1294" spans="1:4" x14ac:dyDescent="0.2">
      <c r="A1294" s="40" t="s">
        <v>75</v>
      </c>
      <c r="B1294" s="40" t="s">
        <v>18</v>
      </c>
      <c r="C1294" s="41" t="s">
        <v>32</v>
      </c>
      <c r="D1294" s="64">
        <v>971</v>
      </c>
    </row>
    <row r="1295" spans="1:4" x14ac:dyDescent="0.2">
      <c r="A1295" s="40" t="s">
        <v>75</v>
      </c>
      <c r="B1295" s="40" t="s">
        <v>18</v>
      </c>
      <c r="C1295" s="41" t="s">
        <v>31</v>
      </c>
      <c r="D1295" s="64">
        <v>2365</v>
      </c>
    </row>
    <row r="1296" spans="1:4" x14ac:dyDescent="0.2">
      <c r="A1296" s="40" t="s">
        <v>75</v>
      </c>
      <c r="B1296" s="40" t="s">
        <v>18</v>
      </c>
      <c r="C1296" s="41" t="s">
        <v>96</v>
      </c>
      <c r="D1296" s="64">
        <v>1492</v>
      </c>
    </row>
    <row r="1297" spans="1:4" x14ac:dyDescent="0.2">
      <c r="A1297" s="40" t="s">
        <v>75</v>
      </c>
      <c r="B1297" s="40" t="s">
        <v>23</v>
      </c>
      <c r="C1297" s="41" t="s">
        <v>13</v>
      </c>
      <c r="D1297" s="64">
        <v>8</v>
      </c>
    </row>
    <row r="1298" spans="1:4" x14ac:dyDescent="0.2">
      <c r="A1298" s="40" t="s">
        <v>75</v>
      </c>
      <c r="B1298" s="40" t="s">
        <v>23</v>
      </c>
      <c r="C1298" s="41" t="s">
        <v>7</v>
      </c>
      <c r="D1298" s="64">
        <v>2204</v>
      </c>
    </row>
    <row r="1299" spans="1:4" x14ac:dyDescent="0.2">
      <c r="A1299" s="40" t="s">
        <v>75</v>
      </c>
      <c r="B1299" s="40" t="s">
        <v>23</v>
      </c>
      <c r="C1299" s="41" t="s">
        <v>30</v>
      </c>
      <c r="D1299" s="64">
        <v>6368</v>
      </c>
    </row>
    <row r="1300" spans="1:4" x14ac:dyDescent="0.2">
      <c r="A1300" s="40" t="s">
        <v>75</v>
      </c>
      <c r="B1300" s="40" t="s">
        <v>23</v>
      </c>
      <c r="C1300" s="41" t="s">
        <v>95</v>
      </c>
      <c r="D1300" s="64">
        <v>1351</v>
      </c>
    </row>
    <row r="1301" spans="1:4" x14ac:dyDescent="0.2">
      <c r="A1301" s="40" t="s">
        <v>75</v>
      </c>
      <c r="B1301" s="40" t="s">
        <v>23</v>
      </c>
      <c r="C1301" s="41" t="s">
        <v>32</v>
      </c>
      <c r="D1301" s="64">
        <v>2658</v>
      </c>
    </row>
    <row r="1302" spans="1:4" x14ac:dyDescent="0.2">
      <c r="A1302" s="40" t="s">
        <v>75</v>
      </c>
      <c r="B1302" s="40" t="s">
        <v>23</v>
      </c>
      <c r="C1302" s="41" t="s">
        <v>31</v>
      </c>
      <c r="D1302" s="64">
        <v>4816</v>
      </c>
    </row>
    <row r="1303" spans="1:4" x14ac:dyDescent="0.2">
      <c r="A1303" s="40" t="s">
        <v>75</v>
      </c>
      <c r="B1303" s="40" t="s">
        <v>23</v>
      </c>
      <c r="C1303" s="41" t="s">
        <v>96</v>
      </c>
      <c r="D1303" s="64">
        <v>1934</v>
      </c>
    </row>
    <row r="1304" spans="1:4" x14ac:dyDescent="0.2">
      <c r="A1304" s="40" t="s">
        <v>75</v>
      </c>
      <c r="B1304" s="40" t="s">
        <v>22</v>
      </c>
      <c r="C1304" s="41" t="s">
        <v>13</v>
      </c>
      <c r="D1304" s="64">
        <v>23</v>
      </c>
    </row>
    <row r="1305" spans="1:4" x14ac:dyDescent="0.2">
      <c r="A1305" s="40" t="s">
        <v>75</v>
      </c>
      <c r="B1305" s="40" t="s">
        <v>22</v>
      </c>
      <c r="C1305" s="41" t="s">
        <v>7</v>
      </c>
      <c r="D1305" s="64">
        <v>2124</v>
      </c>
    </row>
    <row r="1306" spans="1:4" x14ac:dyDescent="0.2">
      <c r="A1306" s="40" t="s">
        <v>75</v>
      </c>
      <c r="B1306" s="40" t="s">
        <v>22</v>
      </c>
      <c r="C1306" s="41" t="s">
        <v>30</v>
      </c>
      <c r="D1306" s="64">
        <v>5081</v>
      </c>
    </row>
    <row r="1307" spans="1:4" x14ac:dyDescent="0.2">
      <c r="A1307" s="40" t="s">
        <v>75</v>
      </c>
      <c r="B1307" s="40" t="s">
        <v>22</v>
      </c>
      <c r="C1307" s="41" t="s">
        <v>95</v>
      </c>
      <c r="D1307" s="64">
        <v>1352</v>
      </c>
    </row>
    <row r="1308" spans="1:4" x14ac:dyDescent="0.2">
      <c r="A1308" s="40" t="s">
        <v>75</v>
      </c>
      <c r="B1308" s="40" t="s">
        <v>22</v>
      </c>
      <c r="C1308" s="41" t="s">
        <v>32</v>
      </c>
      <c r="D1308" s="64">
        <v>2408</v>
      </c>
    </row>
    <row r="1309" spans="1:4" x14ac:dyDescent="0.2">
      <c r="A1309" s="40" t="s">
        <v>75</v>
      </c>
      <c r="B1309" s="40" t="s">
        <v>22</v>
      </c>
      <c r="C1309" s="41" t="s">
        <v>31</v>
      </c>
      <c r="D1309" s="64">
        <v>4683</v>
      </c>
    </row>
    <row r="1310" spans="1:4" x14ac:dyDescent="0.2">
      <c r="A1310" s="40" t="s">
        <v>75</v>
      </c>
      <c r="B1310" s="40" t="s">
        <v>22</v>
      </c>
      <c r="C1310" s="41" t="s">
        <v>96</v>
      </c>
      <c r="D1310" s="64">
        <v>1863</v>
      </c>
    </row>
    <row r="1311" spans="1:4" x14ac:dyDescent="0.2">
      <c r="A1311" s="40" t="s">
        <v>75</v>
      </c>
      <c r="B1311" s="40" t="s">
        <v>20</v>
      </c>
      <c r="C1311" s="41" t="s">
        <v>13</v>
      </c>
      <c r="D1311" s="64">
        <v>202</v>
      </c>
    </row>
    <row r="1312" spans="1:4" x14ac:dyDescent="0.2">
      <c r="A1312" s="40" t="s">
        <v>75</v>
      </c>
      <c r="B1312" s="40" t="s">
        <v>20</v>
      </c>
      <c r="C1312" s="41" t="s">
        <v>7</v>
      </c>
      <c r="D1312" s="64">
        <v>2158</v>
      </c>
    </row>
    <row r="1313" spans="1:4" x14ac:dyDescent="0.2">
      <c r="A1313" s="40" t="s">
        <v>75</v>
      </c>
      <c r="B1313" s="40" t="s">
        <v>20</v>
      </c>
      <c r="C1313" s="41" t="s">
        <v>30</v>
      </c>
      <c r="D1313" s="64">
        <v>1713</v>
      </c>
    </row>
    <row r="1314" spans="1:4" x14ac:dyDescent="0.2">
      <c r="A1314" s="40" t="s">
        <v>75</v>
      </c>
      <c r="B1314" s="40" t="s">
        <v>20</v>
      </c>
      <c r="C1314" s="41" t="s">
        <v>95</v>
      </c>
      <c r="D1314" s="64">
        <v>1001</v>
      </c>
    </row>
    <row r="1315" spans="1:4" x14ac:dyDescent="0.2">
      <c r="A1315" s="40" t="s">
        <v>75</v>
      </c>
      <c r="B1315" s="40" t="s">
        <v>20</v>
      </c>
      <c r="C1315" s="41" t="s">
        <v>32</v>
      </c>
      <c r="D1315" s="64">
        <v>1295</v>
      </c>
    </row>
    <row r="1316" spans="1:4" x14ac:dyDescent="0.2">
      <c r="A1316" s="40" t="s">
        <v>75</v>
      </c>
      <c r="B1316" s="40" t="s">
        <v>20</v>
      </c>
      <c r="C1316" s="41" t="s">
        <v>31</v>
      </c>
      <c r="D1316" s="64">
        <v>3604</v>
      </c>
    </row>
    <row r="1317" spans="1:4" x14ac:dyDescent="0.2">
      <c r="A1317" s="40" t="s">
        <v>75</v>
      </c>
      <c r="B1317" s="40" t="s">
        <v>20</v>
      </c>
      <c r="C1317" s="41" t="s">
        <v>96</v>
      </c>
      <c r="D1317" s="64">
        <v>1625</v>
      </c>
    </row>
    <row r="1318" spans="1:4" x14ac:dyDescent="0.2">
      <c r="A1318" s="40" t="s">
        <v>75</v>
      </c>
      <c r="B1318" s="40" t="s">
        <v>8</v>
      </c>
      <c r="C1318" s="41" t="s">
        <v>13</v>
      </c>
      <c r="D1318" s="64">
        <v>40</v>
      </c>
    </row>
    <row r="1319" spans="1:4" x14ac:dyDescent="0.2">
      <c r="A1319" s="40" t="s">
        <v>75</v>
      </c>
      <c r="B1319" s="40" t="s">
        <v>8</v>
      </c>
      <c r="C1319" s="41" t="s">
        <v>7</v>
      </c>
      <c r="D1319" s="64">
        <v>2355</v>
      </c>
    </row>
    <row r="1320" spans="1:4" x14ac:dyDescent="0.2">
      <c r="A1320" s="40" t="s">
        <v>75</v>
      </c>
      <c r="B1320" s="40" t="s">
        <v>8</v>
      </c>
      <c r="C1320" s="41" t="s">
        <v>30</v>
      </c>
      <c r="D1320" s="64">
        <v>6287</v>
      </c>
    </row>
    <row r="1321" spans="1:4" x14ac:dyDescent="0.2">
      <c r="A1321" s="40" t="s">
        <v>75</v>
      </c>
      <c r="B1321" s="40" t="s">
        <v>8</v>
      </c>
      <c r="C1321" s="41" t="s">
        <v>95</v>
      </c>
      <c r="D1321" s="64">
        <v>1513</v>
      </c>
    </row>
    <row r="1322" spans="1:4" x14ac:dyDescent="0.2">
      <c r="A1322" s="40" t="s">
        <v>75</v>
      </c>
      <c r="B1322" s="40" t="s">
        <v>8</v>
      </c>
      <c r="C1322" s="41" t="s">
        <v>32</v>
      </c>
      <c r="D1322" s="64">
        <v>3122</v>
      </c>
    </row>
    <row r="1323" spans="1:4" x14ac:dyDescent="0.2">
      <c r="A1323" s="40" t="s">
        <v>75</v>
      </c>
      <c r="B1323" s="40" t="s">
        <v>8</v>
      </c>
      <c r="C1323" s="41" t="s">
        <v>31</v>
      </c>
      <c r="D1323" s="64">
        <v>6007</v>
      </c>
    </row>
    <row r="1324" spans="1:4" x14ac:dyDescent="0.2">
      <c r="A1324" s="40" t="s">
        <v>75</v>
      </c>
      <c r="B1324" s="40" t="s">
        <v>8</v>
      </c>
      <c r="C1324" s="41" t="s">
        <v>96</v>
      </c>
      <c r="D1324" s="64">
        <v>1748</v>
      </c>
    </row>
    <row r="1325" spans="1:4" x14ac:dyDescent="0.2">
      <c r="A1325" s="40" t="s">
        <v>75</v>
      </c>
      <c r="B1325" s="40" t="s">
        <v>27</v>
      </c>
      <c r="C1325" s="41" t="s">
        <v>13</v>
      </c>
      <c r="D1325" s="64">
        <v>204</v>
      </c>
    </row>
    <row r="1326" spans="1:4" x14ac:dyDescent="0.2">
      <c r="A1326" s="40" t="s">
        <v>75</v>
      </c>
      <c r="B1326" s="40" t="s">
        <v>27</v>
      </c>
      <c r="C1326" s="41" t="s">
        <v>7</v>
      </c>
      <c r="D1326" s="64">
        <v>2198</v>
      </c>
    </row>
    <row r="1327" spans="1:4" x14ac:dyDescent="0.2">
      <c r="A1327" s="40" t="s">
        <v>75</v>
      </c>
      <c r="B1327" s="40" t="s">
        <v>27</v>
      </c>
      <c r="C1327" s="41" t="s">
        <v>30</v>
      </c>
      <c r="D1327" s="64">
        <v>909</v>
      </c>
    </row>
    <row r="1328" spans="1:4" x14ac:dyDescent="0.2">
      <c r="A1328" s="40" t="s">
        <v>75</v>
      </c>
      <c r="B1328" s="40" t="s">
        <v>27</v>
      </c>
      <c r="C1328" s="41" t="s">
        <v>95</v>
      </c>
      <c r="D1328" s="64">
        <v>953</v>
      </c>
    </row>
    <row r="1329" spans="1:4" x14ac:dyDescent="0.2">
      <c r="A1329" s="40" t="s">
        <v>75</v>
      </c>
      <c r="B1329" s="40" t="s">
        <v>27</v>
      </c>
      <c r="C1329" s="41" t="s">
        <v>32</v>
      </c>
      <c r="D1329" s="64">
        <v>1105</v>
      </c>
    </row>
    <row r="1330" spans="1:4" x14ac:dyDescent="0.2">
      <c r="A1330" s="40" t="s">
        <v>75</v>
      </c>
      <c r="B1330" s="40" t="s">
        <v>27</v>
      </c>
      <c r="C1330" s="41" t="s">
        <v>31</v>
      </c>
      <c r="D1330" s="64">
        <v>3282</v>
      </c>
    </row>
    <row r="1331" spans="1:4" x14ac:dyDescent="0.2">
      <c r="A1331" s="40" t="s">
        <v>75</v>
      </c>
      <c r="B1331" s="40" t="s">
        <v>27</v>
      </c>
      <c r="C1331" s="41" t="s">
        <v>96</v>
      </c>
      <c r="D1331" s="64">
        <v>1484</v>
      </c>
    </row>
    <row r="1332" spans="1:4" x14ac:dyDescent="0.2">
      <c r="A1332" s="40" t="s">
        <v>75</v>
      </c>
      <c r="B1332" s="40" t="s">
        <v>26</v>
      </c>
      <c r="C1332" s="41" t="s">
        <v>13</v>
      </c>
      <c r="D1332" s="64">
        <v>159</v>
      </c>
    </row>
    <row r="1333" spans="1:4" x14ac:dyDescent="0.2">
      <c r="A1333" s="40" t="s">
        <v>75</v>
      </c>
      <c r="B1333" s="40" t="s">
        <v>26</v>
      </c>
      <c r="C1333" s="41" t="s">
        <v>7</v>
      </c>
      <c r="D1333" s="64">
        <v>2032</v>
      </c>
    </row>
    <row r="1334" spans="1:4" x14ac:dyDescent="0.2">
      <c r="A1334" s="40" t="s">
        <v>75</v>
      </c>
      <c r="B1334" s="40" t="s">
        <v>26</v>
      </c>
      <c r="C1334" s="41" t="s">
        <v>30</v>
      </c>
      <c r="D1334" s="64">
        <v>1693</v>
      </c>
    </row>
    <row r="1335" spans="1:4" x14ac:dyDescent="0.2">
      <c r="A1335" s="40" t="s">
        <v>75</v>
      </c>
      <c r="B1335" s="40" t="s">
        <v>26</v>
      </c>
      <c r="C1335" s="41" t="s">
        <v>95</v>
      </c>
      <c r="D1335" s="64">
        <v>1014</v>
      </c>
    </row>
    <row r="1336" spans="1:4" x14ac:dyDescent="0.2">
      <c r="A1336" s="40" t="s">
        <v>75</v>
      </c>
      <c r="B1336" s="40" t="s">
        <v>26</v>
      </c>
      <c r="C1336" s="41" t="s">
        <v>32</v>
      </c>
      <c r="D1336" s="64">
        <v>1375</v>
      </c>
    </row>
    <row r="1337" spans="1:4" x14ac:dyDescent="0.2">
      <c r="A1337" s="40" t="s">
        <v>75</v>
      </c>
      <c r="B1337" s="40" t="s">
        <v>26</v>
      </c>
      <c r="C1337" s="41" t="s">
        <v>31</v>
      </c>
      <c r="D1337" s="64">
        <v>3632</v>
      </c>
    </row>
    <row r="1338" spans="1:4" x14ac:dyDescent="0.2">
      <c r="A1338" s="40" t="s">
        <v>75</v>
      </c>
      <c r="B1338" s="40" t="s">
        <v>26</v>
      </c>
      <c r="C1338" s="41" t="s">
        <v>96</v>
      </c>
      <c r="D1338" s="64">
        <v>1570</v>
      </c>
    </row>
    <row r="1339" spans="1:4" x14ac:dyDescent="0.2">
      <c r="A1339" s="40" t="s">
        <v>75</v>
      </c>
      <c r="B1339" s="40" t="s">
        <v>25</v>
      </c>
      <c r="C1339" s="41" t="s">
        <v>13</v>
      </c>
      <c r="D1339" s="64">
        <v>100</v>
      </c>
    </row>
    <row r="1340" spans="1:4" x14ac:dyDescent="0.2">
      <c r="A1340" s="40" t="s">
        <v>75</v>
      </c>
      <c r="B1340" s="40" t="s">
        <v>25</v>
      </c>
      <c r="C1340" s="41" t="s">
        <v>7</v>
      </c>
      <c r="D1340" s="64">
        <v>1933</v>
      </c>
    </row>
    <row r="1341" spans="1:4" x14ac:dyDescent="0.2">
      <c r="A1341" s="40" t="s">
        <v>75</v>
      </c>
      <c r="B1341" s="40" t="s">
        <v>25</v>
      </c>
      <c r="C1341" s="41" t="s">
        <v>30</v>
      </c>
      <c r="D1341" s="64">
        <v>2189</v>
      </c>
    </row>
    <row r="1342" spans="1:4" x14ac:dyDescent="0.2">
      <c r="A1342" s="40" t="s">
        <v>75</v>
      </c>
      <c r="B1342" s="40" t="s">
        <v>25</v>
      </c>
      <c r="C1342" s="41" t="s">
        <v>95</v>
      </c>
      <c r="D1342" s="64">
        <v>1044</v>
      </c>
    </row>
    <row r="1343" spans="1:4" x14ac:dyDescent="0.2">
      <c r="A1343" s="40" t="s">
        <v>75</v>
      </c>
      <c r="B1343" s="40" t="s">
        <v>25</v>
      </c>
      <c r="C1343" s="41" t="s">
        <v>32</v>
      </c>
      <c r="D1343" s="64">
        <v>1293</v>
      </c>
    </row>
    <row r="1344" spans="1:4" x14ac:dyDescent="0.2">
      <c r="A1344" s="40" t="s">
        <v>75</v>
      </c>
      <c r="B1344" s="40" t="s">
        <v>25</v>
      </c>
      <c r="C1344" s="41" t="s">
        <v>31</v>
      </c>
      <c r="D1344" s="64">
        <v>3392</v>
      </c>
    </row>
    <row r="1345" spans="1:4" x14ac:dyDescent="0.2">
      <c r="A1345" s="40" t="s">
        <v>75</v>
      </c>
      <c r="B1345" s="40" t="s">
        <v>25</v>
      </c>
      <c r="C1345" s="41" t="s">
        <v>96</v>
      </c>
      <c r="D1345" s="64">
        <v>1648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FF0000"/>
  </sheetPr>
  <dimension ref="A1:L35"/>
  <sheetViews>
    <sheetView topLeftCell="A3" zoomScaleNormal="100" workbookViewId="0">
      <selection activeCell="B9" sqref="B9"/>
    </sheetView>
  </sheetViews>
  <sheetFormatPr defaultColWidth="9.140625" defaultRowHeight="15" x14ac:dyDescent="0.2"/>
  <cols>
    <col min="1" max="1" width="10.5703125" style="42" customWidth="1"/>
    <col min="2" max="2" width="13.5703125" style="42" customWidth="1"/>
    <col min="3" max="3" width="3.5703125" style="42" customWidth="1"/>
    <col min="4" max="4" width="15.5703125" style="42" customWidth="1"/>
    <col min="5" max="5" width="15.28515625" style="42" customWidth="1"/>
    <col min="6" max="6" width="13.5703125" style="42" customWidth="1"/>
    <col min="7" max="7" width="3.5703125" style="42" customWidth="1"/>
    <col min="8" max="10" width="13.5703125" style="42" customWidth="1"/>
    <col min="11" max="11" width="3.5703125" style="42" customWidth="1"/>
    <col min="12" max="12" width="13.5703125" style="42" customWidth="1"/>
    <col min="13" max="13" width="9.140625" style="42"/>
    <col min="14" max="14" width="9.140625" style="42" customWidth="1"/>
    <col min="15" max="16384" width="9.140625" style="42"/>
  </cols>
  <sheetData>
    <row r="1" spans="1:12" ht="18.75" customHeight="1" x14ac:dyDescent="0.2">
      <c r="A1" s="68"/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</row>
    <row r="2" spans="1:12" x14ac:dyDescent="0.2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ht="15.75" x14ac:dyDescent="0.2">
      <c r="A3" s="43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</row>
    <row r="4" spans="1:12" ht="15.75" x14ac:dyDescent="0.25">
      <c r="A4" s="69" t="str">
        <f>FIRE0802a!A3</f>
        <v>2025/26</v>
      </c>
      <c r="B4" s="69"/>
      <c r="C4" s="69"/>
      <c r="D4" s="69"/>
      <c r="E4" s="69"/>
      <c r="F4" s="35"/>
      <c r="G4" s="35"/>
      <c r="H4" s="35"/>
      <c r="I4" s="35"/>
      <c r="J4" s="35"/>
      <c r="K4" s="35"/>
      <c r="L4" s="35"/>
    </row>
    <row r="5" spans="1:12" ht="16.5" thickBot="1" x14ac:dyDescent="0.3">
      <c r="A5" s="45" t="s">
        <v>74</v>
      </c>
      <c r="B5" s="44"/>
      <c r="C5" s="44"/>
      <c r="D5" s="44"/>
      <c r="E5" s="44"/>
      <c r="F5" s="35"/>
      <c r="G5" s="35"/>
      <c r="H5" s="35"/>
      <c r="I5" s="35"/>
      <c r="J5" s="35"/>
      <c r="K5" s="35"/>
      <c r="L5" s="35"/>
    </row>
    <row r="6" spans="1:12" ht="15.75" x14ac:dyDescent="0.25">
      <c r="A6" s="44"/>
      <c r="B6" s="44" t="b">
        <f>ISNUMBER(B9)</f>
        <v>1</v>
      </c>
      <c r="C6" s="44"/>
      <c r="D6" s="44"/>
      <c r="E6" s="44"/>
      <c r="F6" s="35"/>
      <c r="G6" s="35"/>
      <c r="H6" s="35"/>
      <c r="I6" s="35"/>
      <c r="J6" s="35"/>
      <c r="K6" s="35"/>
      <c r="L6" s="35"/>
    </row>
    <row r="7" spans="1:12" ht="45" customHeight="1" thickBot="1" x14ac:dyDescent="0.25">
      <c r="A7" s="35"/>
      <c r="B7" s="35"/>
      <c r="C7" s="35"/>
      <c r="D7" s="46" t="s">
        <v>29</v>
      </c>
      <c r="E7" s="46"/>
      <c r="F7" s="46"/>
      <c r="G7" s="35"/>
      <c r="H7" s="46" t="s">
        <v>29</v>
      </c>
      <c r="I7" s="46"/>
      <c r="J7" s="46"/>
      <c r="K7" s="35"/>
      <c r="L7" s="46" t="s">
        <v>29</v>
      </c>
    </row>
    <row r="8" spans="1:12" ht="75.75" thickBot="1" x14ac:dyDescent="0.25">
      <c r="A8" s="35" t="s">
        <v>10</v>
      </c>
      <c r="B8" s="47" t="s">
        <v>1</v>
      </c>
      <c r="C8" s="43"/>
      <c r="D8" s="48" t="s">
        <v>7</v>
      </c>
      <c r="E8" s="49" t="s">
        <v>11</v>
      </c>
      <c r="F8" s="48" t="s">
        <v>12</v>
      </c>
      <c r="G8" s="50"/>
      <c r="H8" s="48" t="s">
        <v>30</v>
      </c>
      <c r="I8" s="48" t="s">
        <v>31</v>
      </c>
      <c r="J8" s="48" t="s">
        <v>32</v>
      </c>
      <c r="K8" s="50"/>
      <c r="L8" s="48" t="s">
        <v>13</v>
      </c>
    </row>
    <row r="9" spans="1:12" ht="15.75" x14ac:dyDescent="0.25">
      <c r="A9" s="51" t="s">
        <v>14</v>
      </c>
      <c r="B9" s="34" cm="1">
        <f t="array" ref="B9">IF($A$4&lt;&gt;"All years",SUMPRODUCT((Data!$A$2:$A$10000=$A$4)*(Data!$D$2:$D$10000))/SUMPRODUCT((Days!$C$1:$R$1=$A$4)*(Days!$C$2:$R$13)),SUMPRODUCT((Data!$D$2:$D$10000))/SUMPRODUCT((Days!$C$2:$R$13)))</f>
        <v>467.38904109589043</v>
      </c>
      <c r="C9" s="51"/>
      <c r="D9" s="51" cm="1">
        <f t="array" ref="D9">IF($A$4&lt;&gt;"All years",SUMPRODUCT((Data!$A$2:$A$10000=$A$4)*(Data!$C$2:$C$10000=FIRE0802a_raw!D$8)*(Data!$D$2:$D$10000))/SUMPRODUCT((Days!$C$1:$R$1=$A$4)*(Days!$C$2:$R$13)),SUMPRODUCT((Data!$C$2:$C$10000=FIRE0802a_raw!D$8)*(Data!$D$2:$D$10000)/SUMPRODUCT((Days!$C$2:$R$13))))</f>
        <v>71.726027397260268</v>
      </c>
      <c r="E9" s="51" cm="1">
        <f t="array" ref="E9">IF($A$4&lt;&gt;"All years",SUMPRODUCT((Data!$A$2:$A$10000=$A$4)*(Data!$C$2:$C$10000=FIRE0802a_raw!E$8)*(Data!$D$2:$D$10000))/SUMPRODUCT((Days!$C$1:$R$1=$A$4)*(Days!$C$2:$R$13)),SUMPRODUCT((Data!$C$2:$C$10000=FIRE0802a_raw!E$8)*(Data!$D$2:$D$10000)/SUMPRODUCT((Days!$C$2:$R$13))))</f>
        <v>37.476712328767121</v>
      </c>
      <c r="F9" s="51" cm="1">
        <f t="array" ref="F9">IF($A$4&lt;&gt;"All years",SUMPRODUCT((Data!$A$2:$A$10000=$A$4)*(Data!$C$2:$C$10000=FIRE0802a_raw!F$8)*(Data!$D$2:$D$10000))/SUMPRODUCT((Days!$C$1:$R$1=$A$4)*(Days!$C$2:$R$13)),SUMPRODUCT((Data!$C$2:$C$10000=FIRE0802a_raw!F$8)*(Data!$D$2:$D$10000)/SUMPRODUCT((Days!$C$2:$R$13))))</f>
        <v>53.698630136986303</v>
      </c>
      <c r="G9" s="51" cm="1">
        <f t="array" ref="G9">IF($A$4&lt;&gt;"All years",SUMPRODUCT((Data!$A$2:$A$10000=$A$4)*(Data!$C$2:$C$10000=FIRE0802a_raw!G$8)*(Data!$D$2:$D$10000))/SUMPRODUCT((Days!$C$1:$R$1=$A$4)*(Days!$C$2:$R$13)),SUMPRODUCT((Data!$C$2:$C$10000=FIRE0802a_raw!G$8)*(Data!$D$2:$D$10000)/SUMPRODUCT((Days!$C$2:$R$13))))</f>
        <v>0</v>
      </c>
      <c r="H9" s="51" cm="1">
        <f t="array" ref="H9">IF($A$4&lt;&gt;"All years",SUMPRODUCT((Data!$A$2:$A$10000=$A$4)*(Data!$C$2:$C$10000=FIRE0802a_raw!H$8)*(Data!$D$2:$D$10000))/SUMPRODUCT((Days!$C$1:$R$1=$A$4)*(Days!$C$2:$R$13)),SUMPRODUCT((Data!$C$2:$C$10000=FIRE0802a_raw!H$8)*(Data!$D$2:$D$10000)/SUMPRODUCT((Days!$C$2:$R$13))))</f>
        <v>110.37534246575342</v>
      </c>
      <c r="I9" s="51" cm="1">
        <f t="array" ref="I9">IF($A$4&lt;&gt;"All years",SUMPRODUCT((Data!$A$2:$A$10000=$A$4)*(Data!$C$2:$C$10000=FIRE0802a_raw!I$8)*(Data!$D$2:$D$10000))/SUMPRODUCT((Days!$C$1:$R$1=$A$4)*(Days!$C$2:$R$13)),SUMPRODUCT((Data!$C$2:$C$10000=FIRE0802a_raw!I$8)*(Data!$D$2:$D$10000)/SUMPRODUCT((Days!$C$2:$R$13))))</f>
        <v>130.31780821917809</v>
      </c>
      <c r="J9" s="51" cm="1">
        <f t="array" ref="J9">IF($A$4&lt;&gt;"All years",SUMPRODUCT((Data!$A$2:$A$10000=$A$4)*(Data!$C$2:$C$10000=FIRE0802a_raw!J$8)*(Data!$D$2:$D$10000))/SUMPRODUCT((Days!$C$1:$R$1=$A$4)*(Days!$C$2:$R$13)),SUMPRODUCT((Data!$C$2:$C$10000=FIRE0802a_raw!J$8)*(Data!$D$2:$D$10000)/SUMPRODUCT((Days!$C$2:$R$13))))</f>
        <v>59.232876712328768</v>
      </c>
      <c r="K9" s="51" cm="1">
        <f t="array" ref="K9">IF($A$4&lt;&gt;"All years",SUMPRODUCT((Data!$A$2:$A$10000=$A$4)*(Data!$C$2:$C$10000=FIRE0802a_raw!K$8)*(Data!$D$2:$D$10000))/SUMPRODUCT((Days!$C$1:$R$1=$A$4)*(Days!$C$2:$R$13)),SUMPRODUCT((Data!$C$2:$C$10000=FIRE0802a_raw!K$8)*(Data!$D$2:$D$10000)/SUMPRODUCT((Days!$C$2:$R$13))))</f>
        <v>0</v>
      </c>
      <c r="L9" s="51" cm="1">
        <f t="array" ref="L9">IF($A$4&lt;&gt;"All years",SUMPRODUCT((Data!$A$2:$A$10000=$A$4)*(Data!$C$2:$C$10000=FIRE0802a_raw!L$8)*(Data!$D$2:$D$10000))/SUMPRODUCT((Days!$C$1:$R$1=$A$4)*(Days!$C$2:$R$13)),SUMPRODUCT((Data!$C$2:$C$10000=FIRE0802a_raw!L$8)*(Data!$D$2:$D$10000)/SUMPRODUCT((Days!$C$2:$R$13))))</f>
        <v>4.5616438356164384</v>
      </c>
    </row>
    <row r="10" spans="1:12" x14ac:dyDescent="0.2">
      <c r="A10" s="35" t="s">
        <v>18</v>
      </c>
      <c r="B10" s="35" cm="1">
        <f t="array" ref="B10">IF($A$4&lt;&gt;"All years",SUMPRODUCT((Data!$A$2:$A$10000=$A$4)*(Data!$B$2:$B$10000=$A10)*(Data!$D$2:$D$10000))/SUMPRODUCT((Days!$C$1:$R$1=$A$4)*(Days!$A$2:$A$13=$A10)*(Days!$C$2:$R$13)),SUMPRODUCT((Data!$B$2:$B$10000=$A10)*(Data!$D$2:$D$10000))/SUMPRODUCT((Days!$A$2:$A$13=$A10)*(Days!$B$2:$B$13)))</f>
        <v>288.51612903225805</v>
      </c>
      <c r="C10" s="35"/>
      <c r="D10" s="35" cm="1">
        <f t="array" ref="D10">IF($A$4&lt;&gt;"All years",SUMPRODUCT((Data!$A$2:$A$10000=$A$4)*(Data!$B$2:$B$10000=$A10)*(Data!$C$2:$C$10000=FIRE0802a_raw!D$8)*(Data!$D$2:$D$10000))/SUMPRODUCT((Days!$C$1:$R$1=$A$4)*(Days!$A$2:$A$13=$A10)*(Days!$C$2:$R$13)),SUMPRODUCT((Data!$B$2:$B$10000=$A10)*(Data!$C$2:$C$10000=FIRE0802a_raw!D$8)*(Data!$D$2:$D$10000)/SUMPRODUCT((Days!$A$2:$A$13=$A10)*(Days!$C$2:$R$13))))</f>
        <v>75.193548387096769</v>
      </c>
      <c r="E10" s="35" cm="1">
        <f t="array" ref="E10">IF($A$4&lt;&gt;"All years",SUMPRODUCT((Data!$A$2:$A$10000=$A$4)*(Data!$B$2:$B$10000=$A10)*(Data!$C$2:$C$10000=FIRE0802a_raw!E$8)*(Data!$D$2:$D$10000))/SUMPRODUCT((Days!$C$1:$R$1=$A$4)*(Days!$A$2:$A$13=$A10)*(Days!$C$2:$R$13)),SUMPRODUCT((Data!$B$2:$B$10000=$A10)*(Data!$C$2:$C$10000=FIRE0802a_raw!E$8)*(Data!$D$2:$D$10000)/SUMPRODUCT((Days!$A$2:$A$13=$A10)*(Days!$C$2:$R$13))))</f>
        <v>30.548387096774192</v>
      </c>
      <c r="F10" s="35" cm="1">
        <f t="array" ref="F10">IF($A$4&lt;&gt;"All years",SUMPRODUCT((Data!$A$2:$A$10000=$A$4)*(Data!$B$2:$B$10000=$A10)*(Data!$C$2:$C$10000=FIRE0802a_raw!F$8)*(Data!$D$2:$D$10000))/SUMPRODUCT((Days!$C$1:$R$1=$A$4)*(Days!$A$2:$A$13=$A10)*(Days!$C$2:$R$13)),SUMPRODUCT((Data!$B$2:$B$10000=$A10)*(Data!$C$2:$C$10000=FIRE0802a_raw!F$8)*(Data!$D$2:$D$10000)/SUMPRODUCT((Days!$A$2:$A$13=$A10)*(Days!$C$2:$R$13))))</f>
        <v>48.12903225806452</v>
      </c>
      <c r="G10" s="35" cm="1">
        <f t="array" ref="G10">IF($A$4&lt;&gt;"All years",SUMPRODUCT((Data!$A$2:$A$10000=$A$4)*(Data!$B$2:$B$10000=$A10)*(Data!$C$2:$C$10000=FIRE0802a_raw!G$8)*(Data!$D$2:$D$10000))/SUMPRODUCT((Days!$C$1:$R$1=$A$4)*(Days!$A$2:$A$13=$A10)*(Days!$C$2:$R$13)),SUMPRODUCT((Data!$B$2:$B$10000=$A10)*(Data!$C$2:$C$10000=FIRE0802a_raw!G$8)*(Data!$D$2:$D$10000)/SUMPRODUCT((Days!$A$2:$A$13=$A10)*(Days!$C$2:$R$13))))</f>
        <v>0</v>
      </c>
      <c r="H10" s="35" cm="1">
        <f t="array" ref="H10">IF($A$4&lt;&gt;"All years",SUMPRODUCT((Data!$A$2:$A$10000=$A$4)*(Data!$B$2:$B$10000=$A10)*(Data!$C$2:$C$10000=FIRE0802a_raw!H$8)*(Data!$D$2:$D$10000))/SUMPRODUCT((Days!$C$1:$R$1=$A$4)*(Days!$A$2:$A$13=$A10)*(Days!$C$2:$R$13)),SUMPRODUCT((Data!$B$2:$B$10000=$A10)*(Data!$C$2:$C$10000=FIRE0802a_raw!H$8)*(Data!$D$2:$D$10000)/SUMPRODUCT((Days!$A$2:$A$13=$A10)*(Days!$C$2:$R$13))))</f>
        <v>17.387096774193548</v>
      </c>
      <c r="I10" s="35" cm="1">
        <f t="array" ref="I10">IF($A$4&lt;&gt;"All years",SUMPRODUCT((Data!$A$2:$A$10000=$A$4)*(Data!$B$2:$B$10000=$A10)*(Data!$C$2:$C$10000=FIRE0802a_raw!I$8)*(Data!$D$2:$D$10000))/SUMPRODUCT((Days!$C$1:$R$1=$A$4)*(Days!$A$2:$A$13=$A10)*(Days!$C$2:$R$13)),SUMPRODUCT((Data!$B$2:$B$10000=$A10)*(Data!$C$2:$C$10000=FIRE0802a_raw!I$8)*(Data!$D$2:$D$10000)/SUMPRODUCT((Days!$A$2:$A$13=$A10)*(Days!$C$2:$R$13))))</f>
        <v>76.290322580645167</v>
      </c>
      <c r="J10" s="35" cm="1">
        <f t="array" ref="J10">IF($A$4&lt;&gt;"All years",SUMPRODUCT((Data!$A$2:$A$10000=$A$4)*(Data!$B$2:$B$10000=$A10)*(Data!$C$2:$C$10000=FIRE0802a_raw!J$8)*(Data!$D$2:$D$10000))/SUMPRODUCT((Days!$C$1:$R$1=$A$4)*(Days!$A$2:$A$13=$A10)*(Days!$C$2:$R$13)),SUMPRODUCT((Data!$B$2:$B$10000=$A10)*(Data!$C$2:$C$10000=FIRE0802a_raw!J$8)*(Data!$D$2:$D$10000)/SUMPRODUCT((Days!$A$2:$A$13=$A10)*(Days!$C$2:$R$13))))</f>
        <v>31.322580645161292</v>
      </c>
      <c r="K10" s="35" cm="1">
        <f t="array" ref="K10">IF($A$4&lt;&gt;"All years",SUMPRODUCT((Data!$A$2:$A$10000=$A$4)*(Data!$B$2:$B$10000=$A10)*(Data!$C$2:$C$10000=FIRE0802a_raw!K$8)*(Data!$D$2:$D$10000))/SUMPRODUCT((Days!$C$1:$R$1=$A$4)*(Days!$A$2:$A$13=$A10)*(Days!$C$2:$R$13)),SUMPRODUCT((Data!$B$2:$B$10000=$A10)*(Data!$C$2:$C$10000=FIRE0802a_raw!K$8)*(Data!$D$2:$D$10000)/SUMPRODUCT((Days!$A$2:$A$13=$A10)*(Days!$C$2:$R$13))))</f>
        <v>0</v>
      </c>
      <c r="L10" s="35" cm="1">
        <f t="array" ref="L10">IF($A$4&lt;&gt;"All years",SUMPRODUCT((Data!$A$2:$A$10000=$A$4)*(Data!$B$2:$B$10000=$A10)*(Data!$C$2:$C$10000=FIRE0802a_raw!L$8)*(Data!$D$2:$D$10000))/SUMPRODUCT((Days!$C$1:$R$1=$A$4)*(Days!$A$2:$A$13=$A10)*(Days!$C$2:$R$13)),SUMPRODUCT((Data!$B$2:$B$10000=$A10)*(Data!$C$2:$C$10000=FIRE0802a_raw!L$8)*(Data!$D$2:$D$10000)/SUMPRODUCT((Days!$A$2:$A$13=$A10)*(Days!$C$2:$R$13))))</f>
        <v>9.6451612903225801</v>
      </c>
    </row>
    <row r="11" spans="1:12" x14ac:dyDescent="0.2">
      <c r="A11" s="35" t="s">
        <v>19</v>
      </c>
      <c r="B11" s="35" cm="1">
        <f t="array" ref="B11">IF($A$4&lt;&gt;"All years",SUMPRODUCT((Data!$A$2:$A$10000=$A$4)*(Data!$B$2:$B$10000=$A11)*(Data!$D$2:$D$10000))/SUMPRODUCT((Days!$C$1:$R$1=$A$4)*(Days!$A$2:$A$13=$A11)*(Days!$C$2:$R$13)),SUMPRODUCT((Data!$B$2:$B$10000=$A11)*(Data!$D$2:$D$10000))/SUMPRODUCT((Days!$A$2:$A$13=$A11)*(Days!$B$2:$B$13)))</f>
        <v>255.14285714285714</v>
      </c>
      <c r="C11" s="35"/>
      <c r="D11" s="35" cm="1">
        <f t="array" ref="D11">IF($A$4&lt;&gt;"All years",SUMPRODUCT((Data!$A$2:$A$10000=$A$4)*(Data!$B$2:$B$10000=$A11)*(Data!$C$2:$C$10000=FIRE0802a_raw!D$8)*(Data!$D$2:$D$10000))/SUMPRODUCT((Days!$C$1:$R$1=$A$4)*(Days!$A$2:$A$13=$A11)*(Days!$C$2:$R$13)),SUMPRODUCT((Data!$B$2:$B$10000=$A11)*(Data!$C$2:$C$10000=FIRE0802a_raw!D$8)*(Data!$D$2:$D$10000)/SUMPRODUCT((Days!$A$2:$A$13=$A11)*(Days!$C$2:$R$13))))</f>
        <v>65.821428571428569</v>
      </c>
      <c r="E11" s="35" cm="1">
        <f t="array" ref="E11">IF($A$4&lt;&gt;"All years",SUMPRODUCT((Data!$A$2:$A$10000=$A$4)*(Data!$B$2:$B$10000=$A11)*(Data!$C$2:$C$10000=FIRE0802a_raw!E$8)*(Data!$D$2:$D$10000))/SUMPRODUCT((Days!$C$1:$R$1=$A$4)*(Days!$A$2:$A$13=$A11)*(Days!$C$2:$R$13)),SUMPRODUCT((Data!$B$2:$B$10000=$A11)*(Data!$C$2:$C$10000=FIRE0802a_raw!E$8)*(Data!$D$2:$D$10000)/SUMPRODUCT((Days!$A$2:$A$13=$A11)*(Days!$C$2:$R$13))))</f>
        <v>29</v>
      </c>
      <c r="F11" s="35" cm="1">
        <f t="array" ref="F11">IF($A$4&lt;&gt;"All years",SUMPRODUCT((Data!$A$2:$A$10000=$A$4)*(Data!$B$2:$B$10000=$A11)*(Data!$C$2:$C$10000=FIRE0802a_raw!F$8)*(Data!$D$2:$D$10000))/SUMPRODUCT((Days!$C$1:$R$1=$A$4)*(Days!$A$2:$A$13=$A11)*(Days!$C$2:$R$13)),SUMPRODUCT((Data!$B$2:$B$10000=$A11)*(Data!$C$2:$C$10000=FIRE0802a_raw!F$8)*(Data!$D$2:$D$10000)/SUMPRODUCT((Days!$A$2:$A$13=$A11)*(Days!$C$2:$R$13))))</f>
        <v>46.785714285714285</v>
      </c>
      <c r="G11" s="35" cm="1">
        <f t="array" ref="G11">IF($A$4&lt;&gt;"All years",SUMPRODUCT((Data!$A$2:$A$10000=$A$4)*(Data!$B$2:$B$10000=$A11)*(Data!$C$2:$C$10000=FIRE0802a_raw!G$8)*(Data!$D$2:$D$10000))/SUMPRODUCT((Days!$C$1:$R$1=$A$4)*(Days!$A$2:$A$13=$A11)*(Days!$C$2:$R$13)),SUMPRODUCT((Data!$B$2:$B$10000=$A11)*(Data!$C$2:$C$10000=FIRE0802a_raw!G$8)*(Data!$D$2:$D$10000)/SUMPRODUCT((Days!$A$2:$A$13=$A11)*(Days!$C$2:$R$13))))</f>
        <v>0</v>
      </c>
      <c r="H11" s="35" cm="1">
        <f t="array" ref="H11">IF($A$4&lt;&gt;"All years",SUMPRODUCT((Data!$A$2:$A$10000=$A$4)*(Data!$B$2:$B$10000=$A11)*(Data!$C$2:$C$10000=FIRE0802a_raw!H$8)*(Data!$D$2:$D$10000))/SUMPRODUCT((Days!$C$1:$R$1=$A$4)*(Days!$A$2:$A$13=$A11)*(Days!$C$2:$R$13)),SUMPRODUCT((Data!$B$2:$B$10000=$A11)*(Data!$C$2:$C$10000=FIRE0802a_raw!H$8)*(Data!$D$2:$D$10000)/SUMPRODUCT((Days!$A$2:$A$13=$A11)*(Days!$C$2:$R$13))))</f>
        <v>16.892857142857142</v>
      </c>
      <c r="I11" s="35" cm="1">
        <f t="array" ref="I11">IF($A$4&lt;&gt;"All years",SUMPRODUCT((Data!$A$2:$A$10000=$A$4)*(Data!$B$2:$B$10000=$A11)*(Data!$C$2:$C$10000=FIRE0802a_raw!I$8)*(Data!$D$2:$D$10000))/SUMPRODUCT((Days!$C$1:$R$1=$A$4)*(Days!$A$2:$A$13=$A11)*(Days!$C$2:$R$13)),SUMPRODUCT((Data!$B$2:$B$10000=$A11)*(Data!$C$2:$C$10000=FIRE0802a_raw!I$8)*(Data!$D$2:$D$10000)/SUMPRODUCT((Days!$A$2:$A$13=$A11)*(Days!$C$2:$R$13))))</f>
        <v>66</v>
      </c>
      <c r="J11" s="35" cm="1">
        <f t="array" ref="J11">IF($A$4&lt;&gt;"All years",SUMPRODUCT((Data!$A$2:$A$10000=$A$4)*(Data!$B$2:$B$10000=$A11)*(Data!$C$2:$C$10000=FIRE0802a_raw!J$8)*(Data!$D$2:$D$10000))/SUMPRODUCT((Days!$C$1:$R$1=$A$4)*(Days!$A$2:$A$13=$A11)*(Days!$C$2:$R$13)),SUMPRODUCT((Data!$B$2:$B$10000=$A11)*(Data!$C$2:$C$10000=FIRE0802a_raw!J$8)*(Data!$D$2:$D$10000)/SUMPRODUCT((Days!$A$2:$A$13=$A11)*(Days!$C$2:$R$13))))</f>
        <v>23.714285714285715</v>
      </c>
      <c r="K11" s="35" cm="1">
        <f t="array" ref="K11">IF($A$4&lt;&gt;"All years",SUMPRODUCT((Data!$A$2:$A$10000=$A$4)*(Data!$B$2:$B$10000=$A11)*(Data!$C$2:$C$10000=FIRE0802a_raw!K$8)*(Data!$D$2:$D$10000))/SUMPRODUCT((Days!$C$1:$R$1=$A$4)*(Days!$A$2:$A$13=$A11)*(Days!$C$2:$R$13)),SUMPRODUCT((Data!$B$2:$B$10000=$A11)*(Data!$C$2:$C$10000=FIRE0802a_raw!K$8)*(Data!$D$2:$D$10000)/SUMPRODUCT((Days!$A$2:$A$13=$A11)*(Days!$C$2:$R$13))))</f>
        <v>0</v>
      </c>
      <c r="L11" s="35" cm="1">
        <f t="array" ref="L11">IF($A$4&lt;&gt;"All years",SUMPRODUCT((Data!$A$2:$A$10000=$A$4)*(Data!$B$2:$B$10000=$A11)*(Data!$C$2:$C$10000=FIRE0802a_raw!L$8)*(Data!$D$2:$D$10000))/SUMPRODUCT((Days!$C$1:$R$1=$A$4)*(Days!$A$2:$A$13=$A11)*(Days!$C$2:$R$13)),SUMPRODUCT((Data!$B$2:$B$10000=$A11)*(Data!$C$2:$C$10000=FIRE0802a_raw!L$8)*(Data!$D$2:$D$10000)/SUMPRODUCT((Days!$A$2:$A$13=$A11)*(Days!$C$2:$R$13))))</f>
        <v>6.9285714285714288</v>
      </c>
    </row>
    <row r="12" spans="1:12" x14ac:dyDescent="0.2">
      <c r="A12" s="35" t="s">
        <v>20</v>
      </c>
      <c r="B12" s="35" cm="1">
        <f t="array" ref="B12">IF($A$4&lt;&gt;"All years",SUMPRODUCT((Data!$A$2:$A$10000=$A$4)*(Data!$B$2:$B$10000=$A12)*(Data!$D$2:$D$10000))/SUMPRODUCT((Days!$C$1:$R$1=$A$4)*(Days!$A$2:$A$13=$A12)*(Days!$C$2:$R$13)),SUMPRODUCT((Data!$B$2:$B$10000=$A12)*(Data!$D$2:$D$10000))/SUMPRODUCT((Days!$A$2:$A$13=$A12)*(Days!$B$2:$B$13)))</f>
        <v>374.12903225806451</v>
      </c>
      <c r="C12" s="35"/>
      <c r="D12" s="35" cm="1">
        <f t="array" ref="D12">IF($A$4&lt;&gt;"All years",SUMPRODUCT((Data!$A$2:$A$10000=$A$4)*(Data!$B$2:$B$10000=$A12)*(Data!$C$2:$C$10000=FIRE0802a_raw!D$8)*(Data!$D$2:$D$10000))/SUMPRODUCT((Days!$C$1:$R$1=$A$4)*(Days!$A$2:$A$13=$A12)*(Days!$C$2:$R$13)),SUMPRODUCT((Data!$B$2:$B$10000=$A12)*(Data!$C$2:$C$10000=FIRE0802a_raw!D$8)*(Data!$D$2:$D$10000)/SUMPRODUCT((Days!$A$2:$A$13=$A12)*(Days!$C$2:$R$13))))</f>
        <v>69.612903225806448</v>
      </c>
      <c r="E12" s="35" cm="1">
        <f t="array" ref="E12">IF($A$4&lt;&gt;"All years",SUMPRODUCT((Data!$A$2:$A$10000=$A$4)*(Data!$B$2:$B$10000=$A12)*(Data!$C$2:$C$10000=FIRE0802a_raw!E$8)*(Data!$D$2:$D$10000))/SUMPRODUCT((Days!$C$1:$R$1=$A$4)*(Days!$A$2:$A$13=$A12)*(Days!$C$2:$R$13)),SUMPRODUCT((Data!$B$2:$B$10000=$A12)*(Data!$C$2:$C$10000=FIRE0802a_raw!E$8)*(Data!$D$2:$D$10000)/SUMPRODUCT((Days!$A$2:$A$13=$A12)*(Days!$C$2:$R$13))))</f>
        <v>32.29032258064516</v>
      </c>
      <c r="F12" s="35" cm="1">
        <f t="array" ref="F12">IF($A$4&lt;&gt;"All years",SUMPRODUCT((Data!$A$2:$A$10000=$A$4)*(Data!$B$2:$B$10000=$A12)*(Data!$C$2:$C$10000=FIRE0802a_raw!F$8)*(Data!$D$2:$D$10000))/SUMPRODUCT((Days!$C$1:$R$1=$A$4)*(Days!$A$2:$A$13=$A12)*(Days!$C$2:$R$13)),SUMPRODUCT((Data!$B$2:$B$10000=$A12)*(Data!$C$2:$C$10000=FIRE0802a_raw!F$8)*(Data!$D$2:$D$10000)/SUMPRODUCT((Days!$A$2:$A$13=$A12)*(Days!$C$2:$R$13))))</f>
        <v>52.41935483870968</v>
      </c>
      <c r="G12" s="35" cm="1">
        <f t="array" ref="G12">IF($A$4&lt;&gt;"All years",SUMPRODUCT((Data!$A$2:$A$10000=$A$4)*(Data!$B$2:$B$10000=$A12)*(Data!$C$2:$C$10000=FIRE0802a_raw!G$8)*(Data!$D$2:$D$10000))/SUMPRODUCT((Days!$C$1:$R$1=$A$4)*(Days!$A$2:$A$13=$A12)*(Days!$C$2:$R$13)),SUMPRODUCT((Data!$B$2:$B$10000=$A12)*(Data!$C$2:$C$10000=FIRE0802a_raw!G$8)*(Data!$D$2:$D$10000)/SUMPRODUCT((Days!$A$2:$A$13=$A12)*(Days!$C$2:$R$13))))</f>
        <v>0</v>
      </c>
      <c r="H12" s="35" cm="1">
        <f t="array" ref="H12">IF($A$4&lt;&gt;"All years",SUMPRODUCT((Data!$A$2:$A$10000=$A$4)*(Data!$B$2:$B$10000=$A12)*(Data!$C$2:$C$10000=FIRE0802a_raw!H$8)*(Data!$D$2:$D$10000))/SUMPRODUCT((Days!$C$1:$R$1=$A$4)*(Days!$A$2:$A$13=$A12)*(Days!$C$2:$R$13)),SUMPRODUCT((Data!$B$2:$B$10000=$A12)*(Data!$C$2:$C$10000=FIRE0802a_raw!H$8)*(Data!$D$2:$D$10000)/SUMPRODUCT((Days!$A$2:$A$13=$A12)*(Days!$C$2:$R$13))))</f>
        <v>55.258064516129032</v>
      </c>
      <c r="I12" s="35" cm="1">
        <f t="array" ref="I12">IF($A$4&lt;&gt;"All years",SUMPRODUCT((Data!$A$2:$A$10000=$A$4)*(Data!$B$2:$B$10000=$A12)*(Data!$C$2:$C$10000=FIRE0802a_raw!I$8)*(Data!$D$2:$D$10000))/SUMPRODUCT((Days!$C$1:$R$1=$A$4)*(Days!$A$2:$A$13=$A12)*(Days!$C$2:$R$13)),SUMPRODUCT((Data!$B$2:$B$10000=$A12)*(Data!$C$2:$C$10000=FIRE0802a_raw!I$8)*(Data!$D$2:$D$10000)/SUMPRODUCT((Days!$A$2:$A$13=$A12)*(Days!$C$2:$R$13))))</f>
        <v>116.25806451612904</v>
      </c>
      <c r="J12" s="35" cm="1">
        <f t="array" ref="J12">IF($A$4&lt;&gt;"All years",SUMPRODUCT((Data!$A$2:$A$10000=$A$4)*(Data!$B$2:$B$10000=$A12)*(Data!$C$2:$C$10000=FIRE0802a_raw!J$8)*(Data!$D$2:$D$10000))/SUMPRODUCT((Days!$C$1:$R$1=$A$4)*(Days!$A$2:$A$13=$A12)*(Days!$C$2:$R$13)),SUMPRODUCT((Data!$B$2:$B$10000=$A12)*(Data!$C$2:$C$10000=FIRE0802a_raw!J$8)*(Data!$D$2:$D$10000)/SUMPRODUCT((Days!$A$2:$A$13=$A12)*(Days!$C$2:$R$13))))</f>
        <v>41.774193548387096</v>
      </c>
      <c r="K12" s="35" cm="1">
        <f t="array" ref="K12">IF($A$4&lt;&gt;"All years",SUMPRODUCT((Data!$A$2:$A$10000=$A$4)*(Data!$B$2:$B$10000=$A12)*(Data!$C$2:$C$10000=FIRE0802a_raw!K$8)*(Data!$D$2:$D$10000))/SUMPRODUCT((Days!$C$1:$R$1=$A$4)*(Days!$A$2:$A$13=$A12)*(Days!$C$2:$R$13)),SUMPRODUCT((Data!$B$2:$B$10000=$A12)*(Data!$C$2:$C$10000=FIRE0802a_raw!K$8)*(Data!$D$2:$D$10000)/SUMPRODUCT((Days!$A$2:$A$13=$A12)*(Days!$C$2:$R$13))))</f>
        <v>0</v>
      </c>
      <c r="L12" s="35" cm="1">
        <f t="array" ref="L12">IF($A$4&lt;&gt;"All years",SUMPRODUCT((Data!$A$2:$A$10000=$A$4)*(Data!$B$2:$B$10000=$A12)*(Data!$C$2:$C$10000=FIRE0802a_raw!L$8)*(Data!$D$2:$D$10000))/SUMPRODUCT((Days!$C$1:$R$1=$A$4)*(Days!$A$2:$A$13=$A12)*(Days!$C$2:$R$13)),SUMPRODUCT((Data!$B$2:$B$10000=$A12)*(Data!$C$2:$C$10000=FIRE0802a_raw!L$8)*(Data!$D$2:$D$10000)/SUMPRODUCT((Days!$A$2:$A$13=$A12)*(Days!$C$2:$R$13))))</f>
        <v>6.5161290322580649</v>
      </c>
    </row>
    <row r="13" spans="1:12" x14ac:dyDescent="0.2">
      <c r="A13" s="35" t="s">
        <v>21</v>
      </c>
      <c r="B13" s="35" cm="1">
        <f t="array" ref="B13">IF($A$4&lt;&gt;"All years",SUMPRODUCT((Data!$A$2:$A$10000=$A$4)*(Data!$B$2:$B$10000=$A13)*(Data!$D$2:$D$10000))/SUMPRODUCT((Days!$C$1:$R$1=$A$4)*(Days!$A$2:$A$13=$A13)*(Days!$C$2:$R$13)),SUMPRODUCT((Data!$B$2:$B$10000=$A13)*(Data!$D$2:$D$10000))/SUMPRODUCT((Days!$A$2:$A$13=$A13)*(Days!$B$2:$B$13)))</f>
        <v>698.5333333333333</v>
      </c>
      <c r="C13" s="35"/>
      <c r="D13" s="35" cm="1">
        <f t="array" ref="D13">IF($A$4&lt;&gt;"All years",SUMPRODUCT((Data!$A$2:$A$10000=$A$4)*(Data!$B$2:$B$10000=$A13)*(Data!$C$2:$C$10000=FIRE0802a_raw!D$8)*(Data!$D$2:$D$10000))/SUMPRODUCT((Days!$C$1:$R$1=$A$4)*(Days!$A$2:$A$13=$A13)*(Days!$C$2:$R$13)),SUMPRODUCT((Data!$B$2:$B$10000=$A13)*(Data!$C$2:$C$10000=FIRE0802a_raw!D$8)*(Data!$D$2:$D$10000)/SUMPRODUCT((Days!$A$2:$A$13=$A13)*(Days!$C$2:$R$13))))</f>
        <v>78.766666666666666</v>
      </c>
      <c r="E13" s="35" cm="1">
        <f t="array" ref="E13">IF($A$4&lt;&gt;"All years",SUMPRODUCT((Data!$A$2:$A$10000=$A$4)*(Data!$B$2:$B$10000=$A13)*(Data!$C$2:$C$10000=FIRE0802a_raw!E$8)*(Data!$D$2:$D$10000))/SUMPRODUCT((Days!$C$1:$R$1=$A$4)*(Days!$A$2:$A$13=$A13)*(Days!$C$2:$R$13)),SUMPRODUCT((Data!$B$2:$B$10000=$A13)*(Data!$C$2:$C$10000=FIRE0802a_raw!E$8)*(Data!$D$2:$D$10000)/SUMPRODUCT((Days!$A$2:$A$13=$A13)*(Days!$C$2:$R$13))))</f>
        <v>47.966666666666669</v>
      </c>
      <c r="F13" s="35" cm="1">
        <f t="array" ref="F13">IF($A$4&lt;&gt;"All years",SUMPRODUCT((Data!$A$2:$A$10000=$A$4)*(Data!$B$2:$B$10000=$A13)*(Data!$C$2:$C$10000=FIRE0802a_raw!F$8)*(Data!$D$2:$D$10000))/SUMPRODUCT((Days!$C$1:$R$1=$A$4)*(Days!$A$2:$A$13=$A13)*(Days!$C$2:$R$13)),SUMPRODUCT((Data!$B$2:$B$10000=$A13)*(Data!$C$2:$C$10000=FIRE0802a_raw!F$8)*(Data!$D$2:$D$10000)/SUMPRODUCT((Days!$A$2:$A$13=$A13)*(Days!$C$2:$R$13))))</f>
        <v>56.2</v>
      </c>
      <c r="G13" s="35" cm="1">
        <f t="array" ref="G13">IF($A$4&lt;&gt;"All years",SUMPRODUCT((Data!$A$2:$A$10000=$A$4)*(Data!$B$2:$B$10000=$A13)*(Data!$C$2:$C$10000=FIRE0802a_raw!G$8)*(Data!$D$2:$D$10000))/SUMPRODUCT((Days!$C$1:$R$1=$A$4)*(Days!$A$2:$A$13=$A13)*(Days!$C$2:$R$13)),SUMPRODUCT((Data!$B$2:$B$10000=$A13)*(Data!$C$2:$C$10000=FIRE0802a_raw!G$8)*(Data!$D$2:$D$10000)/SUMPRODUCT((Days!$A$2:$A$13=$A13)*(Days!$C$2:$R$13))))</f>
        <v>0</v>
      </c>
      <c r="H13" s="35" cm="1">
        <f t="array" ref="H13">IF($A$4&lt;&gt;"All years",SUMPRODUCT((Data!$A$2:$A$10000=$A$4)*(Data!$B$2:$B$10000=$A13)*(Data!$C$2:$C$10000=FIRE0802a_raw!H$8)*(Data!$D$2:$D$10000))/SUMPRODUCT((Days!$C$1:$R$1=$A$4)*(Days!$A$2:$A$13=$A13)*(Days!$C$2:$R$13)),SUMPRODUCT((Data!$B$2:$B$10000=$A13)*(Data!$C$2:$C$10000=FIRE0802a_raw!H$8)*(Data!$D$2:$D$10000)/SUMPRODUCT((Days!$A$2:$A$13=$A13)*(Days!$C$2:$R$13))))</f>
        <v>214.36666666666667</v>
      </c>
      <c r="I13" s="35" cm="1">
        <f t="array" ref="I13">IF($A$4&lt;&gt;"All years",SUMPRODUCT((Data!$A$2:$A$10000=$A$4)*(Data!$B$2:$B$10000=$A13)*(Data!$C$2:$C$10000=FIRE0802a_raw!I$8)*(Data!$D$2:$D$10000))/SUMPRODUCT((Days!$C$1:$R$1=$A$4)*(Days!$A$2:$A$13=$A13)*(Days!$C$2:$R$13)),SUMPRODUCT((Data!$B$2:$B$10000=$A13)*(Data!$C$2:$C$10000=FIRE0802a_raw!I$8)*(Data!$D$2:$D$10000)/SUMPRODUCT((Days!$A$2:$A$13=$A13)*(Days!$C$2:$R$13))))</f>
        <v>203.26666666666668</v>
      </c>
      <c r="J13" s="35" cm="1">
        <f t="array" ref="J13">IF($A$4&lt;&gt;"All years",SUMPRODUCT((Data!$A$2:$A$10000=$A$4)*(Data!$B$2:$B$10000=$A13)*(Data!$C$2:$C$10000=FIRE0802a_raw!J$8)*(Data!$D$2:$D$10000))/SUMPRODUCT((Days!$C$1:$R$1=$A$4)*(Days!$A$2:$A$13=$A13)*(Days!$C$2:$R$13)),SUMPRODUCT((Data!$B$2:$B$10000=$A13)*(Data!$C$2:$C$10000=FIRE0802a_raw!J$8)*(Data!$D$2:$D$10000)/SUMPRODUCT((Days!$A$2:$A$13=$A13)*(Days!$C$2:$R$13))))</f>
        <v>93.1</v>
      </c>
      <c r="K13" s="35" cm="1">
        <f t="array" ref="K13">IF($A$4&lt;&gt;"All years",SUMPRODUCT((Data!$A$2:$A$10000=$A$4)*(Data!$B$2:$B$10000=$A13)*(Data!$C$2:$C$10000=FIRE0802a_raw!K$8)*(Data!$D$2:$D$10000))/SUMPRODUCT((Days!$C$1:$R$1=$A$4)*(Days!$A$2:$A$13=$A13)*(Days!$C$2:$R$13)),SUMPRODUCT((Data!$B$2:$B$10000=$A13)*(Data!$C$2:$C$10000=FIRE0802a_raw!K$8)*(Data!$D$2:$D$10000)/SUMPRODUCT((Days!$A$2:$A$13=$A13)*(Days!$C$2:$R$13))))</f>
        <v>0</v>
      </c>
      <c r="L13" s="35" cm="1">
        <f t="array" ref="L13">IF($A$4&lt;&gt;"All years",SUMPRODUCT((Data!$A$2:$A$10000=$A$4)*(Data!$B$2:$B$10000=$A13)*(Data!$C$2:$C$10000=FIRE0802a_raw!L$8)*(Data!$D$2:$D$10000))/SUMPRODUCT((Days!$C$1:$R$1=$A$4)*(Days!$A$2:$A$13=$A13)*(Days!$C$2:$R$13)),SUMPRODUCT((Data!$B$2:$B$10000=$A13)*(Data!$C$2:$C$10000=FIRE0802a_raw!L$8)*(Data!$D$2:$D$10000)/SUMPRODUCT((Days!$A$2:$A$13=$A13)*(Days!$C$2:$R$13))))</f>
        <v>4.8666666666666663</v>
      </c>
    </row>
    <row r="14" spans="1:12" x14ac:dyDescent="0.2">
      <c r="A14" s="35" t="s">
        <v>8</v>
      </c>
      <c r="B14" s="35" cm="1">
        <f t="array" ref="B14">IF($A$4&lt;&gt;"All years",SUMPRODUCT((Data!$A$2:$A$10000=$A$4)*(Data!$B$2:$B$10000=$A14)*(Data!$D$2:$D$10000))/SUMPRODUCT((Days!$C$1:$R$1=$A$4)*(Days!$A$2:$A$13=$A14)*(Days!$C$2:$R$13)),SUMPRODUCT((Data!$B$2:$B$10000=$A14)*(Data!$D$2:$D$10000))/SUMPRODUCT((Days!$A$2:$A$13=$A14)*(Days!$B$2:$B$13)))</f>
        <v>679.74193548387098</v>
      </c>
      <c r="C14" s="35"/>
      <c r="D14" s="35" cm="1">
        <f t="array" ref="D14">IF($A$4&lt;&gt;"All years",SUMPRODUCT((Data!$A$2:$A$10000=$A$4)*(Data!$B$2:$B$10000=$A14)*(Data!$C$2:$C$10000=FIRE0802a_raw!D$8)*(Data!$D$2:$D$10000))/SUMPRODUCT((Days!$C$1:$R$1=$A$4)*(Days!$A$2:$A$13=$A14)*(Days!$C$2:$R$13)),SUMPRODUCT((Data!$B$2:$B$10000=$A14)*(Data!$C$2:$C$10000=FIRE0802a_raw!D$8)*(Data!$D$2:$D$10000)/SUMPRODUCT((Days!$A$2:$A$13=$A14)*(Days!$C$2:$R$13))))</f>
        <v>75.967741935483872</v>
      </c>
      <c r="E14" s="35" cm="1">
        <f t="array" ref="E14">IF($A$4&lt;&gt;"All years",SUMPRODUCT((Data!$A$2:$A$10000=$A$4)*(Data!$B$2:$B$10000=$A14)*(Data!$C$2:$C$10000=FIRE0802a_raw!E$8)*(Data!$D$2:$D$10000))/SUMPRODUCT((Days!$C$1:$R$1=$A$4)*(Days!$A$2:$A$13=$A14)*(Days!$C$2:$R$13)),SUMPRODUCT((Data!$B$2:$B$10000=$A14)*(Data!$C$2:$C$10000=FIRE0802a_raw!E$8)*(Data!$D$2:$D$10000)/SUMPRODUCT((Days!$A$2:$A$13=$A14)*(Days!$C$2:$R$13))))</f>
        <v>48.806451612903224</v>
      </c>
      <c r="F14" s="35" cm="1">
        <f t="array" ref="F14">IF($A$4&lt;&gt;"All years",SUMPRODUCT((Data!$A$2:$A$10000=$A$4)*(Data!$B$2:$B$10000=$A14)*(Data!$C$2:$C$10000=FIRE0802a_raw!F$8)*(Data!$D$2:$D$10000))/SUMPRODUCT((Days!$C$1:$R$1=$A$4)*(Days!$A$2:$A$13=$A14)*(Days!$C$2:$R$13)),SUMPRODUCT((Data!$B$2:$B$10000=$A14)*(Data!$C$2:$C$10000=FIRE0802a_raw!F$8)*(Data!$D$2:$D$10000)/SUMPRODUCT((Days!$A$2:$A$13=$A14)*(Days!$C$2:$R$13))))</f>
        <v>56.387096774193552</v>
      </c>
      <c r="G14" s="35" cm="1">
        <f t="array" ref="G14">IF($A$4&lt;&gt;"All years",SUMPRODUCT((Data!$A$2:$A$10000=$A$4)*(Data!$B$2:$B$10000=$A14)*(Data!$C$2:$C$10000=FIRE0802a_raw!G$8)*(Data!$D$2:$D$10000))/SUMPRODUCT((Days!$C$1:$R$1=$A$4)*(Days!$A$2:$A$13=$A14)*(Days!$C$2:$R$13)),SUMPRODUCT((Data!$B$2:$B$10000=$A14)*(Data!$C$2:$C$10000=FIRE0802a_raw!G$8)*(Data!$D$2:$D$10000)/SUMPRODUCT((Days!$A$2:$A$13=$A14)*(Days!$C$2:$R$13))))</f>
        <v>0</v>
      </c>
      <c r="H14" s="35" cm="1">
        <f t="array" ref="H14">IF($A$4&lt;&gt;"All years",SUMPRODUCT((Data!$A$2:$A$10000=$A$4)*(Data!$B$2:$B$10000=$A14)*(Data!$C$2:$C$10000=FIRE0802a_raw!H$8)*(Data!$D$2:$D$10000))/SUMPRODUCT((Days!$C$1:$R$1=$A$4)*(Days!$A$2:$A$13=$A14)*(Days!$C$2:$R$13)),SUMPRODUCT((Data!$B$2:$B$10000=$A14)*(Data!$C$2:$C$10000=FIRE0802a_raw!H$8)*(Data!$D$2:$D$10000)/SUMPRODUCT((Days!$A$2:$A$13=$A14)*(Days!$C$2:$R$13))))</f>
        <v>202.80645161290323</v>
      </c>
      <c r="I14" s="35" cm="1">
        <f t="array" ref="I14">IF($A$4&lt;&gt;"All years",SUMPRODUCT((Data!$A$2:$A$10000=$A$4)*(Data!$B$2:$B$10000=$A14)*(Data!$C$2:$C$10000=FIRE0802a_raw!I$8)*(Data!$D$2:$D$10000))/SUMPRODUCT((Days!$C$1:$R$1=$A$4)*(Days!$A$2:$A$13=$A14)*(Days!$C$2:$R$13)),SUMPRODUCT((Data!$B$2:$B$10000=$A14)*(Data!$C$2:$C$10000=FIRE0802a_raw!I$8)*(Data!$D$2:$D$10000)/SUMPRODUCT((Days!$A$2:$A$13=$A14)*(Days!$C$2:$R$13))))</f>
        <v>193.7741935483871</v>
      </c>
      <c r="J14" s="35" cm="1">
        <f t="array" ref="J14">IF($A$4&lt;&gt;"All years",SUMPRODUCT((Data!$A$2:$A$10000=$A$4)*(Data!$B$2:$B$10000=$A14)*(Data!$C$2:$C$10000=FIRE0802a_raw!J$8)*(Data!$D$2:$D$10000))/SUMPRODUCT((Days!$C$1:$R$1=$A$4)*(Days!$A$2:$A$13=$A14)*(Days!$C$2:$R$13)),SUMPRODUCT((Data!$B$2:$B$10000=$A14)*(Data!$C$2:$C$10000=FIRE0802a_raw!J$8)*(Data!$D$2:$D$10000)/SUMPRODUCT((Days!$A$2:$A$13=$A14)*(Days!$C$2:$R$13))))</f>
        <v>100.70967741935483</v>
      </c>
      <c r="K14" s="35" cm="1">
        <f t="array" ref="K14">IF($A$4&lt;&gt;"All years",SUMPRODUCT((Data!$A$2:$A$10000=$A$4)*(Data!$B$2:$B$10000=$A14)*(Data!$C$2:$C$10000=FIRE0802a_raw!K$8)*(Data!$D$2:$D$10000))/SUMPRODUCT((Days!$C$1:$R$1=$A$4)*(Days!$A$2:$A$13=$A14)*(Days!$C$2:$R$13)),SUMPRODUCT((Data!$B$2:$B$10000=$A14)*(Data!$C$2:$C$10000=FIRE0802a_raw!K$8)*(Data!$D$2:$D$10000)/SUMPRODUCT((Days!$A$2:$A$13=$A14)*(Days!$C$2:$R$13))))</f>
        <v>0</v>
      </c>
      <c r="L14" s="35" cm="1">
        <f t="array" ref="L14">IF($A$4&lt;&gt;"All years",SUMPRODUCT((Data!$A$2:$A$10000=$A$4)*(Data!$B$2:$B$10000=$A14)*(Data!$C$2:$C$10000=FIRE0802a_raw!L$8)*(Data!$D$2:$D$10000))/SUMPRODUCT((Days!$C$1:$R$1=$A$4)*(Days!$A$2:$A$13=$A14)*(Days!$C$2:$R$13)),SUMPRODUCT((Data!$B$2:$B$10000=$A14)*(Data!$C$2:$C$10000=FIRE0802a_raw!L$8)*(Data!$D$2:$D$10000)/SUMPRODUCT((Days!$A$2:$A$13=$A14)*(Days!$C$2:$R$13))))</f>
        <v>1.2903225806451613</v>
      </c>
    </row>
    <row r="15" spans="1:12" x14ac:dyDescent="0.2">
      <c r="A15" s="35" t="s">
        <v>22</v>
      </c>
      <c r="B15" s="35" cm="1">
        <f t="array" ref="B15">IF($A$4&lt;&gt;"All years",SUMPRODUCT((Data!$A$2:$A$10000=$A$4)*(Data!$B$2:$B$10000=$A15)*(Data!$D$2:$D$10000))/SUMPRODUCT((Days!$C$1:$R$1=$A$4)*(Days!$A$2:$A$13=$A15)*(Days!$C$2:$R$13)),SUMPRODUCT((Data!$B$2:$B$10000=$A15)*(Data!$D$2:$D$10000))/SUMPRODUCT((Days!$A$2:$A$13=$A15)*(Days!$B$2:$B$13)))</f>
        <v>584.4666666666667</v>
      </c>
      <c r="C15" s="35"/>
      <c r="D15" s="35" cm="1">
        <f t="array" ref="D15">IF($A$4&lt;&gt;"All years",SUMPRODUCT((Data!$A$2:$A$10000=$A$4)*(Data!$B$2:$B$10000=$A15)*(Data!$C$2:$C$10000=FIRE0802a_raw!D$8)*(Data!$D$2:$D$10000))/SUMPRODUCT((Days!$C$1:$R$1=$A$4)*(Days!$A$2:$A$13=$A15)*(Days!$C$2:$R$13)),SUMPRODUCT((Data!$B$2:$B$10000=$A15)*(Data!$C$2:$C$10000=FIRE0802a_raw!D$8)*(Data!$D$2:$D$10000)/SUMPRODUCT((Days!$A$2:$A$13=$A15)*(Days!$C$2:$R$13))))</f>
        <v>70.8</v>
      </c>
      <c r="E15" s="35" cm="1">
        <f t="array" ref="E15">IF($A$4&lt;&gt;"All years",SUMPRODUCT((Data!$A$2:$A$10000=$A$4)*(Data!$B$2:$B$10000=$A15)*(Data!$C$2:$C$10000=FIRE0802a_raw!E$8)*(Data!$D$2:$D$10000))/SUMPRODUCT((Days!$C$1:$R$1=$A$4)*(Days!$A$2:$A$13=$A15)*(Days!$C$2:$R$13)),SUMPRODUCT((Data!$B$2:$B$10000=$A15)*(Data!$C$2:$C$10000=FIRE0802a_raw!E$8)*(Data!$D$2:$D$10000)/SUMPRODUCT((Days!$A$2:$A$13=$A15)*(Days!$C$2:$R$13))))</f>
        <v>45.06666666666667</v>
      </c>
      <c r="F15" s="35" cm="1">
        <f t="array" ref="F15">IF($A$4&lt;&gt;"All years",SUMPRODUCT((Data!$A$2:$A$10000=$A$4)*(Data!$B$2:$B$10000=$A15)*(Data!$C$2:$C$10000=FIRE0802a_raw!F$8)*(Data!$D$2:$D$10000))/SUMPRODUCT((Days!$C$1:$R$1=$A$4)*(Days!$A$2:$A$13=$A15)*(Days!$C$2:$R$13)),SUMPRODUCT((Data!$B$2:$B$10000=$A15)*(Data!$C$2:$C$10000=FIRE0802a_raw!F$8)*(Data!$D$2:$D$10000)/SUMPRODUCT((Days!$A$2:$A$13=$A15)*(Days!$C$2:$R$13))))</f>
        <v>62.1</v>
      </c>
      <c r="G15" s="35" cm="1">
        <f t="array" ref="G15">IF($A$4&lt;&gt;"All years",SUMPRODUCT((Data!$A$2:$A$10000=$A$4)*(Data!$B$2:$B$10000=$A15)*(Data!$C$2:$C$10000=FIRE0802a_raw!G$8)*(Data!$D$2:$D$10000))/SUMPRODUCT((Days!$C$1:$R$1=$A$4)*(Days!$A$2:$A$13=$A15)*(Days!$C$2:$R$13)),SUMPRODUCT((Data!$B$2:$B$10000=$A15)*(Data!$C$2:$C$10000=FIRE0802a_raw!G$8)*(Data!$D$2:$D$10000)/SUMPRODUCT((Days!$A$2:$A$13=$A15)*(Days!$C$2:$R$13))))</f>
        <v>0</v>
      </c>
      <c r="H15" s="35" cm="1">
        <f t="array" ref="H15">IF($A$4&lt;&gt;"All years",SUMPRODUCT((Data!$A$2:$A$10000=$A$4)*(Data!$B$2:$B$10000=$A15)*(Data!$C$2:$C$10000=FIRE0802a_raw!H$8)*(Data!$D$2:$D$10000))/SUMPRODUCT((Days!$C$1:$R$1=$A$4)*(Days!$A$2:$A$13=$A15)*(Days!$C$2:$R$13)),SUMPRODUCT((Data!$B$2:$B$10000=$A15)*(Data!$C$2:$C$10000=FIRE0802a_raw!H$8)*(Data!$D$2:$D$10000)/SUMPRODUCT((Days!$A$2:$A$13=$A15)*(Days!$C$2:$R$13))))</f>
        <v>169.36666666666667</v>
      </c>
      <c r="I15" s="35" cm="1">
        <f t="array" ref="I15">IF($A$4&lt;&gt;"All years",SUMPRODUCT((Data!$A$2:$A$10000=$A$4)*(Data!$B$2:$B$10000=$A15)*(Data!$C$2:$C$10000=FIRE0802a_raw!I$8)*(Data!$D$2:$D$10000))/SUMPRODUCT((Days!$C$1:$R$1=$A$4)*(Days!$A$2:$A$13=$A15)*(Days!$C$2:$R$13)),SUMPRODUCT((Data!$B$2:$B$10000=$A15)*(Data!$C$2:$C$10000=FIRE0802a_raw!I$8)*(Data!$D$2:$D$10000)/SUMPRODUCT((Days!$A$2:$A$13=$A15)*(Days!$C$2:$R$13))))</f>
        <v>156.1</v>
      </c>
      <c r="J15" s="35" cm="1">
        <f t="array" ref="J15">IF($A$4&lt;&gt;"All years",SUMPRODUCT((Data!$A$2:$A$10000=$A$4)*(Data!$B$2:$B$10000=$A15)*(Data!$C$2:$C$10000=FIRE0802a_raw!J$8)*(Data!$D$2:$D$10000))/SUMPRODUCT((Days!$C$1:$R$1=$A$4)*(Days!$A$2:$A$13=$A15)*(Days!$C$2:$R$13)),SUMPRODUCT((Data!$B$2:$B$10000=$A15)*(Data!$C$2:$C$10000=FIRE0802a_raw!J$8)*(Data!$D$2:$D$10000)/SUMPRODUCT((Days!$A$2:$A$13=$A15)*(Days!$C$2:$R$13))))</f>
        <v>80.266666666666666</v>
      </c>
      <c r="K15" s="35" cm="1">
        <f t="array" ref="K15">IF($A$4&lt;&gt;"All years",SUMPRODUCT((Data!$A$2:$A$10000=$A$4)*(Data!$B$2:$B$10000=$A15)*(Data!$C$2:$C$10000=FIRE0802a_raw!K$8)*(Data!$D$2:$D$10000))/SUMPRODUCT((Days!$C$1:$R$1=$A$4)*(Days!$A$2:$A$13=$A15)*(Days!$C$2:$R$13)),SUMPRODUCT((Data!$B$2:$B$10000=$A15)*(Data!$C$2:$C$10000=FIRE0802a_raw!K$8)*(Data!$D$2:$D$10000)/SUMPRODUCT((Days!$A$2:$A$13=$A15)*(Days!$C$2:$R$13))))</f>
        <v>0</v>
      </c>
      <c r="L15" s="35" cm="1">
        <f t="array" ref="L15">IF($A$4&lt;&gt;"All years",SUMPRODUCT((Data!$A$2:$A$10000=$A$4)*(Data!$B$2:$B$10000=$A15)*(Data!$C$2:$C$10000=FIRE0802a_raw!L$8)*(Data!$D$2:$D$10000))/SUMPRODUCT((Days!$C$1:$R$1=$A$4)*(Days!$A$2:$A$13=$A15)*(Days!$C$2:$R$13)),SUMPRODUCT((Data!$B$2:$B$10000=$A15)*(Data!$C$2:$C$10000=FIRE0802a_raw!L$8)*(Data!$D$2:$D$10000)/SUMPRODUCT((Days!$A$2:$A$13=$A15)*(Days!$C$2:$R$13))))</f>
        <v>0.76666666666666672</v>
      </c>
    </row>
    <row r="16" spans="1:12" x14ac:dyDescent="0.2">
      <c r="A16" s="35" t="s">
        <v>23</v>
      </c>
      <c r="B16" s="35" cm="1">
        <f t="array" ref="B16">IF($A$4&lt;&gt;"All years",SUMPRODUCT((Data!$A$2:$A$10000=$A$4)*(Data!$B$2:$B$10000=$A16)*(Data!$D$2:$D$10000))/SUMPRODUCT((Days!$C$1:$R$1=$A$4)*(Days!$A$2:$A$13=$A16)*(Days!$C$2:$R$13)),SUMPRODUCT((Data!$B$2:$B$10000=$A16)*(Data!$D$2:$D$10000))/SUMPRODUCT((Days!$A$2:$A$13=$A16)*(Days!$B$2:$B$13)))</f>
        <v>623.83870967741939</v>
      </c>
      <c r="C16" s="35"/>
      <c r="D16" s="35" cm="1">
        <f t="array" ref="D16">IF($A$4&lt;&gt;"All years",SUMPRODUCT((Data!$A$2:$A$10000=$A$4)*(Data!$B$2:$B$10000=$A16)*(Data!$C$2:$C$10000=FIRE0802a_raw!D$8)*(Data!$D$2:$D$10000))/SUMPRODUCT((Days!$C$1:$R$1=$A$4)*(Days!$A$2:$A$13=$A16)*(Days!$C$2:$R$13)),SUMPRODUCT((Data!$B$2:$B$10000=$A16)*(Data!$C$2:$C$10000=FIRE0802a_raw!D$8)*(Data!$D$2:$D$10000)/SUMPRODUCT((Days!$A$2:$A$13=$A16)*(Days!$C$2:$R$13))))</f>
        <v>71.096774193548384</v>
      </c>
      <c r="E16" s="35" cm="1">
        <f t="array" ref="E16">IF($A$4&lt;&gt;"All years",SUMPRODUCT((Data!$A$2:$A$10000=$A$4)*(Data!$B$2:$B$10000=$A16)*(Data!$C$2:$C$10000=FIRE0802a_raw!E$8)*(Data!$D$2:$D$10000))/SUMPRODUCT((Days!$C$1:$R$1=$A$4)*(Days!$A$2:$A$13=$A16)*(Days!$C$2:$R$13)),SUMPRODUCT((Data!$B$2:$B$10000=$A16)*(Data!$C$2:$C$10000=FIRE0802a_raw!E$8)*(Data!$D$2:$D$10000)/SUMPRODUCT((Days!$A$2:$A$13=$A16)*(Days!$C$2:$R$13))))</f>
        <v>43.58064516129032</v>
      </c>
      <c r="F16" s="35" cm="1">
        <f t="array" ref="F16">IF($A$4&lt;&gt;"All years",SUMPRODUCT((Data!$A$2:$A$10000=$A$4)*(Data!$B$2:$B$10000=$A16)*(Data!$C$2:$C$10000=FIRE0802a_raw!F$8)*(Data!$D$2:$D$10000))/SUMPRODUCT((Days!$C$1:$R$1=$A$4)*(Days!$A$2:$A$13=$A16)*(Days!$C$2:$R$13)),SUMPRODUCT((Data!$B$2:$B$10000=$A16)*(Data!$C$2:$C$10000=FIRE0802a_raw!F$8)*(Data!$D$2:$D$10000)/SUMPRODUCT((Days!$A$2:$A$13=$A16)*(Days!$C$2:$R$13))))</f>
        <v>62.387096774193552</v>
      </c>
      <c r="G16" s="35" cm="1">
        <f t="array" ref="G16">IF($A$4&lt;&gt;"All years",SUMPRODUCT((Data!$A$2:$A$10000=$A$4)*(Data!$B$2:$B$10000=$A16)*(Data!$C$2:$C$10000=FIRE0802a_raw!G$8)*(Data!$D$2:$D$10000))/SUMPRODUCT((Days!$C$1:$R$1=$A$4)*(Days!$A$2:$A$13=$A16)*(Days!$C$2:$R$13)),SUMPRODUCT((Data!$B$2:$B$10000=$A16)*(Data!$C$2:$C$10000=FIRE0802a_raw!G$8)*(Data!$D$2:$D$10000)/SUMPRODUCT((Days!$A$2:$A$13=$A16)*(Days!$C$2:$R$13))))</f>
        <v>0</v>
      </c>
      <c r="H16" s="35" cm="1">
        <f t="array" ref="H16">IF($A$4&lt;&gt;"All years",SUMPRODUCT((Data!$A$2:$A$10000=$A$4)*(Data!$B$2:$B$10000=$A16)*(Data!$C$2:$C$10000=FIRE0802a_raw!H$8)*(Data!$D$2:$D$10000))/SUMPRODUCT((Days!$C$1:$R$1=$A$4)*(Days!$A$2:$A$13=$A16)*(Days!$C$2:$R$13)),SUMPRODUCT((Data!$B$2:$B$10000=$A16)*(Data!$C$2:$C$10000=FIRE0802a_raw!H$8)*(Data!$D$2:$D$10000)/SUMPRODUCT((Days!$A$2:$A$13=$A16)*(Days!$C$2:$R$13))))</f>
        <v>205.41935483870967</v>
      </c>
      <c r="I16" s="35" cm="1">
        <f t="array" ref="I16">IF($A$4&lt;&gt;"All years",SUMPRODUCT((Data!$A$2:$A$10000=$A$4)*(Data!$B$2:$B$10000=$A16)*(Data!$C$2:$C$10000=FIRE0802a_raw!I$8)*(Data!$D$2:$D$10000))/SUMPRODUCT((Days!$C$1:$R$1=$A$4)*(Days!$A$2:$A$13=$A16)*(Days!$C$2:$R$13)),SUMPRODUCT((Data!$B$2:$B$10000=$A16)*(Data!$C$2:$C$10000=FIRE0802a_raw!I$8)*(Data!$D$2:$D$10000)/SUMPRODUCT((Days!$A$2:$A$13=$A16)*(Days!$C$2:$R$13))))</f>
        <v>155.35483870967741</v>
      </c>
      <c r="J16" s="35" cm="1">
        <f t="array" ref="J16">IF($A$4&lt;&gt;"All years",SUMPRODUCT((Data!$A$2:$A$10000=$A$4)*(Data!$B$2:$B$10000=$A16)*(Data!$C$2:$C$10000=FIRE0802a_raw!J$8)*(Data!$D$2:$D$10000))/SUMPRODUCT((Days!$C$1:$R$1=$A$4)*(Days!$A$2:$A$13=$A16)*(Days!$C$2:$R$13)),SUMPRODUCT((Data!$B$2:$B$10000=$A16)*(Data!$C$2:$C$10000=FIRE0802a_raw!J$8)*(Data!$D$2:$D$10000)/SUMPRODUCT((Days!$A$2:$A$13=$A16)*(Days!$C$2:$R$13))))</f>
        <v>85.741935483870961</v>
      </c>
      <c r="K16" s="35" cm="1">
        <f t="array" ref="K16">IF($A$4&lt;&gt;"All years",SUMPRODUCT((Data!$A$2:$A$10000=$A$4)*(Data!$B$2:$B$10000=$A16)*(Data!$C$2:$C$10000=FIRE0802a_raw!K$8)*(Data!$D$2:$D$10000))/SUMPRODUCT((Days!$C$1:$R$1=$A$4)*(Days!$A$2:$A$13=$A16)*(Days!$C$2:$R$13)),SUMPRODUCT((Data!$B$2:$B$10000=$A16)*(Data!$C$2:$C$10000=FIRE0802a_raw!K$8)*(Data!$D$2:$D$10000)/SUMPRODUCT((Days!$A$2:$A$13=$A16)*(Days!$C$2:$R$13))))</f>
        <v>0</v>
      </c>
      <c r="L16" s="35" cm="1">
        <f t="array" ref="L16">IF($A$4&lt;&gt;"All years",SUMPRODUCT((Data!$A$2:$A$10000=$A$4)*(Data!$B$2:$B$10000=$A16)*(Data!$C$2:$C$10000=FIRE0802a_raw!L$8)*(Data!$D$2:$D$10000))/SUMPRODUCT((Days!$C$1:$R$1=$A$4)*(Days!$A$2:$A$13=$A16)*(Days!$C$2:$R$13)),SUMPRODUCT((Data!$B$2:$B$10000=$A16)*(Data!$C$2:$C$10000=FIRE0802a_raw!L$8)*(Data!$D$2:$D$10000)/SUMPRODUCT((Days!$A$2:$A$13=$A16)*(Days!$C$2:$R$13))))</f>
        <v>0.25806451612903225</v>
      </c>
    </row>
    <row r="17" spans="1:12" x14ac:dyDescent="0.2">
      <c r="A17" s="35" t="s">
        <v>24</v>
      </c>
      <c r="B17" s="35" cm="1">
        <f t="array" ref="B17">IF($A$4&lt;&gt;"All years",SUMPRODUCT((Data!$A$2:$A$10000=$A$4)*(Data!$B$2:$B$10000=$A17)*(Data!$D$2:$D$10000))/SUMPRODUCT((Days!$C$1:$R$1=$A$4)*(Days!$A$2:$A$13=$A17)*(Days!$C$2:$R$13)),SUMPRODUCT((Data!$B$2:$B$10000=$A17)*(Data!$D$2:$D$10000))/SUMPRODUCT((Days!$A$2:$A$13=$A17)*(Days!$B$2:$B$13)))</f>
        <v>714.48387096774195</v>
      </c>
      <c r="C17" s="35"/>
      <c r="D17" s="35" cm="1">
        <f t="array" ref="D17">IF($A$4&lt;&gt;"All years",SUMPRODUCT((Data!$A$2:$A$10000=$A$4)*(Data!$B$2:$B$10000=$A17)*(Data!$C$2:$C$10000=FIRE0802a_raw!D$8)*(Data!$D$2:$D$10000))/SUMPRODUCT((Days!$C$1:$R$1=$A$4)*(Days!$A$2:$A$13=$A17)*(Days!$C$2:$R$13)),SUMPRODUCT((Data!$B$2:$B$10000=$A17)*(Data!$C$2:$C$10000=FIRE0802a_raw!D$8)*(Data!$D$2:$D$10000)/SUMPRODUCT((Days!$A$2:$A$13=$A17)*(Days!$C$2:$R$13))))</f>
        <v>70.387096774193552</v>
      </c>
      <c r="E17" s="35" cm="1">
        <f t="array" ref="E17">IF($A$4&lt;&gt;"All years",SUMPRODUCT((Data!$A$2:$A$10000=$A$4)*(Data!$B$2:$B$10000=$A17)*(Data!$C$2:$C$10000=FIRE0802a_raw!E$8)*(Data!$D$2:$D$10000))/SUMPRODUCT((Days!$C$1:$R$1=$A$4)*(Days!$A$2:$A$13=$A17)*(Days!$C$2:$R$13)),SUMPRODUCT((Data!$B$2:$B$10000=$A17)*(Data!$C$2:$C$10000=FIRE0802a_raw!E$8)*(Data!$D$2:$D$10000)/SUMPRODUCT((Days!$A$2:$A$13=$A17)*(Days!$C$2:$R$13))))</f>
        <v>43.677419354838712</v>
      </c>
      <c r="F17" s="35" cm="1">
        <f t="array" ref="F17">IF($A$4&lt;&gt;"All years",SUMPRODUCT((Data!$A$2:$A$10000=$A$4)*(Data!$B$2:$B$10000=$A17)*(Data!$C$2:$C$10000=FIRE0802a_raw!F$8)*(Data!$D$2:$D$10000))/SUMPRODUCT((Days!$C$1:$R$1=$A$4)*(Days!$A$2:$A$13=$A17)*(Days!$C$2:$R$13)),SUMPRODUCT((Data!$B$2:$B$10000=$A17)*(Data!$C$2:$C$10000=FIRE0802a_raw!F$8)*(Data!$D$2:$D$10000)/SUMPRODUCT((Days!$A$2:$A$13=$A17)*(Days!$C$2:$R$13))))</f>
        <v>59.161290322580648</v>
      </c>
      <c r="G17" s="35" cm="1">
        <f t="array" ref="G17">IF($A$4&lt;&gt;"All years",SUMPRODUCT((Data!$A$2:$A$10000=$A$4)*(Data!$B$2:$B$10000=$A17)*(Data!$C$2:$C$10000=FIRE0802a_raw!G$8)*(Data!$D$2:$D$10000))/SUMPRODUCT((Days!$C$1:$R$1=$A$4)*(Days!$A$2:$A$13=$A17)*(Days!$C$2:$R$13)),SUMPRODUCT((Data!$B$2:$B$10000=$A17)*(Data!$C$2:$C$10000=FIRE0802a_raw!G$8)*(Data!$D$2:$D$10000)/SUMPRODUCT((Days!$A$2:$A$13=$A17)*(Days!$C$2:$R$13))))</f>
        <v>0</v>
      </c>
      <c r="H17" s="35" cm="1">
        <f t="array" ref="H17">IF($A$4&lt;&gt;"All years",SUMPRODUCT((Data!$A$2:$A$10000=$A$4)*(Data!$B$2:$B$10000=$A17)*(Data!$C$2:$C$10000=FIRE0802a_raw!H$8)*(Data!$D$2:$D$10000))/SUMPRODUCT((Days!$C$1:$R$1=$A$4)*(Days!$A$2:$A$13=$A17)*(Days!$C$2:$R$13)),SUMPRODUCT((Data!$B$2:$B$10000=$A17)*(Data!$C$2:$C$10000=FIRE0802a_raw!H$8)*(Data!$D$2:$D$10000)/SUMPRODUCT((Days!$A$2:$A$13=$A17)*(Days!$C$2:$R$13))))</f>
        <v>261.54838709677421</v>
      </c>
      <c r="I17" s="35" cm="1">
        <f t="array" ref="I17">IF($A$4&lt;&gt;"All years",SUMPRODUCT((Data!$A$2:$A$10000=$A$4)*(Data!$B$2:$B$10000=$A17)*(Data!$C$2:$C$10000=FIRE0802a_raw!I$8)*(Data!$D$2:$D$10000))/SUMPRODUCT((Days!$C$1:$R$1=$A$4)*(Days!$A$2:$A$13=$A17)*(Days!$C$2:$R$13)),SUMPRODUCT((Data!$B$2:$B$10000=$A17)*(Data!$C$2:$C$10000=FIRE0802a_raw!I$8)*(Data!$D$2:$D$10000)/SUMPRODUCT((Days!$A$2:$A$13=$A17)*(Days!$C$2:$R$13))))</f>
        <v>177.58064516129033</v>
      </c>
      <c r="J17" s="35" cm="1">
        <f t="array" ref="J17">IF($A$4&lt;&gt;"All years",SUMPRODUCT((Data!$A$2:$A$10000=$A$4)*(Data!$B$2:$B$10000=$A17)*(Data!$C$2:$C$10000=FIRE0802a_raw!J$8)*(Data!$D$2:$D$10000))/SUMPRODUCT((Days!$C$1:$R$1=$A$4)*(Days!$A$2:$A$13=$A17)*(Days!$C$2:$R$13)),SUMPRODUCT((Data!$B$2:$B$10000=$A17)*(Data!$C$2:$C$10000=FIRE0802a_raw!J$8)*(Data!$D$2:$D$10000)/SUMPRODUCT((Days!$A$2:$A$13=$A17)*(Days!$C$2:$R$13))))</f>
        <v>101.70967741935483</v>
      </c>
      <c r="K17" s="35" cm="1">
        <f t="array" ref="K17">IF($A$4&lt;&gt;"All years",SUMPRODUCT((Data!$A$2:$A$10000=$A$4)*(Data!$B$2:$B$10000=$A17)*(Data!$C$2:$C$10000=FIRE0802a_raw!K$8)*(Data!$D$2:$D$10000))/SUMPRODUCT((Days!$C$1:$R$1=$A$4)*(Days!$A$2:$A$13=$A17)*(Days!$C$2:$R$13)),SUMPRODUCT((Data!$B$2:$B$10000=$A17)*(Data!$C$2:$C$10000=FIRE0802a_raw!K$8)*(Data!$D$2:$D$10000)/SUMPRODUCT((Days!$A$2:$A$13=$A17)*(Days!$C$2:$R$13))))</f>
        <v>0</v>
      </c>
      <c r="L17" s="35" cm="1">
        <f t="array" ref="L17">IF($A$4&lt;&gt;"All years",SUMPRODUCT((Data!$A$2:$A$10000=$A$4)*(Data!$B$2:$B$10000=$A17)*(Data!$C$2:$C$10000=FIRE0802a_raw!L$8)*(Data!$D$2:$D$10000))/SUMPRODUCT((Days!$C$1:$R$1=$A$4)*(Days!$A$2:$A$13=$A17)*(Days!$C$2:$R$13)),SUMPRODUCT((Data!$B$2:$B$10000=$A17)*(Data!$C$2:$C$10000=FIRE0802a_raw!L$8)*(Data!$D$2:$D$10000)/SUMPRODUCT((Days!$A$2:$A$13=$A17)*(Days!$C$2:$R$13))))</f>
        <v>0.41935483870967744</v>
      </c>
    </row>
    <row r="18" spans="1:12" x14ac:dyDescent="0.2">
      <c r="A18" s="35" t="s">
        <v>25</v>
      </c>
      <c r="B18" s="35" cm="1">
        <f t="array" ref="B18">IF($A$4&lt;&gt;"All years",SUMPRODUCT((Data!$A$2:$A$10000=$A$4)*(Data!$B$2:$B$10000=$A18)*(Data!$D$2:$D$10000))/SUMPRODUCT((Days!$C$1:$R$1=$A$4)*(Days!$A$2:$A$13=$A18)*(Days!$C$2:$R$13)),SUMPRODUCT((Data!$B$2:$B$10000=$A18)*(Data!$D$2:$D$10000))/SUMPRODUCT((Days!$A$2:$A$13=$A18)*(Days!$B$2:$B$13)))</f>
        <v>386.63333333333333</v>
      </c>
      <c r="C18" s="35"/>
      <c r="D18" s="35" cm="1">
        <f t="array" ref="D18">IF($A$4&lt;&gt;"All years",SUMPRODUCT((Data!$A$2:$A$10000=$A$4)*(Data!$B$2:$B$10000=$A18)*(Data!$C$2:$C$10000=FIRE0802a_raw!D$8)*(Data!$D$2:$D$10000))/SUMPRODUCT((Days!$C$1:$R$1=$A$4)*(Days!$A$2:$A$13=$A18)*(Days!$C$2:$R$13)),SUMPRODUCT((Data!$B$2:$B$10000=$A18)*(Data!$C$2:$C$10000=FIRE0802a_raw!D$8)*(Data!$D$2:$D$10000)/SUMPRODUCT((Days!$A$2:$A$13=$A18)*(Days!$C$2:$R$13))))</f>
        <v>64.433333333333337</v>
      </c>
      <c r="E18" s="35" cm="1">
        <f t="array" ref="E18">IF($A$4&lt;&gt;"All years",SUMPRODUCT((Data!$A$2:$A$10000=$A$4)*(Data!$B$2:$B$10000=$A18)*(Data!$C$2:$C$10000=FIRE0802a_raw!E$8)*(Data!$D$2:$D$10000))/SUMPRODUCT((Days!$C$1:$R$1=$A$4)*(Days!$A$2:$A$13=$A18)*(Days!$C$2:$R$13)),SUMPRODUCT((Data!$B$2:$B$10000=$A18)*(Data!$C$2:$C$10000=FIRE0802a_raw!E$8)*(Data!$D$2:$D$10000)/SUMPRODUCT((Days!$A$2:$A$13=$A18)*(Days!$C$2:$R$13))))</f>
        <v>34.799999999999997</v>
      </c>
      <c r="F18" s="35" cm="1">
        <f t="array" ref="F18">IF($A$4&lt;&gt;"All years",SUMPRODUCT((Data!$A$2:$A$10000=$A$4)*(Data!$B$2:$B$10000=$A18)*(Data!$C$2:$C$10000=FIRE0802a_raw!F$8)*(Data!$D$2:$D$10000))/SUMPRODUCT((Days!$C$1:$R$1=$A$4)*(Days!$A$2:$A$13=$A18)*(Days!$C$2:$R$13)),SUMPRODUCT((Data!$B$2:$B$10000=$A18)*(Data!$C$2:$C$10000=FIRE0802a_raw!F$8)*(Data!$D$2:$D$10000)/SUMPRODUCT((Days!$A$2:$A$13=$A18)*(Days!$C$2:$R$13))))</f>
        <v>54.93333333333333</v>
      </c>
      <c r="G18" s="35" cm="1">
        <f t="array" ref="G18">IF($A$4&lt;&gt;"All years",SUMPRODUCT((Data!$A$2:$A$10000=$A$4)*(Data!$B$2:$B$10000=$A18)*(Data!$C$2:$C$10000=FIRE0802a_raw!G$8)*(Data!$D$2:$D$10000))/SUMPRODUCT((Days!$C$1:$R$1=$A$4)*(Days!$A$2:$A$13=$A18)*(Days!$C$2:$R$13)),SUMPRODUCT((Data!$B$2:$B$10000=$A18)*(Data!$C$2:$C$10000=FIRE0802a_raw!G$8)*(Data!$D$2:$D$10000)/SUMPRODUCT((Days!$A$2:$A$13=$A18)*(Days!$C$2:$R$13))))</f>
        <v>0</v>
      </c>
      <c r="H18" s="35" cm="1">
        <f t="array" ref="H18">IF($A$4&lt;&gt;"All years",SUMPRODUCT((Data!$A$2:$A$10000=$A$4)*(Data!$B$2:$B$10000=$A18)*(Data!$C$2:$C$10000=FIRE0802a_raw!H$8)*(Data!$D$2:$D$10000))/SUMPRODUCT((Days!$C$1:$R$1=$A$4)*(Days!$A$2:$A$13=$A18)*(Days!$C$2:$R$13)),SUMPRODUCT((Data!$B$2:$B$10000=$A18)*(Data!$C$2:$C$10000=FIRE0802a_raw!H$8)*(Data!$D$2:$D$10000)/SUMPRODUCT((Days!$A$2:$A$13=$A18)*(Days!$C$2:$R$13))))</f>
        <v>72.966666666666669</v>
      </c>
      <c r="I18" s="35" cm="1">
        <f t="array" ref="I18">IF($A$4&lt;&gt;"All years",SUMPRODUCT((Data!$A$2:$A$10000=$A$4)*(Data!$B$2:$B$10000=$A18)*(Data!$C$2:$C$10000=FIRE0802a_raw!I$8)*(Data!$D$2:$D$10000))/SUMPRODUCT((Days!$C$1:$R$1=$A$4)*(Days!$A$2:$A$13=$A18)*(Days!$C$2:$R$13)),SUMPRODUCT((Data!$B$2:$B$10000=$A18)*(Data!$C$2:$C$10000=FIRE0802a_raw!I$8)*(Data!$D$2:$D$10000)/SUMPRODUCT((Days!$A$2:$A$13=$A18)*(Days!$C$2:$R$13))))</f>
        <v>113.06666666666666</v>
      </c>
      <c r="J18" s="35" cm="1">
        <f t="array" ref="J18">IF($A$4&lt;&gt;"All years",SUMPRODUCT((Data!$A$2:$A$10000=$A$4)*(Data!$B$2:$B$10000=$A18)*(Data!$C$2:$C$10000=FIRE0802a_raw!J$8)*(Data!$D$2:$D$10000))/SUMPRODUCT((Days!$C$1:$R$1=$A$4)*(Days!$A$2:$A$13=$A18)*(Days!$C$2:$R$13)),SUMPRODUCT((Data!$B$2:$B$10000=$A18)*(Data!$C$2:$C$10000=FIRE0802a_raw!J$8)*(Data!$D$2:$D$10000)/SUMPRODUCT((Days!$A$2:$A$13=$A18)*(Days!$C$2:$R$13))))</f>
        <v>43.1</v>
      </c>
      <c r="K18" s="35" cm="1">
        <f t="array" ref="K18">IF($A$4&lt;&gt;"All years",SUMPRODUCT((Data!$A$2:$A$10000=$A$4)*(Data!$B$2:$B$10000=$A18)*(Data!$C$2:$C$10000=FIRE0802a_raw!K$8)*(Data!$D$2:$D$10000))/SUMPRODUCT((Days!$C$1:$R$1=$A$4)*(Days!$A$2:$A$13=$A18)*(Days!$C$2:$R$13)),SUMPRODUCT((Data!$B$2:$B$10000=$A18)*(Data!$C$2:$C$10000=FIRE0802a_raw!K$8)*(Data!$D$2:$D$10000)/SUMPRODUCT((Days!$A$2:$A$13=$A18)*(Days!$C$2:$R$13))))</f>
        <v>0</v>
      </c>
      <c r="L18" s="35" cm="1">
        <f t="array" ref="L18">IF($A$4&lt;&gt;"All years",SUMPRODUCT((Data!$A$2:$A$10000=$A$4)*(Data!$B$2:$B$10000=$A18)*(Data!$C$2:$C$10000=FIRE0802a_raw!L$8)*(Data!$D$2:$D$10000))/SUMPRODUCT((Days!$C$1:$R$1=$A$4)*(Days!$A$2:$A$13=$A18)*(Days!$C$2:$R$13)),SUMPRODUCT((Data!$B$2:$B$10000=$A18)*(Data!$C$2:$C$10000=FIRE0802a_raw!L$8)*(Data!$D$2:$D$10000)/SUMPRODUCT((Days!$A$2:$A$13=$A18)*(Days!$C$2:$R$13))))</f>
        <v>3.3333333333333335</v>
      </c>
    </row>
    <row r="19" spans="1:12" x14ac:dyDescent="0.2">
      <c r="A19" s="35" t="s">
        <v>26</v>
      </c>
      <c r="B19" s="35" cm="1">
        <f t="array" ref="B19">IF($A$4&lt;&gt;"All years",SUMPRODUCT((Data!$A$2:$A$10000=$A$4)*(Data!$B$2:$B$10000=$A19)*(Data!$D$2:$D$10000))/SUMPRODUCT((Days!$C$1:$R$1=$A$4)*(Days!$A$2:$A$13=$A19)*(Days!$C$2:$R$13)),SUMPRODUCT((Data!$B$2:$B$10000=$A19)*(Data!$D$2:$D$10000))/SUMPRODUCT((Days!$A$2:$A$13=$A19)*(Days!$B$2:$B$13)))</f>
        <v>370.16129032258067</v>
      </c>
      <c r="C19" s="35"/>
      <c r="D19" s="35" cm="1">
        <f t="array" ref="D19">IF($A$4&lt;&gt;"All years",SUMPRODUCT((Data!$A$2:$A$10000=$A$4)*(Data!$B$2:$B$10000=$A19)*(Data!$C$2:$C$10000=FIRE0802a_raw!D$8)*(Data!$D$2:$D$10000))/SUMPRODUCT((Days!$C$1:$R$1=$A$4)*(Days!$A$2:$A$13=$A19)*(Days!$C$2:$R$13)),SUMPRODUCT((Data!$B$2:$B$10000=$A19)*(Data!$C$2:$C$10000=FIRE0802a_raw!D$8)*(Data!$D$2:$D$10000)/SUMPRODUCT((Days!$A$2:$A$13=$A19)*(Days!$C$2:$R$13))))</f>
        <v>65.548387096774192</v>
      </c>
      <c r="E19" s="35" cm="1">
        <f t="array" ref="E19">IF($A$4&lt;&gt;"All years",SUMPRODUCT((Data!$A$2:$A$10000=$A$4)*(Data!$B$2:$B$10000=$A19)*(Data!$C$2:$C$10000=FIRE0802a_raw!E$8)*(Data!$D$2:$D$10000))/SUMPRODUCT((Days!$C$1:$R$1=$A$4)*(Days!$A$2:$A$13=$A19)*(Days!$C$2:$R$13)),SUMPRODUCT((Data!$B$2:$B$10000=$A19)*(Data!$C$2:$C$10000=FIRE0802a_raw!E$8)*(Data!$D$2:$D$10000)/SUMPRODUCT((Days!$A$2:$A$13=$A19)*(Days!$C$2:$R$13))))</f>
        <v>32.70967741935484</v>
      </c>
      <c r="F19" s="35" cm="1">
        <f t="array" ref="F19">IF($A$4&lt;&gt;"All years",SUMPRODUCT((Data!$A$2:$A$10000=$A$4)*(Data!$B$2:$B$10000=$A19)*(Data!$C$2:$C$10000=FIRE0802a_raw!F$8)*(Data!$D$2:$D$10000))/SUMPRODUCT((Days!$C$1:$R$1=$A$4)*(Days!$A$2:$A$13=$A19)*(Days!$C$2:$R$13)),SUMPRODUCT((Data!$B$2:$B$10000=$A19)*(Data!$C$2:$C$10000=FIRE0802a_raw!F$8)*(Data!$D$2:$D$10000)/SUMPRODUCT((Days!$A$2:$A$13=$A19)*(Days!$C$2:$R$13))))</f>
        <v>50.645161290322584</v>
      </c>
      <c r="G19" s="35" cm="1">
        <f t="array" ref="G19">IF($A$4&lt;&gt;"All years",SUMPRODUCT((Data!$A$2:$A$10000=$A$4)*(Data!$B$2:$B$10000=$A19)*(Data!$C$2:$C$10000=FIRE0802a_raw!G$8)*(Data!$D$2:$D$10000))/SUMPRODUCT((Days!$C$1:$R$1=$A$4)*(Days!$A$2:$A$13=$A19)*(Days!$C$2:$R$13)),SUMPRODUCT((Data!$B$2:$B$10000=$A19)*(Data!$C$2:$C$10000=FIRE0802a_raw!G$8)*(Data!$D$2:$D$10000)/SUMPRODUCT((Days!$A$2:$A$13=$A19)*(Days!$C$2:$R$13))))</f>
        <v>0</v>
      </c>
      <c r="H19" s="35" cm="1">
        <f t="array" ref="H19">IF($A$4&lt;&gt;"All years",SUMPRODUCT((Data!$A$2:$A$10000=$A$4)*(Data!$B$2:$B$10000=$A19)*(Data!$C$2:$C$10000=FIRE0802a_raw!H$8)*(Data!$D$2:$D$10000))/SUMPRODUCT((Days!$C$1:$R$1=$A$4)*(Days!$A$2:$A$13=$A19)*(Days!$C$2:$R$13)),SUMPRODUCT((Data!$B$2:$B$10000=$A19)*(Data!$C$2:$C$10000=FIRE0802a_raw!H$8)*(Data!$D$2:$D$10000)/SUMPRODUCT((Days!$A$2:$A$13=$A19)*(Days!$C$2:$R$13))))</f>
        <v>54.612903225806448</v>
      </c>
      <c r="I19" s="35" cm="1">
        <f t="array" ref="I19">IF($A$4&lt;&gt;"All years",SUMPRODUCT((Data!$A$2:$A$10000=$A$4)*(Data!$B$2:$B$10000=$A19)*(Data!$C$2:$C$10000=FIRE0802a_raw!I$8)*(Data!$D$2:$D$10000))/SUMPRODUCT((Days!$C$1:$R$1=$A$4)*(Days!$A$2:$A$13=$A19)*(Days!$C$2:$R$13)),SUMPRODUCT((Data!$B$2:$B$10000=$A19)*(Data!$C$2:$C$10000=FIRE0802a_raw!I$8)*(Data!$D$2:$D$10000)/SUMPRODUCT((Days!$A$2:$A$13=$A19)*(Days!$C$2:$R$13))))</f>
        <v>117.16129032258064</v>
      </c>
      <c r="J19" s="35" cm="1">
        <f t="array" ref="J19">IF($A$4&lt;&gt;"All years",SUMPRODUCT((Data!$A$2:$A$10000=$A$4)*(Data!$B$2:$B$10000=$A19)*(Data!$C$2:$C$10000=FIRE0802a_raw!J$8)*(Data!$D$2:$D$10000))/SUMPRODUCT((Days!$C$1:$R$1=$A$4)*(Days!$A$2:$A$13=$A19)*(Days!$C$2:$R$13)),SUMPRODUCT((Data!$B$2:$B$10000=$A19)*(Data!$C$2:$C$10000=FIRE0802a_raw!J$8)*(Data!$D$2:$D$10000)/SUMPRODUCT((Days!$A$2:$A$13=$A19)*(Days!$C$2:$R$13))))</f>
        <v>44.354838709677416</v>
      </c>
      <c r="K19" s="35" cm="1">
        <f t="array" ref="K19">IF($A$4&lt;&gt;"All years",SUMPRODUCT((Data!$A$2:$A$10000=$A$4)*(Data!$B$2:$B$10000=$A19)*(Data!$C$2:$C$10000=FIRE0802a_raw!K$8)*(Data!$D$2:$D$10000))/SUMPRODUCT((Days!$C$1:$R$1=$A$4)*(Days!$A$2:$A$13=$A19)*(Days!$C$2:$R$13)),SUMPRODUCT((Data!$B$2:$B$10000=$A19)*(Data!$C$2:$C$10000=FIRE0802a_raw!K$8)*(Data!$D$2:$D$10000)/SUMPRODUCT((Days!$A$2:$A$13=$A19)*(Days!$C$2:$R$13))))</f>
        <v>0</v>
      </c>
      <c r="L19" s="35" cm="1">
        <f t="array" ref="L19">IF($A$4&lt;&gt;"All years",SUMPRODUCT((Data!$A$2:$A$10000=$A$4)*(Data!$B$2:$B$10000=$A19)*(Data!$C$2:$C$10000=FIRE0802a_raw!L$8)*(Data!$D$2:$D$10000))/SUMPRODUCT((Days!$C$1:$R$1=$A$4)*(Days!$A$2:$A$13=$A19)*(Days!$C$2:$R$13)),SUMPRODUCT((Data!$B$2:$B$10000=$A19)*(Data!$C$2:$C$10000=FIRE0802a_raw!L$8)*(Data!$D$2:$D$10000)/SUMPRODUCT((Days!$A$2:$A$13=$A19)*(Days!$C$2:$R$13))))</f>
        <v>5.129032258064516</v>
      </c>
    </row>
    <row r="20" spans="1:12" x14ac:dyDescent="0.2">
      <c r="A20" s="35" t="s">
        <v>27</v>
      </c>
      <c r="B20" s="35" cm="1">
        <f t="array" ref="B20">IF($A$4&lt;&gt;"All years",SUMPRODUCT((Data!$A$2:$A$10000=$A$4)*(Data!$B$2:$B$10000=$A20)*(Data!$D$2:$D$10000))/SUMPRODUCT((Days!$C$1:$R$1=$A$4)*(Days!$A$2:$A$13=$A20)*(Days!$C$2:$R$13)),SUMPRODUCT((Data!$B$2:$B$10000=$A20)*(Data!$D$2:$D$10000))/SUMPRODUCT((Days!$A$2:$A$13=$A20)*(Days!$B$2:$B$13)))</f>
        <v>337.83333333333331</v>
      </c>
      <c r="C20" s="35"/>
      <c r="D20" s="35" cm="1">
        <f t="array" ref="D20">IF($A$4&lt;&gt;"All years",SUMPRODUCT((Data!$A$2:$A$10000=$A$4)*(Data!$B$2:$B$10000=$A20)*(Data!$C$2:$C$10000=FIRE0802a_raw!D$8)*(Data!$D$2:$D$10000))/SUMPRODUCT((Days!$C$1:$R$1=$A$4)*(Days!$A$2:$A$13=$A20)*(Days!$C$2:$R$13)),SUMPRODUCT((Data!$B$2:$B$10000=$A20)*(Data!$C$2:$C$10000=FIRE0802a_raw!D$8)*(Data!$D$2:$D$10000)/SUMPRODUCT((Days!$A$2:$A$13=$A20)*(Days!$C$2:$R$13))))</f>
        <v>73.266666666666666</v>
      </c>
      <c r="E20" s="35" cm="1">
        <f t="array" ref="E20">IF($A$4&lt;&gt;"All years",SUMPRODUCT((Data!$A$2:$A$10000=$A$4)*(Data!$B$2:$B$10000=$A20)*(Data!$C$2:$C$10000=FIRE0802a_raw!E$8)*(Data!$D$2:$D$10000))/SUMPRODUCT((Days!$C$1:$R$1=$A$4)*(Days!$A$2:$A$13=$A20)*(Days!$C$2:$R$13)),SUMPRODUCT((Data!$B$2:$B$10000=$A20)*(Data!$C$2:$C$10000=FIRE0802a_raw!E$8)*(Data!$D$2:$D$10000)/SUMPRODUCT((Days!$A$2:$A$13=$A20)*(Days!$C$2:$R$13))))</f>
        <v>31.766666666666666</v>
      </c>
      <c r="F20" s="35" cm="1">
        <f t="array" ref="F20">IF($A$4&lt;&gt;"All years",SUMPRODUCT((Data!$A$2:$A$10000=$A$4)*(Data!$B$2:$B$10000=$A20)*(Data!$C$2:$C$10000=FIRE0802a_raw!F$8)*(Data!$D$2:$D$10000))/SUMPRODUCT((Days!$C$1:$R$1=$A$4)*(Days!$A$2:$A$13=$A20)*(Days!$C$2:$R$13)),SUMPRODUCT((Data!$B$2:$B$10000=$A20)*(Data!$C$2:$C$10000=FIRE0802a_raw!F$8)*(Data!$D$2:$D$10000)/SUMPRODUCT((Days!$A$2:$A$13=$A20)*(Days!$C$2:$R$13))))</f>
        <v>49.466666666666669</v>
      </c>
      <c r="G20" s="35" cm="1">
        <f t="array" ref="G20">IF($A$4&lt;&gt;"All years",SUMPRODUCT((Data!$A$2:$A$10000=$A$4)*(Data!$B$2:$B$10000=$A20)*(Data!$C$2:$C$10000=FIRE0802a_raw!G$8)*(Data!$D$2:$D$10000))/SUMPRODUCT((Days!$C$1:$R$1=$A$4)*(Days!$A$2:$A$13=$A20)*(Days!$C$2:$R$13)),SUMPRODUCT((Data!$B$2:$B$10000=$A20)*(Data!$C$2:$C$10000=FIRE0802a_raw!G$8)*(Data!$D$2:$D$10000)/SUMPRODUCT((Days!$A$2:$A$13=$A20)*(Days!$C$2:$R$13))))</f>
        <v>0</v>
      </c>
      <c r="H20" s="35" cm="1">
        <f t="array" ref="H20">IF($A$4&lt;&gt;"All years",SUMPRODUCT((Data!$A$2:$A$10000=$A$4)*(Data!$B$2:$B$10000=$A20)*(Data!$C$2:$C$10000=FIRE0802a_raw!H$8)*(Data!$D$2:$D$10000))/SUMPRODUCT((Days!$C$1:$R$1=$A$4)*(Days!$A$2:$A$13=$A20)*(Days!$C$2:$R$13)),SUMPRODUCT((Data!$B$2:$B$10000=$A20)*(Data!$C$2:$C$10000=FIRE0802a_raw!H$8)*(Data!$D$2:$D$10000)/SUMPRODUCT((Days!$A$2:$A$13=$A20)*(Days!$C$2:$R$13))))</f>
        <v>30.3</v>
      </c>
      <c r="I20" s="35" cm="1">
        <f t="array" ref="I20">IF($A$4&lt;&gt;"All years",SUMPRODUCT((Data!$A$2:$A$10000=$A$4)*(Data!$B$2:$B$10000=$A20)*(Data!$C$2:$C$10000=FIRE0802a_raw!I$8)*(Data!$D$2:$D$10000))/SUMPRODUCT((Days!$C$1:$R$1=$A$4)*(Days!$A$2:$A$13=$A20)*(Days!$C$2:$R$13)),SUMPRODUCT((Data!$B$2:$B$10000=$A20)*(Data!$C$2:$C$10000=FIRE0802a_raw!I$8)*(Data!$D$2:$D$10000)/SUMPRODUCT((Days!$A$2:$A$13=$A20)*(Days!$C$2:$R$13))))</f>
        <v>109.4</v>
      </c>
      <c r="J20" s="35" cm="1">
        <f t="array" ref="J20">IF($A$4&lt;&gt;"All years",SUMPRODUCT((Data!$A$2:$A$10000=$A$4)*(Data!$B$2:$B$10000=$A20)*(Data!$C$2:$C$10000=FIRE0802a_raw!J$8)*(Data!$D$2:$D$10000))/SUMPRODUCT((Days!$C$1:$R$1=$A$4)*(Days!$A$2:$A$13=$A20)*(Days!$C$2:$R$13)),SUMPRODUCT((Data!$B$2:$B$10000=$A20)*(Data!$C$2:$C$10000=FIRE0802a_raw!J$8)*(Data!$D$2:$D$10000)/SUMPRODUCT((Days!$A$2:$A$13=$A20)*(Days!$C$2:$R$13))))</f>
        <v>36.833333333333336</v>
      </c>
      <c r="K20" s="35" cm="1">
        <f t="array" ref="K20">IF($A$4&lt;&gt;"All years",SUMPRODUCT((Data!$A$2:$A$10000=$A$4)*(Data!$B$2:$B$10000=$A20)*(Data!$C$2:$C$10000=FIRE0802a_raw!K$8)*(Data!$D$2:$D$10000))/SUMPRODUCT((Days!$C$1:$R$1=$A$4)*(Days!$A$2:$A$13=$A20)*(Days!$C$2:$R$13)),SUMPRODUCT((Data!$B$2:$B$10000=$A20)*(Data!$C$2:$C$10000=FIRE0802a_raw!K$8)*(Data!$D$2:$D$10000)/SUMPRODUCT((Days!$A$2:$A$13=$A20)*(Days!$C$2:$R$13))))</f>
        <v>0</v>
      </c>
      <c r="L20" s="35" cm="1">
        <f t="array" ref="L20">IF($A$4&lt;&gt;"All years",SUMPRODUCT((Data!$A$2:$A$10000=$A$4)*(Data!$B$2:$B$10000=$A20)*(Data!$C$2:$C$10000=FIRE0802a_raw!L$8)*(Data!$D$2:$D$10000))/SUMPRODUCT((Days!$C$1:$R$1=$A$4)*(Days!$A$2:$A$13=$A20)*(Days!$C$2:$R$13)),SUMPRODUCT((Data!$B$2:$B$10000=$A20)*(Data!$C$2:$C$10000=FIRE0802a_raw!L$8)*(Data!$D$2:$D$10000)/SUMPRODUCT((Days!$A$2:$A$13=$A20)*(Days!$C$2:$R$13))))</f>
        <v>6.8</v>
      </c>
    </row>
    <row r="21" spans="1:12" x14ac:dyDescent="0.2">
      <c r="A21" s="35" t="s">
        <v>28</v>
      </c>
      <c r="B21" s="35" cm="1">
        <f t="array" ref="B21">IF($A$4&lt;&gt;"All years",SUMPRODUCT((Data!$A$2:$A$10000=$A$4)*(Data!$B$2:$B$10000=$A21)*(Data!$D$2:$D$10000))/SUMPRODUCT((Days!$C$1:$R$1=$A$4)*(Days!$A$2:$A$13=$A21)*(Days!$C$2:$R$13)),SUMPRODUCT((Data!$B$2:$B$10000=$A21)*(Data!$D$2:$D$10000))/SUMPRODUCT((Days!$A$2:$A$13=$A21)*(Days!$B$2:$B$13)))</f>
        <v>279.09677419354841</v>
      </c>
      <c r="C21" s="35"/>
      <c r="D21" s="35" cm="1">
        <f t="array" ref="D21">IF($A$4&lt;&gt;"All years",SUMPRODUCT((Data!$A$2:$A$10000=$A$4)*(Data!$B$2:$B$10000=$A21)*(Data!$C$2:$C$10000=FIRE0802a_raw!D$8)*(Data!$D$2:$D$10000))/SUMPRODUCT((Days!$C$1:$R$1=$A$4)*(Days!$A$2:$A$13=$A21)*(Days!$C$2:$R$13)),SUMPRODUCT((Data!$B$2:$B$10000=$A21)*(Data!$C$2:$C$10000=FIRE0802a_raw!D$8)*(Data!$D$2:$D$10000)/SUMPRODUCT((Days!$A$2:$A$13=$A21)*(Days!$C$2:$R$13))))</f>
        <v>79.258064516129039</v>
      </c>
      <c r="E21" s="35" cm="1">
        <f t="array" ref="E21">IF($A$4&lt;&gt;"All years",SUMPRODUCT((Data!$A$2:$A$10000=$A$4)*(Data!$B$2:$B$10000=$A21)*(Data!$C$2:$C$10000=FIRE0802a_raw!E$8)*(Data!$D$2:$D$10000))/SUMPRODUCT((Days!$C$1:$R$1=$A$4)*(Days!$A$2:$A$13=$A21)*(Days!$C$2:$R$13)),SUMPRODUCT((Data!$B$2:$B$10000=$A21)*(Data!$C$2:$C$10000=FIRE0802a_raw!E$8)*(Data!$D$2:$D$10000)/SUMPRODUCT((Days!$A$2:$A$13=$A21)*(Days!$C$2:$R$13))))</f>
        <v>29</v>
      </c>
      <c r="F21" s="35" cm="1">
        <f t="array" ref="F21">IF($A$4&lt;&gt;"All years",SUMPRODUCT((Data!$A$2:$A$10000=$A$4)*(Data!$B$2:$B$10000=$A21)*(Data!$C$2:$C$10000=FIRE0802a_raw!F$8)*(Data!$D$2:$D$10000))/SUMPRODUCT((Days!$C$1:$R$1=$A$4)*(Days!$A$2:$A$13=$A21)*(Days!$C$2:$R$13)),SUMPRODUCT((Data!$B$2:$B$10000=$A21)*(Data!$C$2:$C$10000=FIRE0802a_raw!F$8)*(Data!$D$2:$D$10000)/SUMPRODUCT((Days!$A$2:$A$13=$A21)*(Days!$C$2:$R$13))))</f>
        <v>45.354838709677416</v>
      </c>
      <c r="G21" s="35" cm="1">
        <f t="array" ref="G21">IF($A$4&lt;&gt;"All years",SUMPRODUCT((Data!$A$2:$A$10000=$A$4)*(Data!$B$2:$B$10000=$A21)*(Data!$C$2:$C$10000=FIRE0802a_raw!G$8)*(Data!$D$2:$D$10000))/SUMPRODUCT((Days!$C$1:$R$1=$A$4)*(Days!$A$2:$A$13=$A21)*(Days!$C$2:$R$13)),SUMPRODUCT((Data!$B$2:$B$10000=$A21)*(Data!$C$2:$C$10000=FIRE0802a_raw!G$8)*(Data!$D$2:$D$10000)/SUMPRODUCT((Days!$A$2:$A$13=$A21)*(Days!$C$2:$R$13))))</f>
        <v>0</v>
      </c>
      <c r="H21" s="35" cm="1">
        <f t="array" ref="H21">IF($A$4&lt;&gt;"All years",SUMPRODUCT((Data!$A$2:$A$10000=$A$4)*(Data!$B$2:$B$10000=$A21)*(Data!$C$2:$C$10000=FIRE0802a_raw!H$8)*(Data!$D$2:$D$10000))/SUMPRODUCT((Days!$C$1:$R$1=$A$4)*(Days!$A$2:$A$13=$A21)*(Days!$C$2:$R$13)),SUMPRODUCT((Data!$B$2:$B$10000=$A21)*(Data!$C$2:$C$10000=FIRE0802a_raw!H$8)*(Data!$D$2:$D$10000)/SUMPRODUCT((Days!$A$2:$A$13=$A21)*(Days!$C$2:$R$13))))</f>
        <v>16</v>
      </c>
      <c r="I21" s="35" cm="1">
        <f t="array" ref="I21">IF($A$4&lt;&gt;"All years",SUMPRODUCT((Data!$A$2:$A$10000=$A$4)*(Data!$B$2:$B$10000=$A21)*(Data!$C$2:$C$10000=FIRE0802a_raw!I$8)*(Data!$D$2:$D$10000))/SUMPRODUCT((Days!$C$1:$R$1=$A$4)*(Days!$A$2:$A$13=$A21)*(Days!$C$2:$R$13)),SUMPRODUCT((Data!$B$2:$B$10000=$A21)*(Data!$C$2:$C$10000=FIRE0802a_raw!I$8)*(Data!$D$2:$D$10000)/SUMPRODUCT((Days!$A$2:$A$13=$A21)*(Days!$C$2:$R$13))))</f>
        <v>75.290322580645167</v>
      </c>
      <c r="J21" s="35" cm="1">
        <f t="array" ref="J21">IF($A$4&lt;&gt;"All years",SUMPRODUCT((Data!$A$2:$A$10000=$A$4)*(Data!$B$2:$B$10000=$A21)*(Data!$C$2:$C$10000=FIRE0802a_raw!J$8)*(Data!$D$2:$D$10000))/SUMPRODUCT((Days!$C$1:$R$1=$A$4)*(Days!$A$2:$A$13=$A21)*(Days!$C$2:$R$13)),SUMPRODUCT((Data!$B$2:$B$10000=$A21)*(Data!$C$2:$C$10000=FIRE0802a_raw!J$8)*(Data!$D$2:$D$10000)/SUMPRODUCT((Days!$A$2:$A$13=$A21)*(Days!$C$2:$R$13))))</f>
        <v>25.258064516129032</v>
      </c>
      <c r="K21" s="35" cm="1">
        <f t="array" ref="K21">IF($A$4&lt;&gt;"All years",SUMPRODUCT((Data!$A$2:$A$10000=$A$4)*(Data!$B$2:$B$10000=$A21)*(Data!$C$2:$C$10000=FIRE0802a_raw!K$8)*(Data!$D$2:$D$10000))/SUMPRODUCT((Days!$C$1:$R$1=$A$4)*(Days!$A$2:$A$13=$A21)*(Days!$C$2:$R$13)),SUMPRODUCT((Data!$B$2:$B$10000=$A21)*(Data!$C$2:$C$10000=FIRE0802a_raw!K$8)*(Data!$D$2:$D$10000)/SUMPRODUCT((Days!$A$2:$A$13=$A21)*(Days!$C$2:$R$13))))</f>
        <v>0</v>
      </c>
      <c r="L21" s="35" cm="1">
        <f t="array" ref="L21">IF($A$4&lt;&gt;"All years",SUMPRODUCT((Data!$A$2:$A$10000=$A$4)*(Data!$B$2:$B$10000=$A21)*(Data!$C$2:$C$10000=FIRE0802a_raw!L$8)*(Data!$D$2:$D$10000))/SUMPRODUCT((Days!$C$1:$R$1=$A$4)*(Days!$A$2:$A$13=$A21)*(Days!$C$2:$R$13)),SUMPRODUCT((Data!$B$2:$B$10000=$A21)*(Data!$C$2:$C$10000=FIRE0802a_raw!L$8)*(Data!$D$2:$D$10000)/SUMPRODUCT((Days!$A$2:$A$13=$A21)*(Days!$C$2:$R$13))))</f>
        <v>8.935483870967742</v>
      </c>
    </row>
    <row r="22" spans="1:12" s="53" customFormat="1" ht="30" customHeight="1" x14ac:dyDescent="0.2">
      <c r="A22" s="52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</row>
    <row r="23" spans="1:12" x14ac:dyDescent="0.2">
      <c r="A23" s="35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</row>
    <row r="24" spans="1:12" ht="15.75" x14ac:dyDescent="0.25">
      <c r="A24" s="34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</row>
    <row r="25" spans="1:12" x14ac:dyDescent="0.2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</row>
    <row r="26" spans="1:12" x14ac:dyDescent="0.2">
      <c r="A26" s="35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</row>
    <row r="27" spans="1:12" x14ac:dyDescent="0.2">
      <c r="A27" s="35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</row>
    <row r="28" spans="1:12" x14ac:dyDescent="0.2">
      <c r="A28" s="35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</row>
    <row r="29" spans="1:12" x14ac:dyDescent="0.2">
      <c r="A29" s="35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</row>
    <row r="30" spans="1:12" x14ac:dyDescent="0.2">
      <c r="A30" s="54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</row>
    <row r="31" spans="1:12" x14ac:dyDescent="0.2">
      <c r="A31" s="35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</row>
    <row r="32" spans="1:12" x14ac:dyDescent="0.2">
      <c r="A32" s="35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</row>
    <row r="33" spans="1:12" x14ac:dyDescent="0.2">
      <c r="A33" s="35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</row>
    <row r="34" spans="1:12" x14ac:dyDescent="0.2">
      <c r="A34" s="35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55"/>
    </row>
    <row r="35" spans="1:12" x14ac:dyDescent="0.2">
      <c r="A35" s="35"/>
      <c r="B35" s="54"/>
      <c r="C35" s="54"/>
      <c r="D35" s="35"/>
      <c r="E35" s="35"/>
      <c r="F35" s="35"/>
      <c r="G35" s="35"/>
      <c r="H35" s="35"/>
      <c r="I35" s="35"/>
      <c r="J35" s="35"/>
      <c r="K35" s="35"/>
      <c r="L35" s="55"/>
    </row>
  </sheetData>
  <mergeCells count="2">
    <mergeCell ref="A1:L1"/>
    <mergeCell ref="A4:E4"/>
  </mergeCells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R46"/>
  <sheetViews>
    <sheetView zoomScaleNormal="100" workbookViewId="0">
      <pane ySplit="5" topLeftCell="A6" activePane="bottomLeft" state="frozen"/>
      <selection pane="bottomLeft"/>
    </sheetView>
  </sheetViews>
  <sheetFormatPr defaultColWidth="9.140625" defaultRowHeight="15" x14ac:dyDescent="0.2"/>
  <cols>
    <col min="1" max="1" width="12.85546875" style="42" customWidth="1"/>
    <col min="2" max="2" width="15.7109375" style="42" customWidth="1"/>
    <col min="3" max="3" width="3.5703125" style="42" customWidth="1"/>
    <col min="4" max="4" width="15.7109375" style="42" customWidth="1"/>
    <col min="5" max="5" width="19" style="42" customWidth="1"/>
    <col min="6" max="6" width="17.28515625" style="42" customWidth="1"/>
    <col min="7" max="7" width="3.5703125" style="42" customWidth="1"/>
    <col min="8" max="8" width="15.7109375" style="42" customWidth="1"/>
    <col min="9" max="10" width="18.42578125" style="42" customWidth="1"/>
    <col min="11" max="11" width="3.5703125" style="42" customWidth="1"/>
    <col min="12" max="12" width="14.5703125" style="42" customWidth="1"/>
    <col min="13" max="13" width="10.5703125" style="42" customWidth="1"/>
    <col min="14" max="14" width="8.5703125" style="42" bestFit="1" customWidth="1"/>
    <col min="15" max="15" width="8.5703125" style="42" hidden="1" customWidth="1"/>
    <col min="16" max="16384" width="9.140625" style="42"/>
  </cols>
  <sheetData>
    <row r="1" spans="1:18" ht="18.75" customHeight="1" x14ac:dyDescent="0.2">
      <c r="A1" s="43" t="s">
        <v>56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35"/>
      <c r="N1" s="35"/>
      <c r="O1" s="35"/>
      <c r="P1" s="35"/>
      <c r="Q1" s="35"/>
      <c r="R1" s="35"/>
    </row>
    <row r="2" spans="1:18" ht="30" customHeight="1" x14ac:dyDescent="0.25">
      <c r="A2" s="72" t="s">
        <v>103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43"/>
      <c r="N2" s="35"/>
      <c r="O2" s="35"/>
      <c r="P2" s="35"/>
      <c r="Q2" s="35"/>
      <c r="R2" s="35"/>
    </row>
    <row r="3" spans="1:18" ht="15.75" x14ac:dyDescent="0.25">
      <c r="A3" s="34" t="s">
        <v>75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44"/>
      <c r="N3" s="35"/>
      <c r="O3" s="35"/>
      <c r="P3" s="35"/>
      <c r="Q3" s="35"/>
      <c r="R3" s="35"/>
    </row>
    <row r="4" spans="1:18" ht="16.5" thickBot="1" x14ac:dyDescent="0.3">
      <c r="A4" s="35"/>
      <c r="B4" s="35"/>
      <c r="C4" s="35"/>
      <c r="D4" s="35"/>
      <c r="E4" s="56" t="s">
        <v>29</v>
      </c>
      <c r="F4" s="46"/>
      <c r="G4" s="35"/>
      <c r="H4" s="35"/>
      <c r="I4" s="56" t="s">
        <v>29</v>
      </c>
      <c r="J4" s="46"/>
      <c r="K4" s="35"/>
      <c r="L4" s="56" t="s">
        <v>29</v>
      </c>
      <c r="M4" s="35"/>
      <c r="N4" s="35"/>
      <c r="O4" s="35"/>
      <c r="P4" s="35"/>
      <c r="Q4" s="35"/>
      <c r="R4" s="35"/>
    </row>
    <row r="5" spans="1:18" ht="79.5" thickBot="1" x14ac:dyDescent="0.25">
      <c r="A5" s="35" t="s">
        <v>10</v>
      </c>
      <c r="B5" s="47" t="s">
        <v>1</v>
      </c>
      <c r="C5" s="47"/>
      <c r="D5" s="70" t="s">
        <v>40</v>
      </c>
      <c r="E5" s="70" t="s">
        <v>42</v>
      </c>
      <c r="F5" s="70" t="s">
        <v>43</v>
      </c>
      <c r="G5" s="71"/>
      <c r="H5" s="70" t="s">
        <v>30</v>
      </c>
      <c r="I5" s="70" t="s">
        <v>31</v>
      </c>
      <c r="J5" s="70" t="s">
        <v>115</v>
      </c>
      <c r="K5" s="71"/>
      <c r="L5" s="70" t="s">
        <v>39</v>
      </c>
      <c r="M5" s="35"/>
      <c r="N5" s="35"/>
      <c r="O5" s="35"/>
      <c r="P5" s="35"/>
      <c r="Q5" s="35"/>
      <c r="R5" s="35"/>
    </row>
    <row r="6" spans="1:18" ht="15.75" x14ac:dyDescent="0.25">
      <c r="A6" s="51" t="s">
        <v>14</v>
      </c>
      <c r="B6" s="34">
        <f>ROUND(FIRE0802a_raw!B9,1)</f>
        <v>467.4</v>
      </c>
      <c r="C6" s="34"/>
      <c r="D6" s="34">
        <f>ROUND(FIRE0802a_raw!D9,1)</f>
        <v>71.7</v>
      </c>
      <c r="E6" s="34">
        <f>ROUND(FIRE0802a_raw!E9,1)</f>
        <v>37.5</v>
      </c>
      <c r="F6" s="34">
        <f>ROUND(FIRE0802a_raw!F9,1)</f>
        <v>53.7</v>
      </c>
      <c r="G6" s="34"/>
      <c r="H6" s="34">
        <f>ROUND(FIRE0802a_raw!H9,1)</f>
        <v>110.4</v>
      </c>
      <c r="I6" s="34">
        <f>ROUND(FIRE0802a_raw!I9,1)</f>
        <v>130.30000000000001</v>
      </c>
      <c r="J6" s="34">
        <f>ROUND(FIRE0802a_raw!J9,1)</f>
        <v>59.2</v>
      </c>
      <c r="K6" s="34"/>
      <c r="L6" s="34">
        <f>ROUND(FIRE0802a_raw!L9,1)</f>
        <v>4.5999999999999996</v>
      </c>
      <c r="M6" s="34"/>
      <c r="N6" s="35"/>
      <c r="O6" s="35"/>
      <c r="P6" s="35"/>
      <c r="Q6" s="35"/>
      <c r="R6" s="35"/>
    </row>
    <row r="7" spans="1:18" ht="15.75" x14ac:dyDescent="0.25">
      <c r="A7" s="35" t="s">
        <v>18</v>
      </c>
      <c r="B7" s="34">
        <f>ROUND(FIRE0802a_raw!B10,1)</f>
        <v>288.5</v>
      </c>
      <c r="C7" s="34"/>
      <c r="D7" s="35">
        <f>ROUND(FIRE0802a_raw!D10,1)</f>
        <v>75.2</v>
      </c>
      <c r="E7" s="35">
        <f>ROUND(FIRE0802a_raw!E10,1)</f>
        <v>30.5</v>
      </c>
      <c r="F7" s="35">
        <f>ROUND(FIRE0802a_raw!F10,1)</f>
        <v>48.1</v>
      </c>
      <c r="G7" s="35"/>
      <c r="H7" s="35">
        <f>ROUND(FIRE0802a_raw!H10,1)</f>
        <v>17.399999999999999</v>
      </c>
      <c r="I7" s="35">
        <f>ROUND(FIRE0802a_raw!I10,1)</f>
        <v>76.3</v>
      </c>
      <c r="J7" s="35">
        <f>ROUND(FIRE0802a_raw!J10,1)</f>
        <v>31.3</v>
      </c>
      <c r="K7" s="35"/>
      <c r="L7" s="35">
        <f>ROUND(FIRE0802a_raw!L10,1)</f>
        <v>9.6</v>
      </c>
      <c r="M7" s="35"/>
      <c r="N7" s="35"/>
      <c r="O7" s="35"/>
      <c r="P7" s="35"/>
      <c r="Q7" s="35"/>
      <c r="R7" s="35"/>
    </row>
    <row r="8" spans="1:18" ht="15.75" x14ac:dyDescent="0.25">
      <c r="A8" s="35" t="s">
        <v>19</v>
      </c>
      <c r="B8" s="34">
        <f>ROUND(FIRE0802a_raw!B11,1)</f>
        <v>255.1</v>
      </c>
      <c r="C8" s="34"/>
      <c r="D8" s="35">
        <f>ROUND(FIRE0802a_raw!D11,1)</f>
        <v>65.8</v>
      </c>
      <c r="E8" s="35">
        <f>ROUND(FIRE0802a_raw!E11,1)</f>
        <v>29</v>
      </c>
      <c r="F8" s="35">
        <f>ROUND(FIRE0802a_raw!F11,1)</f>
        <v>46.8</v>
      </c>
      <c r="G8" s="35"/>
      <c r="H8" s="35">
        <f>ROUND(FIRE0802a_raw!H11,1)</f>
        <v>16.899999999999999</v>
      </c>
      <c r="I8" s="35">
        <f>ROUND(FIRE0802a_raw!I11,1)</f>
        <v>66</v>
      </c>
      <c r="J8" s="35">
        <f>ROUND(FIRE0802a_raw!J11,1)</f>
        <v>23.7</v>
      </c>
      <c r="K8" s="35"/>
      <c r="L8" s="35">
        <f>ROUND(FIRE0802a_raw!L11,1)</f>
        <v>6.9</v>
      </c>
      <c r="M8" s="35"/>
      <c r="N8" s="35"/>
      <c r="O8" s="35"/>
      <c r="P8" s="35"/>
      <c r="Q8" s="35"/>
      <c r="R8" s="35"/>
    </row>
    <row r="9" spans="1:18" ht="15.75" x14ac:dyDescent="0.25">
      <c r="A9" s="35" t="s">
        <v>20</v>
      </c>
      <c r="B9" s="34">
        <f>ROUND(FIRE0802a_raw!B12,1)</f>
        <v>374.1</v>
      </c>
      <c r="C9" s="34"/>
      <c r="D9" s="35">
        <f>ROUND(FIRE0802a_raw!D12,1)</f>
        <v>69.599999999999994</v>
      </c>
      <c r="E9" s="35">
        <f>ROUND(FIRE0802a_raw!E12,1)</f>
        <v>32.299999999999997</v>
      </c>
      <c r="F9" s="35">
        <f>ROUND(FIRE0802a_raw!F12,1)</f>
        <v>52.4</v>
      </c>
      <c r="G9" s="35"/>
      <c r="H9" s="35">
        <f>ROUND(FIRE0802a_raw!H12,1)</f>
        <v>55.3</v>
      </c>
      <c r="I9" s="35">
        <f>ROUND(FIRE0802a_raw!I12,1)</f>
        <v>116.3</v>
      </c>
      <c r="J9" s="35">
        <f>ROUND(FIRE0802a_raw!J12,1)</f>
        <v>41.8</v>
      </c>
      <c r="K9" s="35"/>
      <c r="L9" s="35">
        <f>ROUND(FIRE0802a_raw!L12,1)</f>
        <v>6.5</v>
      </c>
      <c r="M9" s="35"/>
      <c r="N9" s="35"/>
      <c r="O9" s="35"/>
      <c r="P9" s="35"/>
      <c r="Q9" s="35"/>
      <c r="R9" s="35"/>
    </row>
    <row r="10" spans="1:18" ht="15.75" x14ac:dyDescent="0.25">
      <c r="A10" s="35" t="s">
        <v>21</v>
      </c>
      <c r="B10" s="34">
        <f>ROUND(FIRE0802a_raw!B13,1)</f>
        <v>698.5</v>
      </c>
      <c r="C10" s="34"/>
      <c r="D10" s="35">
        <f>ROUND(FIRE0802a_raw!D13,1)</f>
        <v>78.8</v>
      </c>
      <c r="E10" s="35">
        <f>ROUND(FIRE0802a_raw!E13,1)</f>
        <v>48</v>
      </c>
      <c r="F10" s="35">
        <f>ROUND(FIRE0802a_raw!F13,1)</f>
        <v>56.2</v>
      </c>
      <c r="G10" s="35"/>
      <c r="H10" s="35">
        <f>ROUND(FIRE0802a_raw!H13,1)</f>
        <v>214.4</v>
      </c>
      <c r="I10" s="35">
        <f>ROUND(FIRE0802a_raw!I13,1)</f>
        <v>203.3</v>
      </c>
      <c r="J10" s="35">
        <f>ROUND(FIRE0802a_raw!J13,1)</f>
        <v>93.1</v>
      </c>
      <c r="K10" s="35"/>
      <c r="L10" s="35">
        <f>ROUND(FIRE0802a_raw!L13,1)</f>
        <v>4.9000000000000004</v>
      </c>
      <c r="M10" s="35"/>
      <c r="N10" s="35"/>
      <c r="O10" s="35"/>
      <c r="P10" s="35"/>
      <c r="Q10" s="35"/>
      <c r="R10" s="35"/>
    </row>
    <row r="11" spans="1:18" ht="15.75" x14ac:dyDescent="0.25">
      <c r="A11" s="35" t="s">
        <v>8</v>
      </c>
      <c r="B11" s="34">
        <f>ROUND(FIRE0802a_raw!B14,1)</f>
        <v>679.7</v>
      </c>
      <c r="C11" s="34"/>
      <c r="D11" s="35">
        <f>ROUND(FIRE0802a_raw!D14,1)</f>
        <v>76</v>
      </c>
      <c r="E11" s="35">
        <f>ROUND(FIRE0802a_raw!E14,1)</f>
        <v>48.8</v>
      </c>
      <c r="F11" s="35">
        <f>ROUND(FIRE0802a_raw!F14,1)</f>
        <v>56.4</v>
      </c>
      <c r="G11" s="35"/>
      <c r="H11" s="35">
        <f>ROUND(FIRE0802a_raw!H14,1)</f>
        <v>202.8</v>
      </c>
      <c r="I11" s="35">
        <f>ROUND(FIRE0802a_raw!I14,1)</f>
        <v>193.8</v>
      </c>
      <c r="J11" s="35">
        <f>ROUND(FIRE0802a_raw!J14,1)</f>
        <v>100.7</v>
      </c>
      <c r="K11" s="35"/>
      <c r="L11" s="35">
        <f>ROUND(FIRE0802a_raw!L14,1)</f>
        <v>1.3</v>
      </c>
      <c r="M11" s="35"/>
      <c r="N11" s="35"/>
      <c r="O11" s="35"/>
      <c r="P11" s="35"/>
      <c r="Q11" s="35"/>
      <c r="R11" s="35"/>
    </row>
    <row r="12" spans="1:18" ht="15.75" x14ac:dyDescent="0.25">
      <c r="A12" s="35" t="s">
        <v>22</v>
      </c>
      <c r="B12" s="34">
        <f>ROUND(FIRE0802a_raw!B15,1)</f>
        <v>584.5</v>
      </c>
      <c r="C12" s="34"/>
      <c r="D12" s="35">
        <f>ROUND(FIRE0802a_raw!D15,1)</f>
        <v>70.8</v>
      </c>
      <c r="E12" s="35">
        <f>ROUND(FIRE0802a_raw!E15,1)</f>
        <v>45.1</v>
      </c>
      <c r="F12" s="35">
        <f>ROUND(FIRE0802a_raw!F15,1)</f>
        <v>62.1</v>
      </c>
      <c r="G12" s="35"/>
      <c r="H12" s="35">
        <f>ROUND(FIRE0802a_raw!H15,1)</f>
        <v>169.4</v>
      </c>
      <c r="I12" s="35">
        <f>ROUND(FIRE0802a_raw!I15,1)</f>
        <v>156.1</v>
      </c>
      <c r="J12" s="35">
        <f>ROUND(FIRE0802a_raw!J15,1)</f>
        <v>80.3</v>
      </c>
      <c r="K12" s="35"/>
      <c r="L12" s="35">
        <f>ROUND(FIRE0802a_raw!L15,1)</f>
        <v>0.8</v>
      </c>
      <c r="M12" s="35"/>
      <c r="N12" s="35"/>
      <c r="O12" s="35"/>
      <c r="P12" s="35"/>
      <c r="Q12" s="35"/>
      <c r="R12" s="35"/>
    </row>
    <row r="13" spans="1:18" ht="15.75" x14ac:dyDescent="0.25">
      <c r="A13" s="35" t="s">
        <v>23</v>
      </c>
      <c r="B13" s="34">
        <f>ROUND(FIRE0802a_raw!B16,1)</f>
        <v>623.79999999999995</v>
      </c>
      <c r="C13" s="34"/>
      <c r="D13" s="35">
        <f>ROUND(FIRE0802a_raw!D16,1)</f>
        <v>71.099999999999994</v>
      </c>
      <c r="E13" s="35">
        <f>ROUND(FIRE0802a_raw!E16,1)</f>
        <v>43.6</v>
      </c>
      <c r="F13" s="35">
        <f>ROUND(FIRE0802a_raw!F16,1)</f>
        <v>62.4</v>
      </c>
      <c r="G13" s="35"/>
      <c r="H13" s="35">
        <f>ROUND(FIRE0802a_raw!H16,1)</f>
        <v>205.4</v>
      </c>
      <c r="I13" s="35">
        <f>ROUND(FIRE0802a_raw!I16,1)</f>
        <v>155.4</v>
      </c>
      <c r="J13" s="35">
        <f>ROUND(FIRE0802a_raw!J16,1)</f>
        <v>85.7</v>
      </c>
      <c r="K13" s="35"/>
      <c r="L13" s="35">
        <f>ROUND(FIRE0802a_raw!L16,1)</f>
        <v>0.3</v>
      </c>
      <c r="M13" s="35"/>
      <c r="N13" s="35"/>
      <c r="O13" s="35"/>
      <c r="P13" s="35"/>
      <c r="Q13" s="35"/>
      <c r="R13" s="35"/>
    </row>
    <row r="14" spans="1:18" ht="15.75" x14ac:dyDescent="0.25">
      <c r="A14" s="35" t="s">
        <v>24</v>
      </c>
      <c r="B14" s="34">
        <f>ROUND(FIRE0802a_raw!B17,1)</f>
        <v>714.5</v>
      </c>
      <c r="C14" s="34"/>
      <c r="D14" s="35">
        <f>ROUND(FIRE0802a_raw!D17,1)</f>
        <v>70.400000000000006</v>
      </c>
      <c r="E14" s="35">
        <f>ROUND(FIRE0802a_raw!E17,1)</f>
        <v>43.7</v>
      </c>
      <c r="F14" s="35">
        <f>ROUND(FIRE0802a_raw!F17,1)</f>
        <v>59.2</v>
      </c>
      <c r="G14" s="35"/>
      <c r="H14" s="35">
        <f>ROUND(FIRE0802a_raw!H17,1)</f>
        <v>261.5</v>
      </c>
      <c r="I14" s="35">
        <f>ROUND(FIRE0802a_raw!I17,1)</f>
        <v>177.6</v>
      </c>
      <c r="J14" s="35">
        <f>ROUND(FIRE0802a_raw!J17,1)</f>
        <v>101.7</v>
      </c>
      <c r="K14" s="35"/>
      <c r="L14" s="35">
        <f>ROUND(FIRE0802a_raw!L17,1)</f>
        <v>0.4</v>
      </c>
      <c r="M14" s="35"/>
      <c r="N14" s="35"/>
      <c r="O14" s="35"/>
      <c r="P14" s="35"/>
      <c r="Q14" s="35"/>
      <c r="R14" s="35"/>
    </row>
    <row r="15" spans="1:18" ht="15.75" x14ac:dyDescent="0.25">
      <c r="A15" s="35" t="s">
        <v>25</v>
      </c>
      <c r="B15" s="34">
        <f>ROUND(FIRE0802a_raw!B18,1)</f>
        <v>386.6</v>
      </c>
      <c r="C15" s="34"/>
      <c r="D15" s="35">
        <f>ROUND(FIRE0802a_raw!D18,1)</f>
        <v>64.400000000000006</v>
      </c>
      <c r="E15" s="35">
        <f>ROUND(FIRE0802a_raw!E18,1)</f>
        <v>34.799999999999997</v>
      </c>
      <c r="F15" s="35">
        <f>ROUND(FIRE0802a_raw!F18,1)</f>
        <v>54.9</v>
      </c>
      <c r="G15" s="35"/>
      <c r="H15" s="35">
        <f>ROUND(FIRE0802a_raw!H18,1)</f>
        <v>73</v>
      </c>
      <c r="I15" s="35">
        <f>ROUND(FIRE0802a_raw!I18,1)</f>
        <v>113.1</v>
      </c>
      <c r="J15" s="35">
        <f>ROUND(FIRE0802a_raw!J18,1)</f>
        <v>43.1</v>
      </c>
      <c r="K15" s="35"/>
      <c r="L15" s="35">
        <f>ROUND(FIRE0802a_raw!L18,1)</f>
        <v>3.3</v>
      </c>
      <c r="M15" s="35"/>
      <c r="N15" s="35"/>
      <c r="O15" s="35"/>
      <c r="P15" s="35"/>
      <c r="Q15" s="35"/>
      <c r="R15" s="35"/>
    </row>
    <row r="16" spans="1:18" ht="15.75" x14ac:dyDescent="0.25">
      <c r="A16" s="35" t="s">
        <v>26</v>
      </c>
      <c r="B16" s="34">
        <f>ROUND(FIRE0802a_raw!B19,1)</f>
        <v>370.2</v>
      </c>
      <c r="C16" s="34"/>
      <c r="D16" s="35">
        <f>ROUND(FIRE0802a_raw!D19,1)</f>
        <v>65.5</v>
      </c>
      <c r="E16" s="35">
        <f>ROUND(FIRE0802a_raw!E19,1)</f>
        <v>32.700000000000003</v>
      </c>
      <c r="F16" s="35">
        <f>ROUND(FIRE0802a_raw!F19,1)</f>
        <v>50.6</v>
      </c>
      <c r="G16" s="35"/>
      <c r="H16" s="35">
        <f>ROUND(FIRE0802a_raw!H19,1)</f>
        <v>54.6</v>
      </c>
      <c r="I16" s="35">
        <f>ROUND(FIRE0802a_raw!I19,1)</f>
        <v>117.2</v>
      </c>
      <c r="J16" s="35">
        <f>ROUND(FIRE0802a_raw!J19,1)</f>
        <v>44.4</v>
      </c>
      <c r="K16" s="35"/>
      <c r="L16" s="35">
        <f>ROUND(FIRE0802a_raw!L19,1)</f>
        <v>5.0999999999999996</v>
      </c>
      <c r="M16" s="35"/>
      <c r="N16" s="35"/>
      <c r="O16" s="35"/>
      <c r="P16" s="35"/>
      <c r="Q16" s="35"/>
      <c r="R16" s="35"/>
    </row>
    <row r="17" spans="1:18" ht="15.75" x14ac:dyDescent="0.25">
      <c r="A17" s="35" t="s">
        <v>27</v>
      </c>
      <c r="B17" s="34">
        <f>ROUND(FIRE0802a_raw!B20,1)</f>
        <v>337.8</v>
      </c>
      <c r="C17" s="34"/>
      <c r="D17" s="35">
        <f>ROUND(FIRE0802a_raw!D20,1)</f>
        <v>73.3</v>
      </c>
      <c r="E17" s="35">
        <f>ROUND(FIRE0802a_raw!E20,1)</f>
        <v>31.8</v>
      </c>
      <c r="F17" s="35">
        <f>ROUND(FIRE0802a_raw!F20,1)</f>
        <v>49.5</v>
      </c>
      <c r="G17" s="35"/>
      <c r="H17" s="35">
        <f>ROUND(FIRE0802a_raw!H20,1)</f>
        <v>30.3</v>
      </c>
      <c r="I17" s="35">
        <f>ROUND(FIRE0802a_raw!I20,1)</f>
        <v>109.4</v>
      </c>
      <c r="J17" s="35">
        <f>ROUND(FIRE0802a_raw!J20,1)</f>
        <v>36.799999999999997</v>
      </c>
      <c r="K17" s="35"/>
      <c r="L17" s="35">
        <f>ROUND(FIRE0802a_raw!L20,1)</f>
        <v>6.8</v>
      </c>
      <c r="M17" s="35"/>
      <c r="N17" s="35"/>
      <c r="O17" s="35"/>
      <c r="P17" s="35"/>
      <c r="Q17" s="35"/>
      <c r="R17" s="35"/>
    </row>
    <row r="18" spans="1:18" ht="16.5" thickBot="1" x14ac:dyDescent="0.3">
      <c r="A18" s="57" t="s">
        <v>28</v>
      </c>
      <c r="B18" s="58">
        <f>ROUND(FIRE0802a_raw!B21,1)</f>
        <v>279.10000000000002</v>
      </c>
      <c r="C18" s="58"/>
      <c r="D18" s="57">
        <f>ROUND(FIRE0802a_raw!D21,1)</f>
        <v>79.3</v>
      </c>
      <c r="E18" s="57">
        <f>ROUND(FIRE0802a_raw!E21,1)</f>
        <v>29</v>
      </c>
      <c r="F18" s="57">
        <f>ROUND(FIRE0802a_raw!F21,1)</f>
        <v>45.4</v>
      </c>
      <c r="G18" s="57"/>
      <c r="H18" s="57">
        <f>ROUND(FIRE0802a_raw!H21,1)</f>
        <v>16</v>
      </c>
      <c r="I18" s="57">
        <f>ROUND(FIRE0802a_raw!I21,1)</f>
        <v>75.3</v>
      </c>
      <c r="J18" s="57">
        <f>ROUND(FIRE0802a_raw!J21,1)</f>
        <v>25.3</v>
      </c>
      <c r="K18" s="57"/>
      <c r="L18" s="57">
        <f>ROUND(FIRE0802a_raw!L21,1)</f>
        <v>8.9</v>
      </c>
      <c r="M18" s="59"/>
      <c r="N18" s="35"/>
      <c r="O18" s="35"/>
      <c r="P18" s="35"/>
      <c r="Q18" s="35"/>
      <c r="R18" s="35"/>
    </row>
    <row r="19" spans="1:18" ht="24.95" customHeight="1" x14ac:dyDescent="0.2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60"/>
      <c r="N19" s="52"/>
      <c r="O19" s="52"/>
      <c r="P19" s="52"/>
      <c r="Q19" s="52"/>
      <c r="R19" s="52"/>
    </row>
    <row r="20" spans="1:18" x14ac:dyDescent="0.2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60"/>
      <c r="N20" s="52"/>
      <c r="O20" s="52"/>
      <c r="P20" s="52"/>
      <c r="Q20" s="52"/>
      <c r="R20" s="52"/>
    </row>
    <row r="21" spans="1:18" ht="31.5" customHeight="1" x14ac:dyDescent="0.25">
      <c r="A21" s="34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4"/>
      <c r="N21" s="35"/>
      <c r="O21" s="35"/>
      <c r="P21" s="35"/>
      <c r="Q21" s="35"/>
      <c r="R21" s="35"/>
    </row>
    <row r="22" spans="1:18" x14ac:dyDescent="0.2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40"/>
      <c r="N22" s="35"/>
      <c r="O22" s="35"/>
      <c r="P22" s="35"/>
      <c r="Q22" s="35"/>
      <c r="R22" s="35"/>
    </row>
    <row r="23" spans="1:18" ht="18" customHeight="1" x14ac:dyDescent="0.2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5"/>
      <c r="N23" s="35"/>
      <c r="O23" s="35"/>
      <c r="P23" s="35"/>
      <c r="Q23" s="35"/>
      <c r="R23" s="35"/>
    </row>
    <row r="24" spans="1:18" x14ac:dyDescent="0.2">
      <c r="A24" s="37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5"/>
      <c r="N24" s="35"/>
      <c r="O24" s="35"/>
      <c r="P24" s="35"/>
      <c r="Q24" s="35"/>
      <c r="R24" s="35"/>
    </row>
    <row r="25" spans="1:18" ht="23.25" customHeight="1" x14ac:dyDescent="0.2">
      <c r="A25" s="35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</row>
    <row r="26" spans="1:18" ht="28.5" customHeight="1" x14ac:dyDescent="0.2">
      <c r="A26" s="35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54"/>
      <c r="N26" s="35"/>
      <c r="O26" s="35"/>
      <c r="P26" s="35"/>
      <c r="Q26" s="35"/>
      <c r="R26" s="35"/>
    </row>
    <row r="27" spans="1:18" x14ac:dyDescent="0.2">
      <c r="A27" s="38"/>
      <c r="B27" s="38"/>
      <c r="C27" s="38"/>
      <c r="D27" s="38"/>
      <c r="E27" s="38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</row>
    <row r="28" spans="1:18" ht="21" customHeight="1" x14ac:dyDescent="0.2">
      <c r="A28" s="38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</row>
    <row r="29" spans="1:18" ht="29.25" customHeight="1" x14ac:dyDescent="0.2">
      <c r="A29" s="35"/>
      <c r="B29" s="35"/>
      <c r="C29" s="35"/>
      <c r="D29" s="35"/>
      <c r="E29" s="35"/>
      <c r="F29" s="35"/>
      <c r="G29" s="35"/>
      <c r="H29" s="35"/>
      <c r="I29" s="35"/>
      <c r="J29" s="35"/>
      <c r="K29" s="38"/>
      <c r="L29" s="61"/>
      <c r="M29" s="35"/>
      <c r="N29" s="35"/>
      <c r="O29" s="35"/>
      <c r="P29" s="35"/>
      <c r="Q29" s="35"/>
      <c r="R29" s="35"/>
    </row>
    <row r="30" spans="1:18" x14ac:dyDescent="0.2">
      <c r="A30" s="38"/>
      <c r="B30" s="38"/>
      <c r="C30" s="38"/>
      <c r="D30" s="38"/>
      <c r="E30" s="35"/>
      <c r="F30" s="35"/>
      <c r="G30" s="35"/>
      <c r="H30" s="35"/>
      <c r="I30" s="35"/>
      <c r="J30" s="35"/>
      <c r="K30" s="55"/>
      <c r="L30" s="61"/>
      <c r="M30" s="35"/>
      <c r="N30" s="35"/>
      <c r="O30" s="35" t="s">
        <v>9</v>
      </c>
      <c r="P30" s="35"/>
      <c r="Q30" s="35"/>
      <c r="R30" s="35"/>
    </row>
    <row r="31" spans="1:18" x14ac:dyDescent="0.2">
      <c r="A31" s="38"/>
      <c r="B31" s="38"/>
      <c r="C31" s="38"/>
      <c r="D31" s="38"/>
      <c r="E31" s="35"/>
      <c r="F31" s="35"/>
      <c r="G31" s="35"/>
      <c r="H31" s="35"/>
      <c r="I31" s="35"/>
      <c r="J31" s="35"/>
      <c r="K31" s="55"/>
      <c r="L31" s="61"/>
      <c r="M31" s="35"/>
      <c r="N31" s="35"/>
      <c r="O31" s="35" t="s">
        <v>75</v>
      </c>
      <c r="P31" s="35"/>
      <c r="Q31" s="35"/>
      <c r="R31" s="35"/>
    </row>
    <row r="32" spans="1:18" x14ac:dyDescent="0.2">
      <c r="A32" s="38"/>
      <c r="B32" s="38"/>
      <c r="C32" s="38"/>
      <c r="D32" s="38"/>
      <c r="E32" s="35"/>
      <c r="F32" s="35"/>
      <c r="G32" s="35"/>
      <c r="H32" s="35"/>
      <c r="I32" s="35"/>
      <c r="J32" s="35"/>
      <c r="K32" s="55"/>
      <c r="L32" s="61"/>
      <c r="M32" s="35"/>
      <c r="N32" s="35"/>
      <c r="O32" s="35" t="s">
        <v>74</v>
      </c>
      <c r="P32" s="35"/>
      <c r="Q32" s="35"/>
      <c r="R32" s="35"/>
    </row>
    <row r="33" spans="1:18" x14ac:dyDescent="0.2">
      <c r="A33" s="62" t="s">
        <v>61</v>
      </c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 t="s">
        <v>73</v>
      </c>
      <c r="P33" s="35"/>
      <c r="Q33" s="35"/>
      <c r="R33" s="35"/>
    </row>
    <row r="34" spans="1:18" x14ac:dyDescent="0.2">
      <c r="A34" s="35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 t="s">
        <v>72</v>
      </c>
      <c r="P34" s="35"/>
      <c r="Q34" s="35"/>
      <c r="R34" s="35"/>
    </row>
    <row r="35" spans="1:18" x14ac:dyDescent="0.2">
      <c r="A35" s="35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 t="s">
        <v>71</v>
      </c>
      <c r="P35" s="35"/>
      <c r="Q35" s="35"/>
      <c r="R35" s="35"/>
    </row>
    <row r="36" spans="1:18" x14ac:dyDescent="0.2">
      <c r="A36" s="35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 t="s">
        <v>62</v>
      </c>
      <c r="P36" s="35"/>
      <c r="Q36" s="35"/>
      <c r="R36" s="35"/>
    </row>
    <row r="37" spans="1:18" x14ac:dyDescent="0.2">
      <c r="A37" s="35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 t="s">
        <v>41</v>
      </c>
      <c r="P37" s="35"/>
      <c r="Q37" s="35"/>
      <c r="R37" s="35"/>
    </row>
    <row r="38" spans="1:18" x14ac:dyDescent="0.2">
      <c r="A38" s="35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 t="s">
        <v>38</v>
      </c>
      <c r="P38" s="35"/>
      <c r="Q38" s="35"/>
      <c r="R38" s="35"/>
    </row>
    <row r="39" spans="1:18" x14ac:dyDescent="0.2">
      <c r="A39" s="35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 t="s">
        <v>35</v>
      </c>
      <c r="P39" s="35"/>
      <c r="Q39" s="35"/>
      <c r="R39" s="35"/>
    </row>
    <row r="40" spans="1:18" x14ac:dyDescent="0.2">
      <c r="A40" s="35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 t="s">
        <v>34</v>
      </c>
      <c r="P40" s="35"/>
      <c r="Q40" s="35"/>
      <c r="R40" s="35"/>
    </row>
    <row r="41" spans="1:18" x14ac:dyDescent="0.2">
      <c r="A41" s="35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 t="s">
        <v>33</v>
      </c>
      <c r="P41" s="35"/>
      <c r="Q41" s="35"/>
      <c r="R41" s="35"/>
    </row>
    <row r="42" spans="1:18" x14ac:dyDescent="0.2">
      <c r="A42" s="35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 t="s">
        <v>6</v>
      </c>
      <c r="P42" s="35"/>
      <c r="Q42" s="35"/>
      <c r="R42" s="35"/>
    </row>
    <row r="43" spans="1:18" x14ac:dyDescent="0.2">
      <c r="A43" s="35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 t="s">
        <v>3</v>
      </c>
      <c r="P43" s="35"/>
      <c r="Q43" s="35"/>
      <c r="R43" s="35"/>
    </row>
    <row r="44" spans="1:18" x14ac:dyDescent="0.2">
      <c r="A44" s="35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 t="s">
        <v>5</v>
      </c>
      <c r="P44" s="35"/>
      <c r="Q44" s="35"/>
      <c r="R44" s="35"/>
    </row>
    <row r="45" spans="1:18" x14ac:dyDescent="0.2">
      <c r="A45" s="35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 t="s">
        <v>4</v>
      </c>
      <c r="P45" s="35"/>
      <c r="Q45" s="35"/>
      <c r="R45" s="35"/>
    </row>
    <row r="46" spans="1:18" x14ac:dyDescent="0.2">
      <c r="A46" s="35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 t="s">
        <v>2</v>
      </c>
      <c r="P46" s="35"/>
      <c r="Q46" s="35"/>
      <c r="R46" s="35"/>
    </row>
  </sheetData>
  <phoneticPr fontId="14" type="noConversion"/>
  <dataValidations count="1">
    <dataValidation type="list" allowBlank="1" showInputMessage="1" showErrorMessage="1" sqref="A3" xr:uid="{00000000-0002-0000-0000-000000000000}">
      <formula1>$O$30:$O$46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portrait" horizontalDpi="1200" verticalDpi="1200" r:id="rId1"/>
  <headerFooter>
    <oddHeader>&amp;C&amp;"Aptos"&amp;10&amp;K000000 OFFICIAL&amp;1#_x000D_</oddHeader>
    <oddFooter>&amp;C_x000D_&amp;1#&amp;"Aptos"&amp;10&amp;K000000 OFFICIAL</oddFooter>
  </headerFooter>
</worksheet>
</file>

<file path=docMetadata/LabelInfo.xml><?xml version="1.0" encoding="utf-8"?>
<clbl:labelList xmlns:clbl="http://schemas.microsoft.com/office/2020/mipLabelMetadata">
  <clbl:label id="{fbd41ebe-fca6-4f2c-aecb-bf3a17e72416}" enabled="1" method="Privileged" siteId="{bf346810-9c7d-43de-a872-24a2ef3995a8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5</vt:i4>
      </vt:variant>
    </vt:vector>
  </HeadingPairs>
  <TitlesOfParts>
    <vt:vector size="16" baseType="lpstr">
      <vt:lpstr>Cover_sheet</vt:lpstr>
      <vt:lpstr>config</vt:lpstr>
      <vt:lpstr>QA</vt:lpstr>
      <vt:lpstr>Contents</vt:lpstr>
      <vt:lpstr>Notes</vt:lpstr>
      <vt:lpstr>Days</vt:lpstr>
      <vt:lpstr>Data</vt:lpstr>
      <vt:lpstr>FIRE0802a_raw</vt:lpstr>
      <vt:lpstr>FIRE0802a</vt:lpstr>
      <vt:lpstr>FIRE0802b_raw</vt:lpstr>
      <vt:lpstr>FIRE0802b</vt:lpstr>
      <vt:lpstr>Contents!Print_Area</vt:lpstr>
      <vt:lpstr>FIRE0802a!Print_Area</vt:lpstr>
      <vt:lpstr>FIRE0802b!Print_Area</vt:lpstr>
      <vt:lpstr>FIRE0802a!Print_Titles</vt:lpstr>
      <vt:lpstr>FIRE0802b!Print_Titles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keywords/>
  <cp:lastModifiedBy>Ollie Gee</cp:lastModifiedBy>
  <dcterms:created xsi:type="dcterms:W3CDTF">2020-09-24T08:18:53Z</dcterms:created>
  <dcterms:modified xsi:type="dcterms:W3CDTF">2026-08-12T09:19:23Z</dcterms:modified>
</cp:coreProperties>
</file>