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2 Detailed analysis fire\2025-26 DF_RT\02 Tables\03 Publication ready\"/>
    </mc:Choice>
  </mc:AlternateContent>
  <xr:revisionPtr revIDLastSave="0" documentId="13_ncr:1_{123E52DB-A2D9-4DCC-914E-D00D93140403}" xr6:coauthVersionLast="47" xr6:coauthVersionMax="47" xr10:uidLastSave="{00000000-0000-0000-0000-000000000000}"/>
  <workbookProtection workbookAlgorithmName="SHA-512" workbookHashValue="515OJXc7q2sBaSQQ+IYm2DSH456RR6IvkrKLkcdtxH7PfyV/+vZNDunWT5lwgCo+x5KlsoXIr00qvO93IkulOg==" workbookSaltValue="zeZxwrJPCASWoXbJRsbivw==" workbookSpinCount="100000" lockStructure="1"/>
  <bookViews>
    <workbookView xWindow="-120" yWindow="-120" windowWidth="29040" windowHeight="14370" xr2:uid="{00000000-000D-0000-FFFF-FFFF00000000}"/>
  </bookViews>
  <sheets>
    <sheet name="Cover_sheet" sheetId="2" r:id="rId1"/>
    <sheet name="config" sheetId="5" state="hidden" r:id="rId2"/>
    <sheet name="Contents" sheetId="3" r:id="rId3"/>
    <sheet name="Data" sheetId="4" state="hidden" r:id="rId4"/>
    <sheet name="Notes" sheetId="7" r:id="rId5"/>
    <sheet name="FIRE0204" sheetId="1" r:id="rId6"/>
    <sheet name="QA" sheetId="6" state="hidden" r:id="rId7"/>
  </sheets>
  <externalReferences>
    <externalReference r:id="rId8"/>
    <externalReference r:id="rId9"/>
  </externalReferences>
  <definedNames>
    <definedName name="bb">'[1]Succ apps, retire &amp; resig 0203'!$A$5:$S$58</definedName>
    <definedName name="_xlnm.Print_Area" localSheetId="2">Contents!$A$1:$E$7</definedName>
    <definedName name="_xlnm.Print_Area" localSheetId="5">FIRE0204!$A$1:$G$41</definedName>
    <definedName name="qrychiefrepspecservrtaother" localSheetId="1">#REF!</definedName>
    <definedName name="qrychiefrepspecservrtaother">#REF!</definedName>
    <definedName name="qrychiefrepsuccretireresig" localSheetId="1">#REF!</definedName>
    <definedName name="qrychiefrepsuccretireresig">#REF!</definedName>
    <definedName name="qrychiefrepwteststr" localSheetId="1">#REF!</definedName>
    <definedName name="qrychiefrepwteststr">#REF!</definedName>
    <definedName name="qrychiefrepwtgeneth" localSheetId="1">#REF!</definedName>
    <definedName name="qrychiefrepwtgeneth">#REF!</definedName>
    <definedName name="qryEOwtgrandtotalethgen">'[2]Table 1'!$A$4:$F$4</definedName>
    <definedName name="qryffinjuries9900" localSheetId="1">#REF!</definedName>
    <definedName name="qryffinjuries9900">#REF!</definedName>
    <definedName name="qryPI15" localSheetId="1">#REF!</definedName>
    <definedName name="qryPI15">#REF!</definedName>
    <definedName name="qryPI16" localSheetId="1">#REF!</definedName>
    <definedName name="qryPI16">#REF!</definedName>
    <definedName name="qryPIBV145a" localSheetId="1">#REF!</definedName>
    <definedName name="qryPIBV145a">#REF!</definedName>
    <definedName name="qryPIBV145b" localSheetId="1">#REF!</definedName>
    <definedName name="qryPIBV145b">#REF!</definedName>
    <definedName name="qryPIBV145c" localSheetId="1">#REF!</definedName>
    <definedName name="qryPIBV145c">#REF!</definedName>
    <definedName name="qryPIBV15i" localSheetId="1">#REF!</definedName>
    <definedName name="qryPIBV15i">#REF!</definedName>
    <definedName name="qryPIBV15ii" localSheetId="1">#REF!</definedName>
    <definedName name="qryPIBV15ii">#REF!</definedName>
    <definedName name="qryPIctsickness" localSheetId="1">#REF!</definedName>
    <definedName name="qryPIctsickness">#REF!</definedName>
    <definedName name="qryPIriderfactleave" localSheetId="1">#REF!</definedName>
    <definedName name="qryPIriderfactleave">#REF!</definedName>
    <definedName name="qryPIriderfactsick" localSheetId="1">#REF!</definedName>
    <definedName name="qryPIriderfactsick">#REF!</definedName>
    <definedName name="Query1" localSheetId="1">#REF!</definedName>
    <definedName name="Query1">#REF!</definedName>
  </definedNames>
  <calcPr calcId="191029"/>
  <pivotCaches>
    <pivotCache cacheId="84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0" i="6" l="1"/>
  <c r="B83" i="6" s="1"/>
  <c r="C60" i="6"/>
  <c r="C83" i="6" s="1"/>
  <c r="D60" i="6"/>
  <c r="D83" i="6" s="1"/>
  <c r="B38" i="6" a="1"/>
  <c r="B24" i="6" a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3" i="1"/>
  <c r="D13" i="1"/>
  <c r="B13" i="1"/>
  <c r="D6" i="3"/>
  <c r="A10" i="2"/>
  <c r="A3" i="2"/>
  <c r="A9" i="7"/>
  <c r="B48" i="6"/>
  <c r="C50" i="6"/>
  <c r="C59" i="6"/>
  <c r="D59" i="6"/>
  <c r="B59" i="6"/>
  <c r="B82" i="6" l="1"/>
  <c r="D82" i="6"/>
  <c r="C82" i="6"/>
  <c r="C73" i="6"/>
  <c r="B71" i="6"/>
  <c r="A2" i="3"/>
  <c r="A9" i="2"/>
  <c r="A8" i="2"/>
  <c r="A5" i="2"/>
  <c r="B46" i="6"/>
  <c r="B69" i="6" s="1"/>
  <c r="C46" i="6"/>
  <c r="C69" i="6" s="1"/>
  <c r="D46" i="6"/>
  <c r="D69" i="6" s="1"/>
  <c r="B47" i="6"/>
  <c r="B70" i="6" s="1"/>
  <c r="C47" i="6"/>
  <c r="C70" i="6" s="1"/>
  <c r="D47" i="6"/>
  <c r="D70" i="6" s="1"/>
  <c r="C48" i="6"/>
  <c r="C71" i="6" s="1"/>
  <c r="D48" i="6"/>
  <c r="D71" i="6" s="1"/>
  <c r="B49" i="6"/>
  <c r="B72" i="6" s="1"/>
  <c r="C49" i="6"/>
  <c r="C72" i="6" s="1"/>
  <c r="D49" i="6"/>
  <c r="D72" i="6" s="1"/>
  <c r="B50" i="6"/>
  <c r="B73" i="6" s="1"/>
  <c r="D50" i="6"/>
  <c r="D73" i="6" s="1"/>
  <c r="B51" i="6"/>
  <c r="B74" i="6" s="1"/>
  <c r="C51" i="6"/>
  <c r="C74" i="6" s="1"/>
  <c r="D51" i="6"/>
  <c r="D74" i="6" s="1"/>
  <c r="B52" i="6"/>
  <c r="B75" i="6" s="1"/>
  <c r="C52" i="6"/>
  <c r="C75" i="6" s="1"/>
  <c r="D52" i="6"/>
  <c r="D75" i="6" s="1"/>
  <c r="B53" i="6"/>
  <c r="B76" i="6" s="1"/>
  <c r="C53" i="6"/>
  <c r="C76" i="6" s="1"/>
  <c r="D53" i="6"/>
  <c r="D76" i="6" s="1"/>
  <c r="B54" i="6"/>
  <c r="B77" i="6" s="1"/>
  <c r="C54" i="6"/>
  <c r="C77" i="6" s="1"/>
  <c r="D54" i="6"/>
  <c r="D77" i="6" s="1"/>
  <c r="B55" i="6"/>
  <c r="B78" i="6" s="1"/>
  <c r="C55" i="6"/>
  <c r="C78" i="6" s="1"/>
  <c r="D55" i="6"/>
  <c r="D78" i="6" s="1"/>
  <c r="B56" i="6"/>
  <c r="B79" i="6" s="1"/>
  <c r="C56" i="6"/>
  <c r="C79" i="6" s="1"/>
  <c r="D56" i="6"/>
  <c r="D79" i="6" s="1"/>
  <c r="B57" i="6"/>
  <c r="B80" i="6" s="1"/>
  <c r="C57" i="6"/>
  <c r="C80" i="6" s="1"/>
  <c r="D57" i="6"/>
  <c r="D80" i="6" s="1"/>
  <c r="B58" i="6"/>
  <c r="B81" i="6" s="1"/>
  <c r="C58" i="6"/>
  <c r="C81" i="6" s="1"/>
  <c r="D58" i="6"/>
  <c r="D81" i="6" s="1"/>
  <c r="C45" i="6"/>
  <c r="C68" i="6" s="1"/>
  <c r="D45" i="6"/>
  <c r="D68" i="6" s="1"/>
  <c r="B45" i="6"/>
  <c r="B68" i="6" s="1"/>
  <c r="B1" i="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<sst xmlns="http://schemas.openxmlformats.org/spreadsheetml/2006/main" count="185" uniqueCount="91">
  <si>
    <t>2009/10</t>
  </si>
  <si>
    <t>2010/11</t>
  </si>
  <si>
    <t>2011/12</t>
  </si>
  <si>
    <t>2012/13</t>
  </si>
  <si>
    <t>2013/14</t>
  </si>
  <si>
    <t>2014/15</t>
  </si>
  <si>
    <t>General note:</t>
  </si>
  <si>
    <t>The full set of fire statistics releases, tables and guidance can be found on our landing page, here-</t>
  </si>
  <si>
    <t>Year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</si>
  <si>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</si>
  <si>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</si>
  <si>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</si>
  <si>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</si>
  <si>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</si>
  <si>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</si>
  <si>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</si>
  <si>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</si>
  <si>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Dwellings</t>
  </si>
  <si>
    <t>Note on 2009/10:</t>
  </si>
  <si>
    <t>https://www.gov.uk/government/collections/fire-statistics</t>
  </si>
  <si>
    <t>FIRE STATISTICS TABLE 0204: Average area of fire damage in dwelling fires, England</t>
  </si>
  <si>
    <t>2015/16</t>
  </si>
  <si>
    <t>2016/17</t>
  </si>
  <si>
    <t>2017/18</t>
  </si>
  <si>
    <t>2018/19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</si>
  <si>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</si>
  <si>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</si>
  <si>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</si>
  <si>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</si>
  <si>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</si>
  <si>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</si>
  <si>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</si>
  <si>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</si>
  <si>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</si>
  <si>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</si>
  <si>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 0204</t>
  </si>
  <si>
    <t>FIRE0204</t>
  </si>
  <si>
    <t>Average area of fire damage in dwelling fires, England</t>
  </si>
  <si>
    <t xml:space="preserve">Before 1 April 2009 fire incident statistics were based on the FDR1 paper form. </t>
  </si>
  <si>
    <t xml:space="preserve">This approach means the statistics for before this date can be less robust. </t>
  </si>
  <si>
    <t>Since this date the statistics are based on an online collection tool, the Incident Recording System (IRS). As such, there is a discontinuity between 2008/09 and 2009/10.</t>
  </si>
  <si>
    <t>FINANCIAL_YEAR</t>
  </si>
  <si>
    <t>2020/21</t>
  </si>
  <si>
    <t>Detail</t>
  </si>
  <si>
    <t>Shows the average area of fire damage in dwelling fires.</t>
  </si>
  <si>
    <t>If you find any problems, or have any feedback, relating to accessibility</t>
  </si>
  <si>
    <t>end of table</t>
  </si>
  <si>
    <t>AVERAGE_DAMAGE_EXCLUDING_OVER_5K</t>
  </si>
  <si>
    <t>AVERAGE_DAMAGE_EXCLUDING_OVER_10K</t>
  </si>
  <si>
    <t>AVERAGE_DAMAGE</t>
  </si>
  <si>
    <t>2021/22</t>
  </si>
  <si>
    <t>2022/23</t>
  </si>
  <si>
    <t>2023/24</t>
  </si>
  <si>
    <t>The statistics in this table are Accredited Official Statistics.</t>
  </si>
  <si>
    <t>Accredited Official Statistics?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</si>
  <si>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</si>
  <si>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</si>
  <si>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</si>
  <si>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</si>
  <si>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</si>
  <si>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</si>
  <si>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</si>
  <si>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</si>
  <si>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</si>
  <si>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</si>
  <si>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Row Labels</t>
  </si>
  <si>
    <t>(blank)</t>
  </si>
  <si>
    <t>Grand Total</t>
  </si>
  <si>
    <t>2024/25</t>
  </si>
  <si>
    <t>ERRORS</t>
  </si>
  <si>
    <t>Sum of AVERAGE_DAMAGE</t>
  </si>
  <si>
    <t>Sum of AVERAGE_DAMAGE_EXCLUDING_OVER_10K</t>
  </si>
  <si>
    <t>Sum of AVERAGE_DAMAGE_EXCLUDING_OVER_5K</t>
  </si>
  <si>
    <t>Footnotes</t>
  </si>
  <si>
    <t>Source: MHCLG Fire and Rescue Data Platform (FaRDaP)</t>
  </si>
  <si>
    <t>Contact: FireStatistics@communities.gov.uk</t>
  </si>
  <si>
    <t xml:space="preserve">Fire data are collected by the Fire and Rescue Data Platform (FaRDaP) which collects information on all incidents attended by fire and rescue services. For a variety of reasons </t>
  </si>
  <si>
    <t xml:space="preserve"> some records take longer than others for fire and rescue services to upload to FaRDaP and therefore totals are constantly being amended (by relatively small numbers).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</si>
  <si>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</si>
  <si>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</si>
  <si>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</si>
  <si>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</si>
  <si>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</si>
  <si>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</si>
  <si>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</si>
  <si>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Email: FireStatistics@communities.gov.uk</t>
  </si>
  <si>
    <t>12 May 2026</t>
  </si>
  <si>
    <r>
      <t>Average area of fire damage (m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</si>
  <si>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r>
      <t>Dwellings excluding               10,000+ m</t>
    </r>
    <r>
      <rPr>
        <b/>
        <vertAlign val="superscript"/>
        <sz val="12"/>
        <color rgb="FF000000"/>
        <rFont val="Arial"/>
        <family val="2"/>
      </rPr>
      <t>2</t>
    </r>
  </si>
  <si>
    <r>
      <t>Dwellings excluding           5,000+ m</t>
    </r>
    <r>
      <rPr>
        <b/>
        <vertAlign val="superscript"/>
        <sz val="12"/>
        <color rgb="FF000000"/>
        <rFont val="Arial"/>
        <family val="2"/>
      </rPr>
      <t>2</t>
    </r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</si>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</sst>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63">
    <xf numFmtId="0" fontId="0" fillId="0" borderId="0" xfId="0"/>
    <xf numFmtId="0" fontId="5" fillId="3" borderId="0" xfId="5" applyFont="1" applyFill="1"/>
    <xf numFmtId="0" fontId="8" fillId="0" borderId="0" xfId="6" applyFont="1" applyAlignment="1">
      <alignment vertical="center"/>
    </xf>
    <xf numFmtId="0" fontId="9" fillId="0" borderId="0" xfId="5" applyFont="1"/>
    <xf numFmtId="0" fontId="4" fillId="3" borderId="0" xfId="8" applyFont="1" applyFill="1"/>
    <xf numFmtId="0" fontId="14" fillId="3" borderId="0" xfId="9" applyFont="1" applyFill="1" applyAlignment="1"/>
    <xf numFmtId="0" fontId="6" fillId="4" borderId="0" xfId="6" applyFont="1" applyFill="1" applyAlignment="1">
      <alignment vertical="center"/>
    </xf>
    <xf numFmtId="0" fontId="7" fillId="4" borderId="0" xfId="5" applyFont="1" applyFill="1"/>
    <xf numFmtId="0" fontId="4" fillId="4" borderId="0" xfId="5" applyFill="1"/>
    <xf numFmtId="0" fontId="4" fillId="3" borderId="0" xfId="5" applyFill="1"/>
    <xf numFmtId="0" fontId="10" fillId="0" borderId="0" xfId="1" applyFont="1"/>
    <xf numFmtId="0" fontId="10" fillId="4" borderId="0" xfId="1" applyFont="1" applyFill="1"/>
    <xf numFmtId="3" fontId="12" fillId="0" borderId="0" xfId="0" applyNumberFormat="1" applyFont="1"/>
    <xf numFmtId="3" fontId="4" fillId="0" borderId="0" xfId="0" applyNumberFormat="1" applyFont="1"/>
    <xf numFmtId="3" fontId="12" fillId="3" borderId="0" xfId="6" applyNumberFormat="1" applyFont="1" applyFill="1"/>
    <xf numFmtId="3" fontId="4" fillId="3" borderId="0" xfId="11" applyNumberFormat="1" applyFont="1" applyFill="1"/>
    <xf numFmtId="3" fontId="12" fillId="4" borderId="0" xfId="6" applyNumberFormat="1" applyFont="1" applyFill="1"/>
    <xf numFmtId="3" fontId="4" fillId="4" borderId="0" xfId="11" applyNumberFormat="1" applyFont="1" applyFill="1"/>
    <xf numFmtId="3" fontId="4" fillId="3" borderId="0" xfId="6" applyNumberFormat="1" applyFont="1" applyFill="1"/>
    <xf numFmtId="3" fontId="17" fillId="3" borderId="0" xfId="9" applyNumberFormat="1" applyFont="1" applyFill="1" applyAlignment="1"/>
    <xf numFmtId="3" fontId="12" fillId="3" borderId="0" xfId="11" applyNumberFormat="1" applyFont="1" applyFill="1" applyAlignment="1">
      <alignment wrapText="1"/>
    </xf>
    <xf numFmtId="3" fontId="12" fillId="3" borderId="0" xfId="11" applyNumberFormat="1" applyFont="1" applyFill="1" applyAlignment="1">
      <alignment horizontal="left" wrapText="1"/>
    </xf>
    <xf numFmtId="3" fontId="4" fillId="3" borderId="0" xfId="13" applyNumberFormat="1" applyFont="1" applyFill="1"/>
    <xf numFmtId="3" fontId="17" fillId="3" borderId="0" xfId="9" applyNumberFormat="1" applyFont="1" applyFill="1" applyAlignment="1">
      <alignment vertical="center"/>
    </xf>
    <xf numFmtId="3" fontId="4" fillId="3" borderId="0" xfId="14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4" fillId="3" borderId="0" xfId="14" applyNumberFormat="1" applyFont="1" applyFill="1" applyAlignment="1">
      <alignment horizontal="left" vertical="center"/>
    </xf>
    <xf numFmtId="3" fontId="4" fillId="3" borderId="0" xfId="13" applyNumberFormat="1" applyFont="1" applyFill="1" applyAlignment="1">
      <alignment wrapText="1"/>
    </xf>
    <xf numFmtId="3" fontId="4" fillId="3" borderId="0" xfId="13" applyNumberFormat="1" applyFont="1" applyFill="1" applyAlignment="1">
      <alignment horizontal="left"/>
    </xf>
    <xf numFmtId="3" fontId="12" fillId="5" borderId="0" xfId="0" applyNumberFormat="1" applyFont="1" applyFill="1"/>
    <xf numFmtId="3" fontId="4" fillId="5" borderId="0" xfId="0" applyNumberFormat="1" applyFont="1" applyFill="1" applyAlignment="1">
      <alignment vertical="top"/>
    </xf>
    <xf numFmtId="3" fontId="4" fillId="5" borderId="0" xfId="0" applyNumberFormat="1" applyFont="1" applyFill="1"/>
    <xf numFmtId="3" fontId="17" fillId="5" borderId="0" xfId="1" applyNumberFormat="1" applyFont="1" applyFill="1" applyAlignment="1"/>
    <xf numFmtId="3" fontId="12" fillId="5" borderId="0" xfId="0" applyNumberFormat="1" applyFont="1" applyFill="1" applyAlignment="1">
      <alignment horizontal="right"/>
    </xf>
    <xf numFmtId="3" fontId="4" fillId="5" borderId="0" xfId="0" applyNumberFormat="1" applyFont="1" applyFill="1" applyAlignment="1">
      <alignment horizontal="right"/>
    </xf>
    <xf numFmtId="3" fontId="12" fillId="5" borderId="0" xfId="0" applyNumberFormat="1" applyFont="1" applyFill="1" applyAlignment="1">
      <alignment vertical="center"/>
    </xf>
    <xf numFmtId="3" fontId="4" fillId="5" borderId="0" xfId="0" applyNumberFormat="1" applyFont="1" applyFill="1" applyAlignment="1">
      <alignment vertical="center"/>
    </xf>
    <xf numFmtId="3" fontId="4" fillId="5" borderId="0" xfId="0" applyNumberFormat="1" applyFont="1" applyFill="1" applyAlignment="1">
      <alignment vertical="center" wrapText="1"/>
    </xf>
    <xf numFmtId="3" fontId="4" fillId="2" borderId="0" xfId="0" applyNumberFormat="1" applyFont="1" applyFill="1"/>
    <xf numFmtId="3" fontId="12" fillId="5" borderId="0" xfId="0" applyNumberFormat="1" applyFont="1" applyFill="1" applyAlignment="1">
      <alignment horizontal="left" vertical="center" wrapText="1"/>
    </xf>
    <xf numFmtId="3" fontId="12" fillId="5" borderId="2" xfId="0" applyNumberFormat="1" applyFont="1" applyFill="1" applyBorder="1"/>
    <xf numFmtId="3" fontId="4" fillId="5" borderId="0" xfId="0" applyNumberFormat="1" applyFont="1" applyFill="1" applyAlignment="1">
      <alignment horizontal="left" vertical="center" wrapText="1"/>
    </xf>
    <xf numFmtId="3" fontId="12" fillId="5" borderId="2" xfId="0" applyNumberFormat="1" applyFont="1" applyFill="1" applyBorder="1" applyAlignment="1">
      <alignment horizontal="left" vertical="center"/>
    </xf>
    <xf numFmtId="3" fontId="12" fillId="5" borderId="2" xfId="0" applyNumberFormat="1" applyFont="1" applyFill="1" applyBorder="1" applyAlignment="1">
      <alignment horizontal="right" vertical="center" wrapText="1"/>
    </xf>
    <xf numFmtId="3" fontId="12" fillId="5" borderId="2" xfId="2" applyNumberFormat="1" applyFont="1" applyFill="1" applyBorder="1" applyAlignment="1">
      <alignment horizontal="right" vertical="center" wrapText="1"/>
    </xf>
    <xf numFmtId="3" fontId="4" fillId="5" borderId="0" xfId="2" applyNumberFormat="1" applyFont="1" applyFill="1" applyAlignment="1">
      <alignment horizontal="left" vertical="center"/>
    </xf>
    <xf numFmtId="3" fontId="4" fillId="5" borderId="0" xfId="2" applyNumberFormat="1" applyFont="1" applyFill="1" applyAlignment="1">
      <alignment vertical="center"/>
    </xf>
    <xf numFmtId="3" fontId="4" fillId="5" borderId="1" xfId="2" applyNumberFormat="1" applyFont="1" applyFill="1" applyBorder="1" applyAlignment="1">
      <alignment horizontal="left" vertical="center"/>
    </xf>
    <xf numFmtId="3" fontId="4" fillId="5" borderId="1" xfId="2" applyNumberFormat="1" applyFont="1" applyFill="1" applyBorder="1" applyAlignment="1">
      <alignment vertical="center"/>
    </xf>
    <xf numFmtId="3" fontId="4" fillId="5" borderId="0" xfId="2" applyNumberFormat="1" applyFont="1" applyFill="1" applyAlignment="1">
      <alignment horizontal="left"/>
    </xf>
    <xf numFmtId="3" fontId="4" fillId="5" borderId="3" xfId="0" applyNumberFormat="1" applyFont="1" applyFill="1" applyBorder="1"/>
    <xf numFmtId="3" fontId="4" fillId="5" borderId="3" xfId="2" applyNumberFormat="1" applyFont="1" applyFill="1" applyBorder="1" applyAlignment="1">
      <alignment vertical="center"/>
    </xf>
    <xf numFmtId="3" fontId="4" fillId="5" borderId="0" xfId="4" applyNumberFormat="1" applyFont="1" applyFill="1"/>
    <xf numFmtId="3" fontId="4" fillId="5" borderId="0" xfId="0" applyNumberFormat="1" applyFont="1" applyFill="1" applyAlignment="1">
      <alignment horizontal="left" vertical="top" wrapText="1"/>
    </xf>
    <xf numFmtId="3" fontId="4" fillId="5" borderId="0" xfId="0" applyNumberFormat="1" applyFont="1" applyFill="1" applyAlignment="1">
      <alignment vertical="top" wrapText="1"/>
    </xf>
    <xf numFmtId="3" fontId="4" fillId="2" borderId="0" xfId="0" applyNumberFormat="1" applyFont="1" applyFill="1" applyAlignment="1">
      <alignment vertical="top" wrapText="1"/>
    </xf>
    <xf numFmtId="3" fontId="19" fillId="5" borderId="0" xfId="0" applyNumberFormat="1" applyFont="1" applyFill="1"/>
    <xf numFmtId="3" fontId="12" fillId="6" borderId="0" xfId="0" applyNumberFormat="1" applyFont="1" applyFill="1"/>
    <xf numFmtId="3" fontId="4" fillId="6" borderId="0" xfId="0" applyNumberFormat="1" applyFont="1" applyFill="1"/>
    <xf numFmtId="3" fontId="4" fillId="0" borderId="0" xfId="0" pivotButton="1" applyNumberFormat="1" applyFont="1"/>
    <xf numFmtId="3" fontId="4" fillId="0" borderId="0" xfId="0" applyNumberFormat="1" applyFont="1" applyAlignment="1">
      <alignment horizontal="left"/>
    </xf>
    <xf numFmtId="3" fontId="4" fillId="3" borderId="0" xfId="11" applyNumberFormat="1" applyFont="1" applyFill="1" applyAlignment="1">
      <alignment horizontal="center"/>
    </xf>
    <xf numFmtId="3" fontId="20" fillId="5" borderId="0" xfId="0" applyNumberFormat="1" applyFont="1" applyFill="1"/>
  </cellXfs>
  <cellStyles count="15">
    <cellStyle name="Hyperlink" xfId="1" builtinId="8"/>
    <cellStyle name="Hyperlink 2" xfId="7" xr:uid="{F25009F2-D3A1-45C6-97BF-5F18B90E937F}"/>
    <cellStyle name="Hyperlink 2 2" xfId="9" xr:uid="{9DB2AFAA-EAC5-4897-A453-FB3B1073A086}"/>
    <cellStyle name="Hyperlink 2 2 2" xfId="12" xr:uid="{543DB8B8-FB9F-482B-B2CE-2CEE1775EBC7}"/>
    <cellStyle name="Hyperlink 3" xfId="10" xr:uid="{E272F484-DF1B-4F16-BC80-20B6D3B750B0}"/>
    <cellStyle name="Normal" xfId="0" builtinId="0"/>
    <cellStyle name="Normal 2 2 2 2" xfId="6" xr:uid="{582F15FF-D49C-4081-894E-90054F4F2F49}"/>
    <cellStyle name="Normal 2 3" xfId="11" xr:uid="{F8799C6D-B94B-46D5-93E8-93CE82096432}"/>
    <cellStyle name="Normal 2 4" xfId="14" xr:uid="{D1120296-FE81-4986-AB4E-EEC106EA986D}"/>
    <cellStyle name="Normal 3" xfId="2" xr:uid="{00000000-0005-0000-0000-000002000000}"/>
    <cellStyle name="Normal 5" xfId="13" xr:uid="{8EE2EC6D-09D2-4B4F-9D7D-20E4126E6018}"/>
    <cellStyle name="Normal 6 2" xfId="5" xr:uid="{4C9D9439-3DC6-4905-9A0B-D6E79373320D}"/>
    <cellStyle name="Normal 7 2" xfId="8" xr:uid="{3D5C988B-77F8-4EBA-9098-9790880E5944}"/>
    <cellStyle name="Per cent" xfId="4" builtinId="5"/>
    <cellStyle name="Percent 2" xfId="3" xr:uid="{00000000-0005-0000-0000-000004000000}"/>
  </cellStyles>
  <dxfs count="25"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pivotCacheDefinition" Target="pivotCache/pivotCacheDefinition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\\poise.homeoffice.local\data\RQG\DomGroup\ASD-ETHOS30\Fire%20Stats\001%20FIRE%20PUBLICATIONS\002%20Detailed%20Fires%20and%20response%20times\Template\02%20Tables\MHCLG\MHCLG%20logo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32</xdr:row>
      <xdr:rowOff>0</xdr:rowOff>
    </xdr:from>
    <xdr:to>
      <xdr:col>4</xdr:col>
      <xdr:colOff>472786</xdr:colOff>
      <xdr:row>35</xdr:row>
      <xdr:rowOff>87803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5B21B88-FD76-EE11-7766-7BFF9A01A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6191250" y="7781925"/>
          <a:ext cx="1101436" cy="5735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411805671298" createdVersion="8" refreshedVersion="8" minRefreshableVersion="3" recordCount="17" xr:uid="{B138EAA1-70CB-4D9D-AE2F-19A8BDDB01BC}">
  <cacheSource type="worksheet">
    <worksheetSource ref="A1:D1048576" sheet="Data"/>
  </cacheSource>
  <cacheFields count="4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AVERAGE_DAMAGE" numFmtId="0">
      <sharedItems containsString="0" containsBlank="1" containsNumber="1" minValue="15.5" maxValue="25.5"/>
    </cacheField>
    <cacheField name="AVERAGE_DAMAGE_EXCLUDING_OVER_10K" numFmtId="0">
      <sharedItems containsString="0" containsBlank="1" containsNumber="1" minValue="14.7" maxValue="23.4"/>
    </cacheField>
    <cacheField name="AVERAGE_DAMAGE_EXCLUDING_OVER_5K" numFmtId="0">
      <sharedItems containsString="0" containsBlank="1" containsNumber="1" minValue="14.2" maxValue="21.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n v="25.5"/>
    <n v="23.4"/>
    <n v="21.9"/>
  </r>
  <r>
    <x v="1"/>
    <n v="22.6"/>
    <n v="21.5"/>
    <n v="20.8"/>
  </r>
  <r>
    <x v="2"/>
    <n v="20.7"/>
    <n v="20.100000000000001"/>
    <n v="19.399999999999999"/>
  </r>
  <r>
    <x v="3"/>
    <n v="18.3"/>
    <n v="18.3"/>
    <n v="18.100000000000001"/>
  </r>
  <r>
    <x v="4"/>
    <n v="18.5"/>
    <n v="17.899999999999999"/>
    <n v="17.7"/>
  </r>
  <r>
    <x v="5"/>
    <n v="18.3"/>
    <n v="17.600000000000001"/>
    <n v="16.899999999999999"/>
  </r>
  <r>
    <x v="6"/>
    <n v="18.3"/>
    <n v="17.600000000000001"/>
    <n v="17.100000000000001"/>
  </r>
  <r>
    <x v="7"/>
    <n v="18.3"/>
    <n v="17"/>
    <n v="16.2"/>
  </r>
  <r>
    <x v="8"/>
    <n v="16.2"/>
    <n v="16.2"/>
    <n v="16.2"/>
  </r>
  <r>
    <x v="9"/>
    <n v="16.5"/>
    <n v="16.5"/>
    <n v="16.2"/>
  </r>
  <r>
    <x v="10"/>
    <n v="16.399999999999999"/>
    <n v="15.6"/>
    <n v="14.8"/>
  </r>
  <r>
    <x v="11"/>
    <n v="15.8"/>
    <n v="15.1"/>
    <n v="14.2"/>
  </r>
  <r>
    <x v="12"/>
    <n v="17.8"/>
    <n v="15.6"/>
    <n v="15.3"/>
  </r>
  <r>
    <x v="13"/>
    <n v="15.5"/>
    <n v="14.7"/>
    <n v="14.5"/>
  </r>
  <r>
    <x v="14"/>
    <n v="15.8"/>
    <n v="15.1"/>
    <n v="14.8"/>
  </r>
  <r>
    <x v="15"/>
    <n v="16.5"/>
    <n v="15.8"/>
    <n v="14.6"/>
  </r>
  <r>
    <x v="16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E1BDBD-98C5-403B-A45D-8829CACE7015}" name="PivotTable8" cacheId="8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1" firstHeaderRow="0" firstDataRow="1" firstDataCol="1"/>
  <pivotFields count="4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dataField="1" showAll="0"/>
    <pivotField dataField="1" showAll="0"/>
    <pivotField dataField="1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AVERAGE_DAMAGE" fld="1" baseField="0" baseItem="0"/>
    <dataField name="Sum of AVERAGE_DAMAGE_EXCLUDING_OVER_10K" fld="2" baseField="0" baseItem="0"/>
    <dataField name="Sum of AVERAGE_DAMAGE_EXCLUDING_OVER_5K" fld="3" baseField="0" baseItem="0"/>
  </dataFields>
  <formats count="24"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0" type="button" dataOnly="0" labelOnly="1" outline="0" axis="axisRow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dataOnly="0" labelOnly="1" grandRow="1" outline="0" fieldPosition="0"/>
    </format>
    <format dxfId="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0" type="button" dataOnly="0" labelOnly="1" outline="0" axis="axisRow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Row="1" outline="0" fieldPosition="0"/>
    </format>
    <format dxfId="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communities.gov.uk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0319E-C406-4FC8-97EE-7CE750556D84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64.85546875" style="1" customWidth="1"/>
    <col min="2" max="2" width="15.570312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6" t="s">
        <v>26</v>
      </c>
    </row>
    <row r="3" spans="1:11" ht="23.25" x14ac:dyDescent="0.2">
      <c r="A3" s="6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7" t="s">
        <v>35</v>
      </c>
      <c r="C4" s="2"/>
      <c r="K4" s="3"/>
    </row>
    <row r="5" spans="1:11" ht="31.5" customHeight="1" x14ac:dyDescent="0.2">
      <c r="A5" s="8" t="str">
        <f>_xlfn.CONCAT("Responsible Statistician: ",config!B4)</f>
        <v>Responsible Statistician: Ollie Gee</v>
      </c>
      <c r="B5" s="9"/>
    </row>
    <row r="6" spans="1:11" ht="31.5" customHeight="1" x14ac:dyDescent="0.2">
      <c r="A6" s="10" t="s">
        <v>85</v>
      </c>
      <c r="B6" s="9"/>
    </row>
    <row r="7" spans="1:11" ht="15.75" customHeight="1" x14ac:dyDescent="0.2">
      <c r="A7" s="11" t="s">
        <v>64</v>
      </c>
      <c r="B7" s="5"/>
    </row>
    <row r="8" spans="1:11" ht="31.5" customHeight="1" x14ac:dyDescent="0.2">
      <c r="A8" s="10" t="str">
        <f>_xlfn.CONCAT("Published: ",config!B1)</f>
        <v>Published: 19 August 2026</v>
      </c>
      <c r="B8" s="4"/>
    </row>
    <row r="9" spans="1:11" ht="15.75" customHeight="1" x14ac:dyDescent="0.2">
      <c r="A9" s="10" t="str">
        <f>_xlfn.CONCAT("Next update: ",config!B2)</f>
        <v>Next update: Summer 2027</v>
      </c>
      <c r="B9" s="4"/>
    </row>
    <row r="10" spans="1:11" ht="31.5" customHeight="1" x14ac:dyDescent="0.2">
      <c r="A10" s="8" t="str">
        <f>CONCATENATE("Crown copyright © ", config!B8)</f>
        <v>Crown copyright © 2026</v>
      </c>
    </row>
    <row r="11" spans="1:11" ht="15.75" customHeight="1" x14ac:dyDescent="0.2">
      <c r="A11" s="10" t="s">
        <v>27</v>
      </c>
    </row>
    <row r="12" spans="1:11" ht="31.5" customHeight="1" x14ac:dyDescent="0.2">
      <c r="A12" s="8" t="s">
        <v>28</v>
      </c>
    </row>
    <row r="13" spans="1:11" ht="15" x14ac:dyDescent="0.2">
      <c r="A13" s="9" t="s">
        <v>45</v>
      </c>
    </row>
    <row r="14" spans="1:11" ht="15.75" customHeight="1" x14ac:dyDescent="0.2">
      <c r="A14" s="10" t="s">
        <v>63</v>
      </c>
    </row>
  </sheetData>
  <hyperlinks>
    <hyperlink ref="A14" r:id="rId1" xr:uid="{13990D6D-8DDB-4185-A777-8FB0D9026892}"/>
    <hyperlink ref="A7" r:id="rId2" xr:uid="{17A0D00A-25F0-4621-B2B7-F39398D05C55}"/>
    <hyperlink ref="A6" r:id="rId3" display="firestatistics@communities.gov.uk" xr:uid="{0EF96E6F-6FE0-486B-8526-67508F6CD863}"/>
    <hyperlink ref="A8" r:id="rId4" display="https://www.gov.uk/government/collections/fire-statistics-great-britain" xr:uid="{42EF0403-8C09-4F08-BFBF-1D61ACA443A5}"/>
    <hyperlink ref="A9" r:id="rId5" display="https://www.gov.uk/search/research-and-statistics?keywords=fire&amp;content_store_document_type=upcoming_statistics&amp;order=release-date-oldest" xr:uid="{98BF11D2-3239-46D1-A165-753E3B9B2C4F}"/>
    <hyperlink ref="A11" location="Contents!A1" display="Contents" xr:uid="{3AC6F176-1A59-44A9-8652-F50E0D651BC5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6883-3968-4EF2-848C-F1D66CB6C9A3}">
  <sheetPr codeName="Sheet2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3" bestFit="1" customWidth="1"/>
    <col min="2" max="2" width="14.5703125" style="13" bestFit="1" customWidth="1"/>
    <col min="3" max="16384" width="9.140625" style="13"/>
  </cols>
  <sheetData>
    <row r="1" spans="1:2" ht="15.75" x14ac:dyDescent="0.25">
      <c r="A1" s="12" t="s">
        <v>55</v>
      </c>
      <c r="B1" s="13" t="s">
        <v>83</v>
      </c>
    </row>
    <row r="2" spans="1:2" x14ac:dyDescent="0.2">
      <c r="A2" s="13" t="s">
        <v>56</v>
      </c>
      <c r="B2" s="13" t="s">
        <v>81</v>
      </c>
    </row>
    <row r="3" spans="1:2" x14ac:dyDescent="0.2">
      <c r="A3" s="13" t="s">
        <v>57</v>
      </c>
      <c r="B3" s="13" t="s">
        <v>86</v>
      </c>
    </row>
    <row r="4" spans="1:2" x14ac:dyDescent="0.2">
      <c r="A4" s="13" t="s">
        <v>58</v>
      </c>
      <c r="B4" s="13" t="s">
        <v>82</v>
      </c>
    </row>
    <row r="5" spans="1:2" x14ac:dyDescent="0.2">
      <c r="A5" s="13" t="s">
        <v>59</v>
      </c>
      <c r="B5" s="13" t="s">
        <v>60</v>
      </c>
    </row>
    <row r="6" spans="1:2" x14ac:dyDescent="0.2">
      <c r="A6" s="13" t="s">
        <v>61</v>
      </c>
      <c r="B6" s="13">
        <v>2026</v>
      </c>
    </row>
    <row r="7" spans="1:2" x14ac:dyDescent="0.2">
      <c r="A7" s="13" t="s">
        <v>62</v>
      </c>
      <c r="B7" s="13" t="s">
        <v>78</v>
      </c>
    </row>
    <row r="8" spans="1:2" x14ac:dyDescent="0.2">
      <c r="A8" s="13" t="s">
        <v>79</v>
      </c>
      <c r="B8" s="13">
        <v>2026</v>
      </c>
    </row>
    <row r="9" spans="1:2" x14ac:dyDescent="0.2">
      <c r="A9" s="13" t="s">
        <v>80</v>
      </c>
      <c r="B9" s="13" t="s">
        <v>84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1BD7-1FBD-4636-AE9F-2410BC9F5649}">
  <sheetPr codeName="Sheet3"/>
  <dimension ref="A1:R24"/>
  <sheetViews>
    <sheetView zoomScaleNormal="100" workbookViewId="0"/>
  </sheetViews>
  <sheetFormatPr defaultColWidth="9.42578125" defaultRowHeight="15" x14ac:dyDescent="0.2"/>
  <cols>
    <col min="1" max="1" width="24.5703125" style="22" customWidth="1"/>
    <col min="2" max="2" width="44.42578125" style="27" bestFit="1" customWidth="1"/>
    <col min="3" max="3" width="46" style="27" bestFit="1" customWidth="1"/>
    <col min="4" max="4" width="22.5703125" style="22" customWidth="1"/>
    <col min="5" max="5" width="22.28515625" style="22" customWidth="1"/>
    <col min="6" max="6" width="9.42578125" style="22" customWidth="1"/>
    <col min="7" max="16384" width="9.42578125" style="22"/>
  </cols>
  <sheetData>
    <row r="1" spans="1:18" s="15" customFormat="1" ht="15.6" customHeight="1" x14ac:dyDescent="0.25">
      <c r="A1" s="14" t="s">
        <v>26</v>
      </c>
      <c r="D1" s="61" t="e" vm="3">
        <v>#VALUE!</v>
      </c>
      <c r="E1" s="61" t="e" vm="4">
        <v>#VALUE!</v>
      </c>
    </row>
    <row r="2" spans="1:18" s="15" customFormat="1" ht="21.6" customHeight="1" x14ac:dyDescent="0.25">
      <c r="A2" s="16" t="str">
        <f>_xlfn.CONCAT("Publication Date: ",config!B1)</f>
        <v>Publication Date: 19 August 2026</v>
      </c>
      <c r="B2" s="17"/>
      <c r="C2" s="17"/>
      <c r="D2" s="61"/>
      <c r="E2" s="61"/>
      <c r="F2" s="17"/>
    </row>
    <row r="3" spans="1:18" s="18" customFormat="1" ht="18" customHeight="1" x14ac:dyDescent="0.2">
      <c r="A3" s="18" t="s">
        <v>29</v>
      </c>
      <c r="D3" s="61"/>
      <c r="E3" s="61"/>
    </row>
    <row r="4" spans="1:18" s="18" customFormat="1" ht="18" customHeight="1" x14ac:dyDescent="0.2">
      <c r="A4" s="19" t="s">
        <v>30</v>
      </c>
      <c r="D4" s="61"/>
      <c r="E4" s="61"/>
    </row>
    <row r="5" spans="1:18" ht="31.5" x14ac:dyDescent="0.25">
      <c r="A5" s="20" t="s">
        <v>31</v>
      </c>
      <c r="B5" s="20" t="s">
        <v>32</v>
      </c>
      <c r="C5" s="20" t="s">
        <v>43</v>
      </c>
      <c r="D5" s="20" t="s">
        <v>33</v>
      </c>
      <c r="E5" s="21" t="s">
        <v>54</v>
      </c>
    </row>
    <row r="6" spans="1:18" ht="30" x14ac:dyDescent="0.2">
      <c r="A6" s="23" t="s">
        <v>36</v>
      </c>
      <c r="B6" s="24" t="s">
        <v>37</v>
      </c>
      <c r="C6" s="24" t="s">
        <v>44</v>
      </c>
      <c r="D6" s="25" t="str">
        <f>_xlfn.CONCAT("2001/02 to ", config!B7)</f>
        <v>2001/02 to 2025/26</v>
      </c>
      <c r="E6" s="26" t="s">
        <v>34</v>
      </c>
    </row>
    <row r="7" spans="1:18" ht="12" customHeight="1" x14ac:dyDescent="0.2">
      <c r="A7" s="19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 x14ac:dyDescent="0.2">
      <c r="D8" s="28"/>
    </row>
    <row r="9" spans="1:18" x14ac:dyDescent="0.2">
      <c r="D9" s="28"/>
    </row>
    <row r="10" spans="1:18" x14ac:dyDescent="0.2">
      <c r="D10" s="28"/>
    </row>
    <row r="11" spans="1:18" x14ac:dyDescent="0.2">
      <c r="D11" s="28"/>
    </row>
    <row r="12" spans="1:18" x14ac:dyDescent="0.2">
      <c r="D12" s="28"/>
    </row>
    <row r="13" spans="1:18" x14ac:dyDescent="0.2">
      <c r="D13" s="28"/>
    </row>
    <row r="14" spans="1:18" x14ac:dyDescent="0.2">
      <c r="D14" s="28"/>
    </row>
    <row r="15" spans="1:18" x14ac:dyDescent="0.2">
      <c r="D15" s="28"/>
    </row>
    <row r="16" spans="1:18" x14ac:dyDescent="0.2">
      <c r="D16" s="28"/>
    </row>
    <row r="17" spans="4:4" x14ac:dyDescent="0.2">
      <c r="D17" s="28"/>
    </row>
    <row r="18" spans="4:4" x14ac:dyDescent="0.2">
      <c r="D18" s="28"/>
    </row>
    <row r="19" spans="4:4" x14ac:dyDescent="0.2">
      <c r="D19" s="28"/>
    </row>
    <row r="20" spans="4:4" x14ac:dyDescent="0.2">
      <c r="D20" s="28"/>
    </row>
    <row r="21" spans="4:4" x14ac:dyDescent="0.2">
      <c r="D21" s="28"/>
    </row>
    <row r="22" spans="4:4" x14ac:dyDescent="0.2">
      <c r="D22" s="28"/>
    </row>
    <row r="23" spans="4:4" x14ac:dyDescent="0.2">
      <c r="D23" s="28"/>
    </row>
    <row r="24" spans="4:4" x14ac:dyDescent="0.2">
      <c r="D24" s="28"/>
    </row>
  </sheetData>
  <mergeCells count="2">
    <mergeCell ref="D1:D4"/>
    <mergeCell ref="E1:E4"/>
  </mergeCells>
  <hyperlinks>
    <hyperlink ref="A4" location="Cover_sheet!A1" display="Cover sheet" xr:uid="{F46F6AA0-DFC7-4852-9414-BE5B329B6531}"/>
    <hyperlink ref="A6" location="FIRE0204!A1" display="FIRE0204" xr:uid="{93147931-8D1E-483B-B118-009CFF188D2D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4FCE-D266-41CA-ABBC-6858FC87405B}">
  <sheetPr codeName="Sheet4">
    <tabColor rgb="FFFF0000"/>
  </sheetPr>
  <dimension ref="A1:D17"/>
  <sheetViews>
    <sheetView zoomScaleNormal="100" workbookViewId="0"/>
  </sheetViews>
  <sheetFormatPr defaultColWidth="9.140625" defaultRowHeight="15" x14ac:dyDescent="0.2"/>
  <cols>
    <col min="1" max="1" width="16.140625" style="13" bestFit="1" customWidth="1"/>
    <col min="2" max="2" width="18.42578125" style="13" bestFit="1" customWidth="1"/>
    <col min="3" max="3" width="40.140625" style="13" bestFit="1" customWidth="1"/>
    <col min="4" max="4" width="39.140625" style="13" bestFit="1" customWidth="1"/>
    <col min="5" max="16384" width="9.140625" style="13"/>
  </cols>
  <sheetData>
    <row r="1" spans="1:4" ht="15.75" x14ac:dyDescent="0.25">
      <c r="A1" s="12" t="s">
        <v>41</v>
      </c>
      <c r="B1" s="13" t="s">
        <v>49</v>
      </c>
      <c r="C1" s="13" t="s">
        <v>48</v>
      </c>
      <c r="D1" s="13" t="s">
        <v>47</v>
      </c>
    </row>
    <row r="2" spans="1:4" x14ac:dyDescent="0.2">
      <c r="A2" s="13" t="s">
        <v>1</v>
      </c>
      <c r="B2" s="13">
        <v>25.5</v>
      </c>
      <c r="C2" s="13">
        <v>23.4</v>
      </c>
      <c r="D2" s="13">
        <v>21.9</v>
      </c>
    </row>
    <row r="3" spans="1:4" x14ac:dyDescent="0.2">
      <c r="A3" s="13" t="s">
        <v>2</v>
      </c>
      <c r="B3" s="13">
        <v>22.6</v>
      </c>
      <c r="C3" s="13">
        <v>21.5</v>
      </c>
      <c r="D3" s="13">
        <v>20.8</v>
      </c>
    </row>
    <row r="4" spans="1:4" x14ac:dyDescent="0.2">
      <c r="A4" s="13" t="s">
        <v>3</v>
      </c>
      <c r="B4" s="13">
        <v>20.7</v>
      </c>
      <c r="C4" s="13">
        <v>20.100000000000001</v>
      </c>
      <c r="D4" s="13">
        <v>19.399999999999999</v>
      </c>
    </row>
    <row r="5" spans="1:4" x14ac:dyDescent="0.2">
      <c r="A5" s="13" t="s">
        <v>4</v>
      </c>
      <c r="B5" s="13">
        <v>18.3</v>
      </c>
      <c r="C5" s="13">
        <v>18.3</v>
      </c>
      <c r="D5" s="13">
        <v>18.100000000000001</v>
      </c>
    </row>
    <row r="6" spans="1:4" x14ac:dyDescent="0.2">
      <c r="A6" s="13" t="s">
        <v>5</v>
      </c>
      <c r="B6" s="13">
        <v>18.5</v>
      </c>
      <c r="C6" s="13">
        <v>17.899999999999999</v>
      </c>
      <c r="D6" s="13">
        <v>17.7</v>
      </c>
    </row>
    <row r="7" spans="1:4" x14ac:dyDescent="0.2">
      <c r="A7" s="13" t="s">
        <v>21</v>
      </c>
      <c r="B7" s="13">
        <v>18.3</v>
      </c>
      <c r="C7" s="13">
        <v>17.600000000000001</v>
      </c>
      <c r="D7" s="13">
        <v>16.899999999999999</v>
      </c>
    </row>
    <row r="8" spans="1:4" x14ac:dyDescent="0.2">
      <c r="A8" s="13" t="s">
        <v>22</v>
      </c>
      <c r="B8" s="13">
        <v>18.3</v>
      </c>
      <c r="C8" s="13">
        <v>17.600000000000001</v>
      </c>
      <c r="D8" s="13">
        <v>17.100000000000001</v>
      </c>
    </row>
    <row r="9" spans="1:4" x14ac:dyDescent="0.2">
      <c r="A9" s="13" t="s">
        <v>23</v>
      </c>
      <c r="B9" s="13">
        <v>18.3</v>
      </c>
      <c r="C9" s="13">
        <v>17</v>
      </c>
      <c r="D9" s="13">
        <v>16.2</v>
      </c>
    </row>
    <row r="10" spans="1:4" x14ac:dyDescent="0.2">
      <c r="A10" s="13" t="s">
        <v>24</v>
      </c>
      <c r="B10" s="13">
        <v>16.2</v>
      </c>
      <c r="C10" s="13">
        <v>16.2</v>
      </c>
      <c r="D10" s="13">
        <v>16.2</v>
      </c>
    </row>
    <row r="11" spans="1:4" x14ac:dyDescent="0.2">
      <c r="A11" s="13" t="s">
        <v>25</v>
      </c>
      <c r="B11" s="13">
        <v>16.5</v>
      </c>
      <c r="C11" s="13">
        <v>16.5</v>
      </c>
      <c r="D11" s="13">
        <v>16.2</v>
      </c>
    </row>
    <row r="12" spans="1:4" x14ac:dyDescent="0.2">
      <c r="A12" s="13" t="s">
        <v>42</v>
      </c>
      <c r="B12" s="13">
        <v>16.399999999999999</v>
      </c>
      <c r="C12" s="13">
        <v>15.6</v>
      </c>
      <c r="D12" s="13">
        <v>14.8</v>
      </c>
    </row>
    <row r="13" spans="1:4" x14ac:dyDescent="0.2">
      <c r="A13" s="13" t="s">
        <v>50</v>
      </c>
      <c r="B13" s="13">
        <v>15.8</v>
      </c>
      <c r="C13" s="13">
        <v>15.1</v>
      </c>
      <c r="D13" s="13">
        <v>14.2</v>
      </c>
    </row>
    <row r="14" spans="1:4" x14ac:dyDescent="0.2">
      <c r="A14" s="13" t="s">
        <v>51</v>
      </c>
      <c r="B14" s="13">
        <v>17.8</v>
      </c>
      <c r="C14" s="13">
        <v>15.6</v>
      </c>
      <c r="D14" s="13">
        <v>15.3</v>
      </c>
    </row>
    <row r="15" spans="1:4" x14ac:dyDescent="0.2">
      <c r="A15" s="13" t="s">
        <v>52</v>
      </c>
      <c r="B15" s="13">
        <v>15.5</v>
      </c>
      <c r="C15" s="13">
        <v>14.7</v>
      </c>
      <c r="D15" s="13">
        <v>14.5</v>
      </c>
    </row>
    <row r="16" spans="1:4" x14ac:dyDescent="0.2">
      <c r="A16" s="13" t="s">
        <v>68</v>
      </c>
      <c r="B16" s="13">
        <v>15.8</v>
      </c>
      <c r="C16" s="13">
        <v>15.1</v>
      </c>
      <c r="D16" s="13">
        <v>14.8</v>
      </c>
    </row>
    <row r="17" spans="1:4" x14ac:dyDescent="0.2">
      <c r="A17" s="13" t="s">
        <v>78</v>
      </c>
      <c r="B17" s="13">
        <v>16.5</v>
      </c>
      <c r="C17" s="13">
        <v>15.8</v>
      </c>
      <c r="D17" s="13">
        <v>14.6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DB85-BF48-4105-A097-71443349621A}">
  <sheetPr codeName="Sheet7"/>
  <dimension ref="A1:A14"/>
  <sheetViews>
    <sheetView showGridLines="0" zoomScaleNormal="100" workbookViewId="0"/>
  </sheetViews>
  <sheetFormatPr defaultRowHeight="15.75" customHeight="1" x14ac:dyDescent="0.2"/>
  <cols>
    <col min="1" max="16384" width="9.140625" style="13"/>
  </cols>
  <sheetData>
    <row r="1" spans="1:1" ht="15.75" customHeight="1" x14ac:dyDescent="0.25">
      <c r="A1" s="12" t="s">
        <v>73</v>
      </c>
    </row>
    <row r="2" spans="1:1" ht="31.5" customHeight="1" x14ac:dyDescent="0.25">
      <c r="A2" s="29" t="s">
        <v>18</v>
      </c>
    </row>
    <row r="3" spans="1:1" ht="15.75" customHeight="1" x14ac:dyDescent="0.2">
      <c r="A3" s="30" t="s">
        <v>38</v>
      </c>
    </row>
    <row r="4" spans="1:1" ht="15.75" customHeight="1" x14ac:dyDescent="0.2">
      <c r="A4" s="30" t="s">
        <v>39</v>
      </c>
    </row>
    <row r="5" spans="1:1" ht="15.75" customHeight="1" x14ac:dyDescent="0.2">
      <c r="A5" s="30" t="s">
        <v>40</v>
      </c>
    </row>
    <row r="6" spans="1:1" ht="31.5" customHeight="1" x14ac:dyDescent="0.25">
      <c r="A6" s="29" t="s">
        <v>6</v>
      </c>
    </row>
    <row r="7" spans="1:1" ht="15.75" customHeight="1" x14ac:dyDescent="0.2">
      <c r="A7" s="31" t="s">
        <v>76</v>
      </c>
    </row>
    <row r="8" spans="1:1" ht="15.75" customHeight="1" x14ac:dyDescent="0.2">
      <c r="A8" s="31" t="s">
        <v>77</v>
      </c>
    </row>
    <row r="9" spans="1:1" ht="31.5" customHeight="1" x14ac:dyDescent="0.2">
      <c r="A9" s="31" t="str">
        <f>_xlfn.CONCAT("The data in this table are consistent with records that reached FaRDaP by ",config!B3,".")</f>
        <v>The data in this table are consistent with records that reached FaRDaP by 12 May 2026.</v>
      </c>
    </row>
    <row r="10" spans="1:1" ht="31.5" customHeight="1" x14ac:dyDescent="0.2">
      <c r="A10" s="31" t="s">
        <v>7</v>
      </c>
    </row>
    <row r="11" spans="1:1" ht="15.75" customHeight="1" x14ac:dyDescent="0.2">
      <c r="A11" s="32" t="s">
        <v>19</v>
      </c>
    </row>
    <row r="12" spans="1:1" ht="15.75" customHeight="1" x14ac:dyDescent="0.2">
      <c r="A12" s="32" t="s">
        <v>53</v>
      </c>
    </row>
    <row r="13" spans="1:1" ht="31.5" customHeight="1" x14ac:dyDescent="0.2">
      <c r="A13" s="31" t="s">
        <v>74</v>
      </c>
    </row>
    <row r="14" spans="1:1" ht="15.75" customHeight="1" x14ac:dyDescent="0.2">
      <c r="A14" s="32" t="s">
        <v>75</v>
      </c>
    </row>
  </sheetData>
  <hyperlinks>
    <hyperlink ref="A14" r:id="rId1" xr:uid="{36B7FFF8-A416-49E8-A922-7353FEA1FD46}"/>
    <hyperlink ref="A11" r:id="rId2" xr:uid="{9F7FA55D-4F7B-4183-A5DC-E73415F24933}"/>
    <hyperlink ref="A12" r:id="rId3" display="The statistics in this table are National Statistics." xr:uid="{1F293D5E-1BAD-4FD6-A352-722D28AC5D9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R43"/>
  <sheetViews>
    <sheetView zoomScaleNormal="100" workbookViewId="0"/>
  </sheetViews>
  <sheetFormatPr defaultColWidth="9.140625" defaultRowHeight="15" x14ac:dyDescent="0.2"/>
  <cols>
    <col min="1" max="1" width="18.5703125" style="38" customWidth="1"/>
    <col min="2" max="2" width="24" style="38" customWidth="1"/>
    <col min="3" max="3" width="26.140625" style="38" customWidth="1"/>
    <col min="4" max="4" width="24.7109375" style="38" customWidth="1"/>
    <col min="5" max="12" width="9.140625" style="38" customWidth="1"/>
    <col min="13" max="16384" width="9.140625" style="38"/>
  </cols>
  <sheetData>
    <row r="1" spans="1:18" ht="15.75" x14ac:dyDescent="0.2">
      <c r="A1" s="35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37"/>
      <c r="P1" s="37"/>
      <c r="Q1" s="37"/>
      <c r="R1" s="37"/>
    </row>
    <row r="2" spans="1:18" ht="33.75" customHeight="1" thickBot="1" x14ac:dyDescent="0.3">
      <c r="A2" s="39"/>
      <c r="B2" s="40"/>
      <c r="C2" s="40" t="s">
        <v>87</v>
      </c>
      <c r="D2" s="40"/>
      <c r="E2" s="41"/>
      <c r="F2" s="41"/>
      <c r="G2" s="41"/>
      <c r="H2" s="41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31.5" customHeight="1" thickBot="1" x14ac:dyDescent="0.25">
      <c r="A3" s="42" t="s">
        <v>8</v>
      </c>
      <c r="B3" s="43" t="s">
        <v>17</v>
      </c>
      <c r="C3" s="44" t="s">
        <v>88</v>
      </c>
      <c r="D3" s="44" t="s">
        <v>89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5.75" customHeight="1" x14ac:dyDescent="0.25">
      <c r="A4" s="45" t="s">
        <v>9</v>
      </c>
      <c r="B4" s="46">
        <v>26.3</v>
      </c>
      <c r="C4" s="46">
        <v>26.3</v>
      </c>
      <c r="D4" s="46">
        <v>26.3</v>
      </c>
      <c r="E4" s="33"/>
      <c r="F4" s="33"/>
      <c r="G4" s="33"/>
      <c r="H4" s="33"/>
      <c r="I4" s="33"/>
      <c r="J4" s="33"/>
      <c r="K4" s="33"/>
      <c r="L4" s="33"/>
      <c r="M4" s="31"/>
      <c r="N4" s="31"/>
      <c r="O4" s="31"/>
      <c r="P4" s="31"/>
      <c r="Q4" s="31"/>
      <c r="R4" s="31"/>
    </row>
    <row r="5" spans="1:18" ht="15.75" customHeight="1" x14ac:dyDescent="0.25">
      <c r="A5" s="45" t="s">
        <v>10</v>
      </c>
      <c r="B5" s="46">
        <v>26.8</v>
      </c>
      <c r="C5" s="46">
        <v>26.8</v>
      </c>
      <c r="D5" s="46">
        <v>26.6</v>
      </c>
      <c r="E5" s="33"/>
      <c r="F5" s="33"/>
      <c r="G5" s="34"/>
      <c r="H5" s="34"/>
      <c r="I5" s="33"/>
      <c r="J5" s="33"/>
      <c r="K5" s="34"/>
      <c r="L5" s="34"/>
      <c r="M5" s="31"/>
      <c r="N5" s="31"/>
      <c r="O5" s="31"/>
      <c r="P5" s="31"/>
      <c r="Q5" s="31"/>
      <c r="R5" s="31"/>
    </row>
    <row r="6" spans="1:18" ht="15.75" customHeight="1" x14ac:dyDescent="0.25">
      <c r="A6" s="45" t="s">
        <v>11</v>
      </c>
      <c r="B6" s="46">
        <v>26.3</v>
      </c>
      <c r="C6" s="46">
        <v>26.3</v>
      </c>
      <c r="D6" s="46">
        <v>26.3</v>
      </c>
      <c r="E6" s="34"/>
      <c r="F6" s="33"/>
      <c r="G6" s="34"/>
      <c r="H6" s="34"/>
      <c r="I6" s="34"/>
      <c r="J6" s="33"/>
      <c r="K6" s="34"/>
      <c r="L6" s="34"/>
      <c r="M6" s="31"/>
      <c r="N6" s="31"/>
      <c r="O6" s="31"/>
      <c r="P6" s="31"/>
      <c r="Q6" s="31"/>
      <c r="R6" s="31"/>
    </row>
    <row r="7" spans="1:18" ht="15.75" customHeight="1" x14ac:dyDescent="0.25">
      <c r="A7" s="45" t="s">
        <v>12</v>
      </c>
      <c r="B7" s="46">
        <v>24.8</v>
      </c>
      <c r="C7" s="46">
        <v>24.5</v>
      </c>
      <c r="D7" s="46">
        <v>24.5</v>
      </c>
      <c r="E7" s="34"/>
      <c r="F7" s="33"/>
      <c r="G7" s="34"/>
      <c r="H7" s="34"/>
      <c r="I7" s="34"/>
      <c r="J7" s="33"/>
      <c r="K7" s="34"/>
      <c r="L7" s="34"/>
      <c r="M7" s="31"/>
      <c r="N7" s="31"/>
      <c r="O7" s="31"/>
      <c r="P7" s="31"/>
      <c r="Q7" s="31"/>
      <c r="R7" s="31"/>
    </row>
    <row r="8" spans="1:18" ht="15.75" customHeight="1" x14ac:dyDescent="0.25">
      <c r="A8" s="45" t="s">
        <v>13</v>
      </c>
      <c r="B8" s="46">
        <v>24.1</v>
      </c>
      <c r="C8" s="46">
        <v>24.1</v>
      </c>
      <c r="D8" s="46">
        <v>23.9</v>
      </c>
      <c r="E8" s="34"/>
      <c r="F8" s="33"/>
      <c r="G8" s="34"/>
      <c r="H8" s="34"/>
      <c r="I8" s="34"/>
      <c r="J8" s="33"/>
      <c r="K8" s="34"/>
      <c r="L8" s="34"/>
      <c r="M8" s="31"/>
      <c r="N8" s="31"/>
      <c r="O8" s="31"/>
      <c r="P8" s="31"/>
      <c r="Q8" s="31"/>
      <c r="R8" s="31"/>
    </row>
    <row r="9" spans="1:18" ht="15.75" customHeight="1" x14ac:dyDescent="0.25">
      <c r="A9" s="45" t="s">
        <v>14</v>
      </c>
      <c r="B9" s="46">
        <v>23.7</v>
      </c>
      <c r="C9" s="46">
        <v>23.7</v>
      </c>
      <c r="D9" s="46">
        <v>23.5</v>
      </c>
      <c r="E9" s="34"/>
      <c r="F9" s="33"/>
      <c r="G9" s="34"/>
      <c r="H9" s="34"/>
      <c r="I9" s="34"/>
      <c r="J9" s="33"/>
      <c r="K9" s="34"/>
      <c r="L9" s="34"/>
      <c r="M9" s="31"/>
      <c r="N9" s="31"/>
      <c r="O9" s="31"/>
      <c r="P9" s="31"/>
      <c r="Q9" s="31"/>
      <c r="R9" s="31"/>
    </row>
    <row r="10" spans="1:18" ht="15.75" customHeight="1" x14ac:dyDescent="0.25">
      <c r="A10" s="45" t="s">
        <v>15</v>
      </c>
      <c r="B10" s="46">
        <v>23.3</v>
      </c>
      <c r="C10" s="46">
        <v>23.3</v>
      </c>
      <c r="D10" s="46">
        <v>23.3</v>
      </c>
      <c r="E10" s="34"/>
      <c r="F10" s="33"/>
      <c r="G10" s="34"/>
      <c r="H10" s="34"/>
      <c r="I10" s="34"/>
      <c r="J10" s="33"/>
      <c r="K10" s="34"/>
      <c r="L10" s="34"/>
      <c r="M10" s="31"/>
      <c r="N10" s="31"/>
      <c r="O10" s="31"/>
      <c r="P10" s="31"/>
      <c r="Q10" s="31"/>
      <c r="R10" s="31"/>
    </row>
    <row r="11" spans="1:18" ht="15.75" customHeight="1" x14ac:dyDescent="0.25">
      <c r="A11" s="47" t="s">
        <v>16</v>
      </c>
      <c r="B11" s="48">
        <v>21.6</v>
      </c>
      <c r="C11" s="48">
        <v>21.6</v>
      </c>
      <c r="D11" s="48">
        <v>21.6</v>
      </c>
      <c r="E11" s="34"/>
      <c r="F11" s="33"/>
      <c r="G11" s="34"/>
      <c r="H11" s="34"/>
      <c r="I11" s="34"/>
      <c r="J11" s="33"/>
      <c r="K11" s="34"/>
      <c r="L11" s="34"/>
      <c r="M11" s="31"/>
      <c r="N11" s="31"/>
      <c r="O11" s="31"/>
      <c r="P11" s="31"/>
      <c r="Q11" s="31"/>
      <c r="R11" s="31"/>
    </row>
    <row r="12" spans="1:18" ht="15.75" customHeight="1" x14ac:dyDescent="0.25">
      <c r="A12" s="45" t="s">
        <v>0</v>
      </c>
      <c r="B12" s="46">
        <v>21.5</v>
      </c>
      <c r="C12" s="46">
        <v>19.899999999999999</v>
      </c>
      <c r="D12" s="46">
        <v>19.7</v>
      </c>
      <c r="E12" s="34"/>
      <c r="F12" s="33"/>
      <c r="G12" s="34"/>
      <c r="H12" s="34"/>
      <c r="I12" s="34"/>
      <c r="J12" s="33"/>
      <c r="K12" s="34"/>
      <c r="L12" s="34"/>
      <c r="M12" s="31"/>
      <c r="N12" s="31"/>
      <c r="O12" s="31"/>
      <c r="P12" s="31"/>
      <c r="Q12" s="31"/>
      <c r="R12" s="31"/>
    </row>
    <row r="13" spans="1:18" ht="15.75" customHeight="1" x14ac:dyDescent="0.25">
      <c r="A13" s="45" t="s">
        <v>1</v>
      </c>
      <c r="B13" s="46">
        <f>Data!B2</f>
        <v>25.5</v>
      </c>
      <c r="C13" s="46">
        <f>Data!C2</f>
        <v>23.4</v>
      </c>
      <c r="D13" s="46">
        <f>Data!D2</f>
        <v>21.9</v>
      </c>
      <c r="E13" s="34"/>
      <c r="F13" s="33"/>
      <c r="G13" s="33"/>
      <c r="H13" s="33"/>
      <c r="I13" s="34"/>
      <c r="J13" s="33"/>
      <c r="K13" s="33"/>
      <c r="L13" s="33"/>
      <c r="M13" s="31"/>
      <c r="N13" s="31"/>
      <c r="O13" s="31"/>
      <c r="P13" s="31"/>
      <c r="Q13" s="31"/>
      <c r="R13" s="31"/>
    </row>
    <row r="14" spans="1:18" ht="15.75" customHeight="1" x14ac:dyDescent="0.25">
      <c r="A14" s="45" t="s">
        <v>2</v>
      </c>
      <c r="B14" s="46">
        <f>Data!B3</f>
        <v>22.6</v>
      </c>
      <c r="C14" s="46">
        <f>Data!C3</f>
        <v>21.5</v>
      </c>
      <c r="D14" s="46">
        <f>Data!D3</f>
        <v>20.8</v>
      </c>
      <c r="E14" s="34"/>
      <c r="F14" s="33"/>
      <c r="G14" s="34"/>
      <c r="H14" s="34"/>
      <c r="I14" s="34"/>
      <c r="J14" s="33"/>
      <c r="K14" s="34"/>
      <c r="L14" s="34"/>
      <c r="M14" s="31"/>
      <c r="N14" s="31"/>
      <c r="O14" s="31"/>
      <c r="P14" s="31"/>
      <c r="Q14" s="31"/>
      <c r="R14" s="31"/>
    </row>
    <row r="15" spans="1:18" ht="15.75" customHeight="1" x14ac:dyDescent="0.25">
      <c r="A15" s="49" t="s">
        <v>3</v>
      </c>
      <c r="B15" s="46">
        <f>Data!B4</f>
        <v>20.7</v>
      </c>
      <c r="C15" s="46">
        <f>Data!C4</f>
        <v>20.100000000000001</v>
      </c>
      <c r="D15" s="46">
        <f>Data!D4</f>
        <v>19.399999999999999</v>
      </c>
      <c r="E15" s="34"/>
      <c r="F15" s="33"/>
      <c r="G15" s="34"/>
      <c r="H15" s="34"/>
      <c r="I15" s="34"/>
      <c r="J15" s="33"/>
      <c r="K15" s="34"/>
      <c r="L15" s="34"/>
      <c r="M15" s="31"/>
      <c r="N15" s="31"/>
      <c r="O15" s="31"/>
      <c r="P15" s="31"/>
      <c r="Q15" s="31"/>
      <c r="R15" s="31"/>
    </row>
    <row r="16" spans="1:18" ht="15.75" customHeight="1" x14ac:dyDescent="0.25">
      <c r="A16" s="49" t="s">
        <v>4</v>
      </c>
      <c r="B16" s="46">
        <f>Data!B5</f>
        <v>18.3</v>
      </c>
      <c r="C16" s="46">
        <f>Data!C5</f>
        <v>18.3</v>
      </c>
      <c r="D16" s="46">
        <f>Data!D5</f>
        <v>18.100000000000001</v>
      </c>
      <c r="E16" s="34"/>
      <c r="F16" s="33"/>
      <c r="G16" s="34"/>
      <c r="H16" s="34"/>
      <c r="I16" s="34"/>
      <c r="J16" s="33"/>
      <c r="K16" s="34"/>
      <c r="L16" s="34"/>
      <c r="M16" s="31"/>
      <c r="N16" s="31"/>
      <c r="O16" s="31"/>
      <c r="P16" s="31"/>
      <c r="Q16" s="31"/>
      <c r="R16" s="31"/>
    </row>
    <row r="17" spans="1:18" ht="15.75" customHeight="1" x14ac:dyDescent="0.25">
      <c r="A17" s="49" t="s">
        <v>5</v>
      </c>
      <c r="B17" s="46">
        <f>Data!B6</f>
        <v>18.5</v>
      </c>
      <c r="C17" s="46">
        <f>Data!C6</f>
        <v>17.899999999999999</v>
      </c>
      <c r="D17" s="46">
        <f>Data!D6</f>
        <v>17.7</v>
      </c>
      <c r="E17" s="34"/>
      <c r="F17" s="33"/>
      <c r="G17" s="34"/>
      <c r="H17" s="34"/>
      <c r="I17" s="34"/>
      <c r="J17" s="33"/>
      <c r="K17" s="34"/>
      <c r="L17" s="34"/>
      <c r="M17" s="31"/>
      <c r="N17" s="31"/>
      <c r="O17" s="31"/>
      <c r="P17" s="31"/>
      <c r="Q17" s="31"/>
      <c r="R17" s="31"/>
    </row>
    <row r="18" spans="1:18" ht="15.75" customHeight="1" x14ac:dyDescent="0.25">
      <c r="A18" s="49" t="s">
        <v>21</v>
      </c>
      <c r="B18" s="46">
        <f>Data!B7</f>
        <v>18.3</v>
      </c>
      <c r="C18" s="46">
        <f>Data!C7</f>
        <v>17.600000000000001</v>
      </c>
      <c r="D18" s="46">
        <f>Data!D7</f>
        <v>16.899999999999999</v>
      </c>
      <c r="E18" s="34"/>
      <c r="F18" s="33"/>
      <c r="G18" s="34"/>
      <c r="H18" s="34"/>
      <c r="I18" s="34"/>
      <c r="J18" s="33"/>
      <c r="K18" s="34"/>
      <c r="L18" s="34"/>
      <c r="M18" s="31"/>
      <c r="N18" s="31"/>
      <c r="O18" s="31"/>
      <c r="P18" s="31"/>
      <c r="Q18" s="31"/>
      <c r="R18" s="31"/>
    </row>
    <row r="19" spans="1:18" ht="15.75" customHeight="1" x14ac:dyDescent="0.25">
      <c r="A19" s="31" t="s">
        <v>22</v>
      </c>
      <c r="B19" s="46">
        <f>Data!B8</f>
        <v>18.3</v>
      </c>
      <c r="C19" s="46">
        <f>Data!C8</f>
        <v>17.600000000000001</v>
      </c>
      <c r="D19" s="46">
        <f>Data!D8</f>
        <v>17.100000000000001</v>
      </c>
      <c r="E19" s="34"/>
      <c r="F19" s="33"/>
      <c r="G19" s="34"/>
      <c r="H19" s="34"/>
      <c r="I19" s="34"/>
      <c r="J19" s="33"/>
      <c r="K19" s="34"/>
      <c r="L19" s="34"/>
      <c r="M19" s="31"/>
      <c r="N19" s="31"/>
      <c r="O19" s="31"/>
      <c r="P19" s="31"/>
      <c r="Q19" s="31"/>
      <c r="R19" s="31"/>
    </row>
    <row r="20" spans="1:18" ht="15.75" customHeight="1" x14ac:dyDescent="0.25">
      <c r="A20" s="31" t="s">
        <v>23</v>
      </c>
      <c r="B20" s="46">
        <f>Data!B9</f>
        <v>18.3</v>
      </c>
      <c r="C20" s="46">
        <f>Data!C9</f>
        <v>17</v>
      </c>
      <c r="D20" s="46">
        <f>Data!D9</f>
        <v>16.2</v>
      </c>
      <c r="E20" s="34"/>
      <c r="F20" s="33"/>
      <c r="G20" s="34"/>
      <c r="H20" s="34"/>
      <c r="I20" s="34"/>
      <c r="J20" s="33"/>
      <c r="K20" s="34"/>
      <c r="L20" s="34"/>
      <c r="M20" s="31"/>
      <c r="N20" s="31"/>
      <c r="O20" s="31"/>
      <c r="P20" s="31"/>
      <c r="Q20" s="31"/>
      <c r="R20" s="31"/>
    </row>
    <row r="21" spans="1:18" ht="15.75" customHeight="1" x14ac:dyDescent="0.25">
      <c r="A21" s="31" t="s">
        <v>24</v>
      </c>
      <c r="B21" s="46">
        <f>Data!B10</f>
        <v>16.2</v>
      </c>
      <c r="C21" s="46">
        <f>Data!C10</f>
        <v>16.2</v>
      </c>
      <c r="D21" s="46">
        <f>Data!D10</f>
        <v>16.2</v>
      </c>
      <c r="E21" s="34"/>
      <c r="F21" s="33"/>
      <c r="G21" s="34"/>
      <c r="H21" s="31"/>
      <c r="I21" s="34"/>
      <c r="J21" s="33"/>
      <c r="K21" s="34"/>
      <c r="L21" s="34"/>
      <c r="M21" s="31"/>
      <c r="N21" s="31"/>
      <c r="O21" s="31"/>
      <c r="P21" s="31"/>
      <c r="Q21" s="31"/>
      <c r="R21" s="31"/>
    </row>
    <row r="22" spans="1:18" ht="15.75" customHeight="1" x14ac:dyDescent="0.25">
      <c r="A22" s="31" t="s">
        <v>25</v>
      </c>
      <c r="B22" s="46">
        <f>Data!B11</f>
        <v>16.5</v>
      </c>
      <c r="C22" s="46">
        <f>Data!C11</f>
        <v>16.5</v>
      </c>
      <c r="D22" s="46">
        <f>Data!D11</f>
        <v>16.2</v>
      </c>
      <c r="E22" s="34"/>
      <c r="F22" s="33"/>
      <c r="G22" s="34"/>
      <c r="H22" s="34"/>
      <c r="I22" s="34"/>
      <c r="J22" s="33"/>
      <c r="K22" s="34"/>
      <c r="L22" s="34"/>
      <c r="M22" s="31"/>
      <c r="N22" s="31"/>
      <c r="O22" s="31"/>
      <c r="P22" s="31"/>
      <c r="Q22" s="31"/>
      <c r="R22" s="31"/>
    </row>
    <row r="23" spans="1:18" ht="15.75" customHeight="1" x14ac:dyDescent="0.25">
      <c r="A23" s="31" t="s">
        <v>42</v>
      </c>
      <c r="B23" s="46">
        <f>Data!B12</f>
        <v>16.399999999999999</v>
      </c>
      <c r="C23" s="46">
        <f>Data!C12</f>
        <v>15.6</v>
      </c>
      <c r="D23" s="46">
        <f>Data!D12</f>
        <v>14.8</v>
      </c>
      <c r="E23" s="34"/>
      <c r="F23" s="33"/>
      <c r="G23" s="34"/>
      <c r="H23" s="34"/>
      <c r="I23" s="34"/>
      <c r="J23" s="33"/>
      <c r="K23" s="34"/>
      <c r="L23" s="34"/>
      <c r="M23" s="31"/>
      <c r="N23" s="31"/>
      <c r="O23" s="31"/>
      <c r="P23" s="31"/>
      <c r="Q23" s="31"/>
      <c r="R23" s="31"/>
    </row>
    <row r="24" spans="1:18" ht="15.75" customHeight="1" x14ac:dyDescent="0.25">
      <c r="A24" s="31" t="s">
        <v>50</v>
      </c>
      <c r="B24" s="46">
        <f>Data!B13</f>
        <v>15.8</v>
      </c>
      <c r="C24" s="46">
        <f>Data!C13</f>
        <v>15.1</v>
      </c>
      <c r="D24" s="46">
        <f>Data!D13</f>
        <v>14.2</v>
      </c>
      <c r="E24" s="34"/>
      <c r="F24" s="33"/>
      <c r="G24" s="34"/>
      <c r="H24" s="34"/>
      <c r="I24" s="34"/>
      <c r="J24" s="33"/>
      <c r="K24" s="34"/>
      <c r="L24" s="34"/>
      <c r="M24" s="31"/>
      <c r="N24" s="31"/>
      <c r="O24" s="31"/>
      <c r="P24" s="31"/>
      <c r="Q24" s="31"/>
      <c r="R24" s="31"/>
    </row>
    <row r="25" spans="1:18" ht="15.75" customHeight="1" x14ac:dyDescent="0.25">
      <c r="A25" s="31" t="s">
        <v>51</v>
      </c>
      <c r="B25" s="46">
        <f>Data!B14</f>
        <v>17.8</v>
      </c>
      <c r="C25" s="46">
        <f>Data!C14</f>
        <v>15.6</v>
      </c>
      <c r="D25" s="46">
        <f>Data!D14</f>
        <v>15.3</v>
      </c>
      <c r="E25" s="34"/>
      <c r="F25" s="33"/>
      <c r="G25" s="34"/>
      <c r="H25" s="34"/>
      <c r="I25" s="34"/>
      <c r="J25" s="33"/>
      <c r="K25" s="34"/>
      <c r="L25" s="34"/>
      <c r="M25" s="31"/>
      <c r="N25" s="31"/>
      <c r="O25" s="31"/>
      <c r="P25" s="31"/>
      <c r="Q25" s="31"/>
      <c r="R25" s="31"/>
    </row>
    <row r="26" spans="1:18" ht="15.75" customHeight="1" x14ac:dyDescent="0.25">
      <c r="A26" s="31" t="s">
        <v>52</v>
      </c>
      <c r="B26" s="46">
        <f>Data!B15</f>
        <v>15.5</v>
      </c>
      <c r="C26" s="46">
        <f>Data!C15</f>
        <v>14.7</v>
      </c>
      <c r="D26" s="46">
        <f>Data!D15</f>
        <v>14.5</v>
      </c>
      <c r="E26" s="34"/>
      <c r="F26" s="33"/>
      <c r="G26" s="34"/>
      <c r="H26" s="34"/>
      <c r="I26" s="34"/>
      <c r="J26" s="33"/>
      <c r="K26" s="34"/>
      <c r="L26" s="34"/>
      <c r="M26" s="31"/>
      <c r="N26" s="31"/>
      <c r="O26" s="31"/>
      <c r="P26" s="31"/>
      <c r="Q26" s="31"/>
      <c r="R26" s="31"/>
    </row>
    <row r="27" spans="1:18" ht="15.75" customHeight="1" x14ac:dyDescent="0.25">
      <c r="A27" s="31" t="s">
        <v>68</v>
      </c>
      <c r="B27" s="46">
        <f>Data!B16</f>
        <v>15.8</v>
      </c>
      <c r="C27" s="46">
        <f>Data!C16</f>
        <v>15.1</v>
      </c>
      <c r="D27" s="46">
        <f>Data!D16</f>
        <v>14.8</v>
      </c>
      <c r="E27" s="34"/>
      <c r="F27" s="33"/>
      <c r="G27" s="34"/>
      <c r="H27" s="34"/>
      <c r="I27" s="34"/>
      <c r="J27" s="33"/>
      <c r="K27" s="34"/>
      <c r="L27" s="34"/>
      <c r="M27" s="31"/>
      <c r="N27" s="31"/>
      <c r="O27" s="31"/>
      <c r="P27" s="31"/>
      <c r="Q27" s="31"/>
      <c r="R27" s="31"/>
    </row>
    <row r="28" spans="1:18" ht="15.75" customHeight="1" thickBot="1" x14ac:dyDescent="0.3">
      <c r="A28" s="50" t="s">
        <v>78</v>
      </c>
      <c r="B28" s="51">
        <f>Data!B17</f>
        <v>16.5</v>
      </c>
      <c r="C28" s="51">
        <f>Data!C17</f>
        <v>15.8</v>
      </c>
      <c r="D28" s="51">
        <f>Data!D17</f>
        <v>14.6</v>
      </c>
      <c r="E28" s="34"/>
      <c r="F28" s="33"/>
      <c r="G28" s="34"/>
      <c r="H28" s="34"/>
      <c r="I28" s="34"/>
      <c r="J28" s="33"/>
      <c r="K28" s="34"/>
      <c r="L28" s="34"/>
      <c r="M28" s="31"/>
      <c r="N28" s="31"/>
      <c r="O28" s="31"/>
      <c r="P28" s="31"/>
      <c r="Q28" s="31"/>
      <c r="R28" s="31"/>
    </row>
    <row r="29" spans="1:18" s="55" customFormat="1" ht="30.75" customHeight="1" x14ac:dyDescent="0.2">
      <c r="A29" s="62" t="s">
        <v>90</v>
      </c>
      <c r="B29" s="31"/>
      <c r="C29" s="31"/>
      <c r="D29" s="52"/>
      <c r="E29" s="31"/>
      <c r="F29" s="31"/>
      <c r="G29" s="31"/>
      <c r="H29" s="31"/>
      <c r="I29" s="31"/>
      <c r="J29" s="31"/>
      <c r="K29" s="31"/>
      <c r="L29" s="53"/>
      <c r="M29" s="53"/>
      <c r="N29" s="53"/>
      <c r="O29" s="54"/>
      <c r="P29" s="54"/>
      <c r="Q29" s="54"/>
      <c r="R29" s="54"/>
    </row>
    <row r="30" spans="1:18" x14ac:dyDescent="0.2">
      <c r="A30" s="30"/>
      <c r="B30" s="30"/>
      <c r="C30" s="30"/>
      <c r="D30" s="30"/>
      <c r="E30" s="54"/>
      <c r="F30" s="54"/>
      <c r="G30" s="54"/>
      <c r="H30" s="54"/>
      <c r="I30" s="54"/>
      <c r="J30" s="54"/>
      <c r="K30" s="54"/>
      <c r="L30" s="31"/>
      <c r="M30" s="31"/>
      <c r="N30" s="31"/>
      <c r="O30" s="31"/>
      <c r="P30" s="31"/>
      <c r="Q30" s="31"/>
      <c r="R30" s="31"/>
    </row>
    <row r="31" spans="1:18" x14ac:dyDescent="0.2">
      <c r="A31" s="30"/>
      <c r="B31" s="30"/>
      <c r="C31" s="30"/>
      <c r="D31" s="30"/>
      <c r="E31" s="54"/>
      <c r="F31" s="54"/>
      <c r="G31" s="54"/>
      <c r="H31" s="54"/>
      <c r="I31" s="54"/>
      <c r="J31" s="54"/>
      <c r="K31" s="54"/>
      <c r="L31" s="31"/>
      <c r="M31" s="31"/>
      <c r="N31" s="31"/>
      <c r="O31" s="31"/>
      <c r="P31" s="31"/>
      <c r="Q31" s="31"/>
      <c r="R31" s="31"/>
    </row>
    <row r="32" spans="1:18" x14ac:dyDescent="0.2">
      <c r="A32" s="30"/>
      <c r="B32" s="30"/>
      <c r="C32" s="30"/>
      <c r="D32" s="30"/>
      <c r="E32" s="54"/>
      <c r="F32" s="54"/>
      <c r="G32" s="54"/>
      <c r="H32" s="54"/>
      <c r="I32" s="54"/>
      <c r="J32" s="54"/>
      <c r="K32" s="54"/>
      <c r="L32" s="31"/>
      <c r="M32" s="31"/>
      <c r="N32" s="31"/>
      <c r="O32" s="31"/>
      <c r="P32" s="31"/>
      <c r="Q32" s="31"/>
      <c r="R32" s="31"/>
    </row>
    <row r="33" spans="1:18" ht="30" customHeight="1" x14ac:dyDescent="0.25">
      <c r="A33" s="29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x14ac:dyDescent="0.2">
      <c r="A34" s="31"/>
      <c r="B34" s="30"/>
      <c r="C34" s="30"/>
      <c r="D34" s="30"/>
      <c r="E34" s="30"/>
      <c r="F34" s="54"/>
      <c r="G34" s="54"/>
      <c r="H34" s="54"/>
      <c r="I34" s="54"/>
      <c r="J34" s="54"/>
      <c r="K34" s="54"/>
      <c r="L34" s="31"/>
      <c r="M34" s="31"/>
      <c r="N34" s="31"/>
      <c r="O34" s="31"/>
      <c r="P34" s="31"/>
      <c r="Q34" s="31"/>
      <c r="R34" s="31"/>
    </row>
    <row r="35" spans="1:18" x14ac:dyDescent="0.2">
      <c r="A35" s="31"/>
      <c r="B35" s="30"/>
      <c r="C35" s="30"/>
      <c r="D35" s="30"/>
      <c r="E35" s="30"/>
      <c r="F35" s="54"/>
      <c r="G35" s="54"/>
      <c r="H35" s="54"/>
      <c r="I35" s="54"/>
      <c r="J35" s="54"/>
      <c r="K35" s="54"/>
      <c r="L35" s="31"/>
      <c r="M35" s="31"/>
      <c r="N35" s="31"/>
      <c r="O35" s="31"/>
      <c r="P35" s="31"/>
      <c r="Q35" s="31"/>
      <c r="R35" s="31"/>
    </row>
    <row r="36" spans="1:18" ht="26.25" customHeight="1" x14ac:dyDescent="0.2">
      <c r="A36" s="31"/>
      <c r="B36" s="31"/>
      <c r="C36" s="31"/>
      <c r="D36" s="31"/>
      <c r="E36" s="31"/>
      <c r="F36" s="54"/>
      <c r="G36" s="54"/>
      <c r="H36" s="54"/>
      <c r="I36" s="54"/>
      <c r="J36" s="54"/>
      <c r="K36" s="54"/>
      <c r="L36" s="31"/>
      <c r="M36" s="31"/>
      <c r="N36" s="31"/>
      <c r="O36" s="31"/>
      <c r="P36" s="31"/>
      <c r="Q36" s="31"/>
      <c r="R36" s="31"/>
    </row>
    <row r="37" spans="1:18" ht="24.95" customHeight="1" x14ac:dyDescent="0.2">
      <c r="A37" s="31"/>
      <c r="B37" s="32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8" x14ac:dyDescent="0.2">
      <c r="A38" s="32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8" ht="27.75" customHeight="1" x14ac:dyDescent="0.2">
      <c r="A39" s="32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1:18" ht="24.95" customHeight="1" x14ac:dyDescent="0.2">
      <c r="A40" s="31"/>
      <c r="B40" s="32"/>
      <c r="C40" s="32"/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  <row r="41" spans="1:18" x14ac:dyDescent="0.2">
      <c r="A41" s="32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8" x14ac:dyDescent="0.2">
      <c r="A42" s="56" t="s">
        <v>46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1:18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phoneticPr fontId="16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4E64-F2CF-4370-8E05-38201354495C}">
  <sheetPr codeName="Sheet6">
    <tabColor rgb="FFFF0000"/>
  </sheetPr>
  <dimension ref="A1:D83"/>
  <sheetViews>
    <sheetView topLeftCell="A45" zoomScaleNormal="100" workbookViewId="0">
      <selection activeCell="A67" sqref="A67"/>
    </sheetView>
  </sheetViews>
  <sheetFormatPr defaultRowHeight="15" x14ac:dyDescent="0.2"/>
  <cols>
    <col min="1" max="1" width="17.85546875" style="13" bestFit="1" customWidth="1"/>
    <col min="2" max="2" width="33.5703125" style="13" bestFit="1" customWidth="1"/>
    <col min="3" max="3" width="63.140625" style="13" bestFit="1" customWidth="1"/>
    <col min="4" max="4" width="62" style="13" bestFit="1" customWidth="1"/>
    <col min="5" max="5" width="54.140625" style="13" bestFit="1" customWidth="1"/>
    <col min="6" max="16384" width="9.140625" style="13"/>
  </cols>
  <sheetData>
    <row r="1" spans="1:4" s="58" customFormat="1" ht="15.75" x14ac:dyDescent="0.25">
      <c r="A1" s="57" t="s">
        <v>69</v>
      </c>
      <c r="B1" s="58">
        <f>COUNTIF(2:1048576,"FALSE")</f>
        <v>0</v>
      </c>
    </row>
    <row r="3" spans="1:4" x14ac:dyDescent="0.2">
      <c r="A3" s="59" t="s">
        <v>65</v>
      </c>
      <c r="B3" s="13" t="s">
        <v>70</v>
      </c>
      <c r="C3" s="13" t="s">
        <v>71</v>
      </c>
      <c r="D3" s="13" t="s">
        <v>72</v>
      </c>
    </row>
    <row r="4" spans="1:4" x14ac:dyDescent="0.2">
      <c r="A4" s="60" t="s">
        <v>1</v>
      </c>
      <c r="B4" s="13">
        <v>25.5</v>
      </c>
      <c r="C4" s="13">
        <v>23.4</v>
      </c>
      <c r="D4" s="13">
        <v>21.9</v>
      </c>
    </row>
    <row r="5" spans="1:4" x14ac:dyDescent="0.2">
      <c r="A5" s="60" t="s">
        <v>2</v>
      </c>
      <c r="B5" s="13">
        <v>22.6</v>
      </c>
      <c r="C5" s="13">
        <v>21.5</v>
      </c>
      <c r="D5" s="13">
        <v>20.8</v>
      </c>
    </row>
    <row r="6" spans="1:4" x14ac:dyDescent="0.2">
      <c r="A6" s="60" t="s">
        <v>3</v>
      </c>
      <c r="B6" s="13">
        <v>20.7</v>
      </c>
      <c r="C6" s="13">
        <v>20.100000000000001</v>
      </c>
      <c r="D6" s="13">
        <v>19.399999999999999</v>
      </c>
    </row>
    <row r="7" spans="1:4" x14ac:dyDescent="0.2">
      <c r="A7" s="60" t="s">
        <v>4</v>
      </c>
      <c r="B7" s="13">
        <v>18.3</v>
      </c>
      <c r="C7" s="13">
        <v>18.3</v>
      </c>
      <c r="D7" s="13">
        <v>18.100000000000001</v>
      </c>
    </row>
    <row r="8" spans="1:4" x14ac:dyDescent="0.2">
      <c r="A8" s="60" t="s">
        <v>5</v>
      </c>
      <c r="B8" s="13">
        <v>18.5</v>
      </c>
      <c r="C8" s="13">
        <v>17.899999999999999</v>
      </c>
      <c r="D8" s="13">
        <v>17.7</v>
      </c>
    </row>
    <row r="9" spans="1:4" x14ac:dyDescent="0.2">
      <c r="A9" s="60" t="s">
        <v>21</v>
      </c>
      <c r="B9" s="13">
        <v>18.3</v>
      </c>
      <c r="C9" s="13">
        <v>17.600000000000001</v>
      </c>
      <c r="D9" s="13">
        <v>16.899999999999999</v>
      </c>
    </row>
    <row r="10" spans="1:4" x14ac:dyDescent="0.2">
      <c r="A10" s="60" t="s">
        <v>22</v>
      </c>
      <c r="B10" s="13">
        <v>18.3</v>
      </c>
      <c r="C10" s="13">
        <v>17.600000000000001</v>
      </c>
      <c r="D10" s="13">
        <v>17.100000000000001</v>
      </c>
    </row>
    <row r="11" spans="1:4" x14ac:dyDescent="0.2">
      <c r="A11" s="60" t="s">
        <v>23</v>
      </c>
      <c r="B11" s="13">
        <v>18.3</v>
      </c>
      <c r="C11" s="13">
        <v>17</v>
      </c>
      <c r="D11" s="13">
        <v>16.2</v>
      </c>
    </row>
    <row r="12" spans="1:4" x14ac:dyDescent="0.2">
      <c r="A12" s="60" t="s">
        <v>24</v>
      </c>
      <c r="B12" s="13">
        <v>16.2</v>
      </c>
      <c r="C12" s="13">
        <v>16.2</v>
      </c>
      <c r="D12" s="13">
        <v>16.2</v>
      </c>
    </row>
    <row r="13" spans="1:4" x14ac:dyDescent="0.2">
      <c r="A13" s="60" t="s">
        <v>25</v>
      </c>
      <c r="B13" s="13">
        <v>16.5</v>
      </c>
      <c r="C13" s="13">
        <v>16.5</v>
      </c>
      <c r="D13" s="13">
        <v>16.2</v>
      </c>
    </row>
    <row r="14" spans="1:4" x14ac:dyDescent="0.2">
      <c r="A14" s="60" t="s">
        <v>42</v>
      </c>
      <c r="B14" s="13">
        <v>16.399999999999999</v>
      </c>
      <c r="C14" s="13">
        <v>15.6</v>
      </c>
      <c r="D14" s="13">
        <v>14.8</v>
      </c>
    </row>
    <row r="15" spans="1:4" x14ac:dyDescent="0.2">
      <c r="A15" s="60" t="s">
        <v>50</v>
      </c>
      <c r="B15" s="13">
        <v>15.8</v>
      </c>
      <c r="C15" s="13">
        <v>15.1</v>
      </c>
      <c r="D15" s="13">
        <v>14.2</v>
      </c>
    </row>
    <row r="16" spans="1:4" x14ac:dyDescent="0.2">
      <c r="A16" s="60" t="s">
        <v>51</v>
      </c>
      <c r="B16" s="13">
        <v>17.8</v>
      </c>
      <c r="C16" s="13">
        <v>15.6</v>
      </c>
      <c r="D16" s="13">
        <v>15.3</v>
      </c>
    </row>
    <row r="17" spans="1:4" x14ac:dyDescent="0.2">
      <c r="A17" s="60" t="s">
        <v>52</v>
      </c>
      <c r="B17" s="13">
        <v>15.5</v>
      </c>
      <c r="C17" s="13">
        <v>14.7</v>
      </c>
      <c r="D17" s="13">
        <v>14.5</v>
      </c>
    </row>
    <row r="18" spans="1:4" x14ac:dyDescent="0.2">
      <c r="A18" s="60" t="s">
        <v>66</v>
      </c>
    </row>
    <row r="19" spans="1:4" x14ac:dyDescent="0.2">
      <c r="A19" s="60" t="s">
        <v>68</v>
      </c>
      <c r="B19" s="13">
        <v>15.8</v>
      </c>
      <c r="C19" s="13">
        <v>15.1</v>
      </c>
      <c r="D19" s="13">
        <v>14.8</v>
      </c>
    </row>
    <row r="20" spans="1:4" x14ac:dyDescent="0.2">
      <c r="A20" s="60" t="s">
        <v>78</v>
      </c>
      <c r="B20" s="13">
        <v>16.5</v>
      </c>
      <c r="C20" s="13">
        <v>15.8</v>
      </c>
      <c r="D20" s="13">
        <v>14.6</v>
      </c>
    </row>
    <row r="21" spans="1:4" x14ac:dyDescent="0.2">
      <c r="A21" s="60" t="s">
        <v>67</v>
      </c>
      <c r="B21" s="13">
        <v>291.00000000000006</v>
      </c>
      <c r="C21" s="13">
        <v>277.99999999999994</v>
      </c>
      <c r="D21" s="13">
        <v>268.7</v>
      </c>
    </row>
    <row r="23" spans="1:4" x14ac:dyDescent="0.2">
      <c r="A23" s="13" t="s">
        <v>41</v>
      </c>
      <c r="B23" s="13" t="s">
        <v>49</v>
      </c>
      <c r="C23" s="13" t="s">
        <v>48</v>
      </c>
      <c r="D23" s="13" t="s">
        <v>47</v>
      </c>
    </row>
    <row r="24" spans="1:4" x14ac:dyDescent="0.2">
      <c r="A24" s="13" t="s">
        <v>1</v>
      </c>
      <c r="B24" s="13" cm="1">
        <f t="array" ref="B24:D37">B4:D17</f>
        <v>25.5</v>
      </c>
      <c r="C24" s="13">
        <v>23.4</v>
      </c>
      <c r="D24" s="13">
        <v>21.9</v>
      </c>
    </row>
    <row r="25" spans="1:4" x14ac:dyDescent="0.2">
      <c r="A25" s="13" t="s">
        <v>2</v>
      </c>
      <c r="B25" s="13">
        <v>22.6</v>
      </c>
      <c r="C25" s="13">
        <v>21.5</v>
      </c>
      <c r="D25" s="13">
        <v>20.8</v>
      </c>
    </row>
    <row r="26" spans="1:4" x14ac:dyDescent="0.2">
      <c r="A26" s="13" t="s">
        <v>3</v>
      </c>
      <c r="B26" s="13">
        <v>20.7</v>
      </c>
      <c r="C26" s="13">
        <v>20.100000000000001</v>
      </c>
      <c r="D26" s="13">
        <v>19.399999999999999</v>
      </c>
    </row>
    <row r="27" spans="1:4" x14ac:dyDescent="0.2">
      <c r="A27" s="13" t="s">
        <v>4</v>
      </c>
      <c r="B27" s="13">
        <v>18.3</v>
      </c>
      <c r="C27" s="13">
        <v>18.3</v>
      </c>
      <c r="D27" s="13">
        <v>18.100000000000001</v>
      </c>
    </row>
    <row r="28" spans="1:4" x14ac:dyDescent="0.2">
      <c r="A28" s="13" t="s">
        <v>5</v>
      </c>
      <c r="B28" s="13">
        <v>18.5</v>
      </c>
      <c r="C28" s="13">
        <v>17.899999999999999</v>
      </c>
      <c r="D28" s="13">
        <v>17.7</v>
      </c>
    </row>
    <row r="29" spans="1:4" x14ac:dyDescent="0.2">
      <c r="A29" s="13" t="s">
        <v>21</v>
      </c>
      <c r="B29" s="13">
        <v>18.3</v>
      </c>
      <c r="C29" s="13">
        <v>17.600000000000001</v>
      </c>
      <c r="D29" s="13">
        <v>16.899999999999999</v>
      </c>
    </row>
    <row r="30" spans="1:4" x14ac:dyDescent="0.2">
      <c r="A30" s="13" t="s">
        <v>22</v>
      </c>
      <c r="B30" s="13">
        <v>18.3</v>
      </c>
      <c r="C30" s="13">
        <v>17.600000000000001</v>
      </c>
      <c r="D30" s="13">
        <v>17.100000000000001</v>
      </c>
    </row>
    <row r="31" spans="1:4" x14ac:dyDescent="0.2">
      <c r="A31" s="13" t="s">
        <v>23</v>
      </c>
      <c r="B31" s="13">
        <v>18.3</v>
      </c>
      <c r="C31" s="13">
        <v>17</v>
      </c>
      <c r="D31" s="13">
        <v>16.2</v>
      </c>
    </row>
    <row r="32" spans="1:4" x14ac:dyDescent="0.2">
      <c r="A32" s="13" t="s">
        <v>24</v>
      </c>
      <c r="B32" s="13">
        <v>16.2</v>
      </c>
      <c r="C32" s="13">
        <v>16.2</v>
      </c>
      <c r="D32" s="13">
        <v>16.2</v>
      </c>
    </row>
    <row r="33" spans="1:4" x14ac:dyDescent="0.2">
      <c r="A33" s="13" t="s">
        <v>25</v>
      </c>
      <c r="B33" s="13">
        <v>16.5</v>
      </c>
      <c r="C33" s="13">
        <v>16.5</v>
      </c>
      <c r="D33" s="13">
        <v>16.2</v>
      </c>
    </row>
    <row r="34" spans="1:4" x14ac:dyDescent="0.2">
      <c r="A34" s="13" t="s">
        <v>42</v>
      </c>
      <c r="B34" s="13">
        <v>16.399999999999999</v>
      </c>
      <c r="C34" s="13">
        <v>15.6</v>
      </c>
      <c r="D34" s="13">
        <v>14.8</v>
      </c>
    </row>
    <row r="35" spans="1:4" x14ac:dyDescent="0.2">
      <c r="A35" s="13" t="s">
        <v>50</v>
      </c>
      <c r="B35" s="13">
        <v>15.8</v>
      </c>
      <c r="C35" s="13">
        <v>15.1</v>
      </c>
      <c r="D35" s="13">
        <v>14.2</v>
      </c>
    </row>
    <row r="36" spans="1:4" x14ac:dyDescent="0.2">
      <c r="A36" s="13" t="s">
        <v>51</v>
      </c>
      <c r="B36" s="13">
        <v>17.8</v>
      </c>
      <c r="C36" s="13">
        <v>15.6</v>
      </c>
      <c r="D36" s="13">
        <v>15.3</v>
      </c>
    </row>
    <row r="37" spans="1:4" x14ac:dyDescent="0.2">
      <c r="A37" s="13" t="s">
        <v>52</v>
      </c>
      <c r="B37" s="13">
        <v>15.5</v>
      </c>
      <c r="C37" s="13">
        <v>14.7</v>
      </c>
      <c r="D37" s="13">
        <v>14.5</v>
      </c>
    </row>
    <row r="38" spans="1:4" x14ac:dyDescent="0.2">
      <c r="A38" s="13" t="s">
        <v>68</v>
      </c>
      <c r="B38" s="13" cm="1">
        <f t="array" ref="B38:D39">B19:D20</f>
        <v>15.8</v>
      </c>
      <c r="C38" s="13">
        <v>15.1</v>
      </c>
      <c r="D38" s="13">
        <v>14.8</v>
      </c>
    </row>
    <row r="39" spans="1:4" x14ac:dyDescent="0.2">
      <c r="A39" s="13" t="s">
        <v>78</v>
      </c>
      <c r="B39" s="13">
        <v>16.5</v>
      </c>
      <c r="C39" s="13">
        <v>15.8</v>
      </c>
      <c r="D39" s="13">
        <v>14.6</v>
      </c>
    </row>
    <row r="44" spans="1:4" ht="19.5" thickBot="1" x14ac:dyDescent="0.25">
      <c r="A44" s="13" t="s">
        <v>41</v>
      </c>
      <c r="B44" s="43" t="s">
        <v>17</v>
      </c>
      <c r="C44" s="44" t="s">
        <v>88</v>
      </c>
      <c r="D44" s="44" t="s">
        <v>89</v>
      </c>
    </row>
    <row r="45" spans="1:4" x14ac:dyDescent="0.2">
      <c r="A45" s="13" t="s">
        <v>1</v>
      </c>
      <c r="B45" s="13">
        <f>INDEX(FIRE0204!$A$3:$D$29,MATCH($A45,FIRE0204!$A$3:$A$29,0),MATCH(B$44,FIRE0204!$A$3:$D$3,0))</f>
        <v>25.5</v>
      </c>
      <c r="C45" s="13">
        <f>INDEX(FIRE0204!$A$3:$D$29,MATCH($A45,FIRE0204!$A$3:$A$29,0),MATCH(C$44,FIRE0204!$A$3:$D$3,0))</f>
        <v>23.4</v>
      </c>
      <c r="D45" s="13">
        <f>INDEX(FIRE0204!$A$3:$D$29,MATCH($A45,FIRE0204!$A$3:$A$29,0),MATCH(D$44,FIRE0204!$A$3:$D$3,0))</f>
        <v>21.9</v>
      </c>
    </row>
    <row r="46" spans="1:4" x14ac:dyDescent="0.2">
      <c r="A46" s="13" t="s">
        <v>2</v>
      </c>
      <c r="B46" s="13">
        <f>INDEX(FIRE0204!$A$3:$D$29,MATCH($A46,FIRE0204!$A$3:$A$29,0),MATCH(B$44,FIRE0204!$A$3:$D$3,0))</f>
        <v>22.6</v>
      </c>
      <c r="C46" s="13">
        <f>INDEX(FIRE0204!$A$3:$D$29,MATCH($A46,FIRE0204!$A$3:$A$29,0),MATCH(C$44,FIRE0204!$A$3:$D$3,0))</f>
        <v>21.5</v>
      </c>
      <c r="D46" s="13">
        <f>INDEX(FIRE0204!$A$3:$D$29,MATCH($A46,FIRE0204!$A$3:$A$29,0),MATCH(D$44,FIRE0204!$A$3:$D$3,0))</f>
        <v>20.8</v>
      </c>
    </row>
    <row r="47" spans="1:4" x14ac:dyDescent="0.2">
      <c r="A47" s="13" t="s">
        <v>3</v>
      </c>
      <c r="B47" s="13">
        <f>INDEX(FIRE0204!$A$3:$D$29,MATCH($A47,FIRE0204!$A$3:$A$29,0),MATCH(B$44,FIRE0204!$A$3:$D$3,0))</f>
        <v>20.7</v>
      </c>
      <c r="C47" s="13">
        <f>INDEX(FIRE0204!$A$3:$D$29,MATCH($A47,FIRE0204!$A$3:$A$29,0),MATCH(C$44,FIRE0204!$A$3:$D$3,0))</f>
        <v>20.100000000000001</v>
      </c>
      <c r="D47" s="13">
        <f>INDEX(FIRE0204!$A$3:$D$29,MATCH($A47,FIRE0204!$A$3:$A$29,0),MATCH(D$44,FIRE0204!$A$3:$D$3,0))</f>
        <v>19.399999999999999</v>
      </c>
    </row>
    <row r="48" spans="1:4" x14ac:dyDescent="0.2">
      <c r="A48" s="13" t="s">
        <v>4</v>
      </c>
      <c r="B48" s="13">
        <f>INDEX(FIRE0204!$A$3:$D$29,MATCH($A48,FIRE0204!$A$3:$A$29,0),MATCH(B$44,FIRE0204!$A$3:$D$3,0))</f>
        <v>18.3</v>
      </c>
      <c r="C48" s="13">
        <f>INDEX(FIRE0204!$A$3:$D$29,MATCH($A48,FIRE0204!$A$3:$A$29,0),MATCH(C$44,FIRE0204!$A$3:$D$3,0))</f>
        <v>18.3</v>
      </c>
      <c r="D48" s="13">
        <f>INDEX(FIRE0204!$A$3:$D$29,MATCH($A48,FIRE0204!$A$3:$A$29,0),MATCH(D$44,FIRE0204!$A$3:$D$3,0))</f>
        <v>18.100000000000001</v>
      </c>
    </row>
    <row r="49" spans="1:4" x14ac:dyDescent="0.2">
      <c r="A49" s="13" t="s">
        <v>5</v>
      </c>
      <c r="B49" s="13">
        <f>INDEX(FIRE0204!$A$3:$D$29,MATCH($A49,FIRE0204!$A$3:$A$29,0),MATCH(B$44,FIRE0204!$A$3:$D$3,0))</f>
        <v>18.5</v>
      </c>
      <c r="C49" s="13">
        <f>INDEX(FIRE0204!$A$3:$D$29,MATCH($A49,FIRE0204!$A$3:$A$29,0),MATCH(C$44,FIRE0204!$A$3:$D$3,0))</f>
        <v>17.899999999999999</v>
      </c>
      <c r="D49" s="13">
        <f>INDEX(FIRE0204!$A$3:$D$29,MATCH($A49,FIRE0204!$A$3:$A$29,0),MATCH(D$44,FIRE0204!$A$3:$D$3,0))</f>
        <v>17.7</v>
      </c>
    </row>
    <row r="50" spans="1:4" x14ac:dyDescent="0.2">
      <c r="A50" s="13" t="s">
        <v>21</v>
      </c>
      <c r="B50" s="13">
        <f>INDEX(FIRE0204!$A$3:$D$29,MATCH($A50,FIRE0204!$A$3:$A$29,0),MATCH(B$44,FIRE0204!$A$3:$D$3,0))</f>
        <v>18.3</v>
      </c>
      <c r="C50" s="13">
        <f>INDEX(FIRE0204!$A$3:$D$29,MATCH($A50,FIRE0204!$A$3:$A$29,0),MATCH(C$44,FIRE0204!$A$3:$D$3,0))</f>
        <v>17.600000000000001</v>
      </c>
      <c r="D50" s="13">
        <f>INDEX(FIRE0204!$A$3:$D$29,MATCH($A50,FIRE0204!$A$3:$A$29,0),MATCH(D$44,FIRE0204!$A$3:$D$3,0))</f>
        <v>16.899999999999999</v>
      </c>
    </row>
    <row r="51" spans="1:4" x14ac:dyDescent="0.2">
      <c r="A51" s="13" t="s">
        <v>22</v>
      </c>
      <c r="B51" s="13">
        <f>INDEX(FIRE0204!$A$3:$D$29,MATCH($A51,FIRE0204!$A$3:$A$29,0),MATCH(B$44,FIRE0204!$A$3:$D$3,0))</f>
        <v>18.3</v>
      </c>
      <c r="C51" s="13">
        <f>INDEX(FIRE0204!$A$3:$D$29,MATCH($A51,FIRE0204!$A$3:$A$29,0),MATCH(C$44,FIRE0204!$A$3:$D$3,0))</f>
        <v>17.600000000000001</v>
      </c>
      <c r="D51" s="13">
        <f>INDEX(FIRE0204!$A$3:$D$29,MATCH($A51,FIRE0204!$A$3:$A$29,0),MATCH(D$44,FIRE0204!$A$3:$D$3,0))</f>
        <v>17.100000000000001</v>
      </c>
    </row>
    <row r="52" spans="1:4" x14ac:dyDescent="0.2">
      <c r="A52" s="13" t="s">
        <v>23</v>
      </c>
      <c r="B52" s="13">
        <f>INDEX(FIRE0204!$A$3:$D$29,MATCH($A52,FIRE0204!$A$3:$A$29,0),MATCH(B$44,FIRE0204!$A$3:$D$3,0))</f>
        <v>18.3</v>
      </c>
      <c r="C52" s="13">
        <f>INDEX(FIRE0204!$A$3:$D$29,MATCH($A52,FIRE0204!$A$3:$A$29,0),MATCH(C$44,FIRE0204!$A$3:$D$3,0))</f>
        <v>17</v>
      </c>
      <c r="D52" s="13">
        <f>INDEX(FIRE0204!$A$3:$D$29,MATCH($A52,FIRE0204!$A$3:$A$29,0),MATCH(D$44,FIRE0204!$A$3:$D$3,0))</f>
        <v>16.2</v>
      </c>
    </row>
    <row r="53" spans="1:4" x14ac:dyDescent="0.2">
      <c r="A53" s="13" t="s">
        <v>24</v>
      </c>
      <c r="B53" s="13">
        <f>INDEX(FIRE0204!$A$3:$D$29,MATCH($A53,FIRE0204!$A$3:$A$29,0),MATCH(B$44,FIRE0204!$A$3:$D$3,0))</f>
        <v>16.2</v>
      </c>
      <c r="C53" s="13">
        <f>INDEX(FIRE0204!$A$3:$D$29,MATCH($A53,FIRE0204!$A$3:$A$29,0),MATCH(C$44,FIRE0204!$A$3:$D$3,0))</f>
        <v>16.2</v>
      </c>
      <c r="D53" s="13">
        <f>INDEX(FIRE0204!$A$3:$D$29,MATCH($A53,FIRE0204!$A$3:$A$29,0),MATCH(D$44,FIRE0204!$A$3:$D$3,0))</f>
        <v>16.2</v>
      </c>
    </row>
    <row r="54" spans="1:4" x14ac:dyDescent="0.2">
      <c r="A54" s="13" t="s">
        <v>25</v>
      </c>
      <c r="B54" s="13">
        <f>INDEX(FIRE0204!$A$3:$D$29,MATCH($A54,FIRE0204!$A$3:$A$29,0),MATCH(B$44,FIRE0204!$A$3:$D$3,0))</f>
        <v>16.5</v>
      </c>
      <c r="C54" s="13">
        <f>INDEX(FIRE0204!$A$3:$D$29,MATCH($A54,FIRE0204!$A$3:$A$29,0),MATCH(C$44,FIRE0204!$A$3:$D$3,0))</f>
        <v>16.5</v>
      </c>
      <c r="D54" s="13">
        <f>INDEX(FIRE0204!$A$3:$D$29,MATCH($A54,FIRE0204!$A$3:$A$29,0),MATCH(D$44,FIRE0204!$A$3:$D$3,0))</f>
        <v>16.2</v>
      </c>
    </row>
    <row r="55" spans="1:4" x14ac:dyDescent="0.2">
      <c r="A55" s="13" t="s">
        <v>42</v>
      </c>
      <c r="B55" s="13">
        <f>INDEX(FIRE0204!$A$3:$D$29,MATCH($A55,FIRE0204!$A$3:$A$29,0),MATCH(B$44,FIRE0204!$A$3:$D$3,0))</f>
        <v>16.399999999999999</v>
      </c>
      <c r="C55" s="13">
        <f>INDEX(FIRE0204!$A$3:$D$29,MATCH($A55,FIRE0204!$A$3:$A$29,0),MATCH(C$44,FIRE0204!$A$3:$D$3,0))</f>
        <v>15.6</v>
      </c>
      <c r="D55" s="13">
        <f>INDEX(FIRE0204!$A$3:$D$29,MATCH($A55,FIRE0204!$A$3:$A$29,0),MATCH(D$44,FIRE0204!$A$3:$D$3,0))</f>
        <v>14.8</v>
      </c>
    </row>
    <row r="56" spans="1:4" x14ac:dyDescent="0.2">
      <c r="A56" s="13" t="s">
        <v>50</v>
      </c>
      <c r="B56" s="13">
        <f>INDEX(FIRE0204!$A$3:$D$29,MATCH($A56,FIRE0204!$A$3:$A$29,0),MATCH(B$44,FIRE0204!$A$3:$D$3,0))</f>
        <v>15.8</v>
      </c>
      <c r="C56" s="13">
        <f>INDEX(FIRE0204!$A$3:$D$29,MATCH($A56,FIRE0204!$A$3:$A$29,0),MATCH(C$44,FIRE0204!$A$3:$D$3,0))</f>
        <v>15.1</v>
      </c>
      <c r="D56" s="13">
        <f>INDEX(FIRE0204!$A$3:$D$29,MATCH($A56,FIRE0204!$A$3:$A$29,0),MATCH(D$44,FIRE0204!$A$3:$D$3,0))</f>
        <v>14.2</v>
      </c>
    </row>
    <row r="57" spans="1:4" x14ac:dyDescent="0.2">
      <c r="A57" s="13" t="s">
        <v>51</v>
      </c>
      <c r="B57" s="13">
        <f>INDEX(FIRE0204!$A$3:$D$29,MATCH($A57,FIRE0204!$A$3:$A$29,0),MATCH(B$44,FIRE0204!$A$3:$D$3,0))</f>
        <v>17.8</v>
      </c>
      <c r="C57" s="13">
        <f>INDEX(FIRE0204!$A$3:$D$29,MATCH($A57,FIRE0204!$A$3:$A$29,0),MATCH(C$44,FIRE0204!$A$3:$D$3,0))</f>
        <v>15.6</v>
      </c>
      <c r="D57" s="13">
        <f>INDEX(FIRE0204!$A$3:$D$29,MATCH($A57,FIRE0204!$A$3:$A$29,0),MATCH(D$44,FIRE0204!$A$3:$D$3,0))</f>
        <v>15.3</v>
      </c>
    </row>
    <row r="58" spans="1:4" x14ac:dyDescent="0.2">
      <c r="A58" s="13" t="s">
        <v>52</v>
      </c>
      <c r="B58" s="13">
        <f>INDEX(FIRE0204!$A$3:$D$29,MATCH($A58,FIRE0204!$A$3:$A$29,0),MATCH(B$44,FIRE0204!$A$3:$D$3,0))</f>
        <v>15.5</v>
      </c>
      <c r="C58" s="13">
        <f>INDEX(FIRE0204!$A$3:$D$29,MATCH($A58,FIRE0204!$A$3:$A$29,0),MATCH(C$44,FIRE0204!$A$3:$D$3,0))</f>
        <v>14.7</v>
      </c>
      <c r="D58" s="13">
        <f>INDEX(FIRE0204!$A$3:$D$29,MATCH($A58,FIRE0204!$A$3:$A$29,0),MATCH(D$44,FIRE0204!$A$3:$D$3,0))</f>
        <v>14.5</v>
      </c>
    </row>
    <row r="59" spans="1:4" x14ac:dyDescent="0.2">
      <c r="A59" s="13" t="s">
        <v>68</v>
      </c>
      <c r="B59" s="13">
        <f>INDEX(FIRE0204!$A$3:$D$29,MATCH($A59,FIRE0204!$A$3:$A$29,0),MATCH(B$44,FIRE0204!$A$3:$D$3,0))</f>
        <v>15.8</v>
      </c>
      <c r="C59" s="13">
        <f>INDEX(FIRE0204!$A$3:$D$29,MATCH($A59,FIRE0204!$A$3:$A$29,0),MATCH(C$44,FIRE0204!$A$3:$D$3,0))</f>
        <v>15.1</v>
      </c>
      <c r="D59" s="13">
        <f>INDEX(FIRE0204!$A$3:$D$29,MATCH($A59,FIRE0204!$A$3:$A$29,0),MATCH(D$44,FIRE0204!$A$3:$D$3,0))</f>
        <v>14.8</v>
      </c>
    </row>
    <row r="60" spans="1:4" x14ac:dyDescent="0.2">
      <c r="A60" s="13" t="s">
        <v>78</v>
      </c>
      <c r="B60" s="13">
        <f>INDEX(FIRE0204!$A$3:$D$29,MATCH($A60,FIRE0204!$A$3:$A$29,0),MATCH(B$44,FIRE0204!$A$3:$D$3,0))</f>
        <v>16.5</v>
      </c>
      <c r="C60" s="13">
        <f>INDEX(FIRE0204!$A$3:$D$29,MATCH($A60,FIRE0204!$A$3:$A$29,0),MATCH(C$44,FIRE0204!$A$3:$D$3,0))</f>
        <v>15.8</v>
      </c>
      <c r="D60" s="13">
        <f>INDEX(FIRE0204!$A$3:$D$29,MATCH($A60,FIRE0204!$A$3:$A$29,0),MATCH(D$44,FIRE0204!$A$3:$D$3,0))</f>
        <v>14.6</v>
      </c>
    </row>
    <row r="67" spans="1:4" x14ac:dyDescent="0.2">
      <c r="A67" s="13" t="s">
        <v>41</v>
      </c>
      <c r="B67" s="13" t="s">
        <v>49</v>
      </c>
      <c r="C67" s="13" t="s">
        <v>48</v>
      </c>
      <c r="D67" s="13" t="s">
        <v>47</v>
      </c>
    </row>
    <row r="68" spans="1:4" x14ac:dyDescent="0.2">
      <c r="A68" s="13" t="s">
        <v>1</v>
      </c>
      <c r="B68" s="13" t="b">
        <f>IF(B45=B24,TRUE)</f>
        <v>1</v>
      </c>
      <c r="C68" s="13" t="b">
        <f t="shared" ref="C68:D68" si="0">IF(C45=C24,TRUE)</f>
        <v>1</v>
      </c>
      <c r="D68" s="13" t="b">
        <f t="shared" si="0"/>
        <v>1</v>
      </c>
    </row>
    <row r="69" spans="1:4" x14ac:dyDescent="0.2">
      <c r="A69" s="13" t="s">
        <v>2</v>
      </c>
      <c r="B69" s="13" t="b">
        <f t="shared" ref="B69:D69" si="1">IF(B46=B25,TRUE)</f>
        <v>1</v>
      </c>
      <c r="C69" s="13" t="b">
        <f t="shared" si="1"/>
        <v>1</v>
      </c>
      <c r="D69" s="13" t="b">
        <f t="shared" si="1"/>
        <v>1</v>
      </c>
    </row>
    <row r="70" spans="1:4" x14ac:dyDescent="0.2">
      <c r="A70" s="13" t="s">
        <v>3</v>
      </c>
      <c r="B70" s="13" t="b">
        <f t="shared" ref="B70:D70" si="2">IF(B47=B26,TRUE)</f>
        <v>1</v>
      </c>
      <c r="C70" s="13" t="b">
        <f t="shared" si="2"/>
        <v>1</v>
      </c>
      <c r="D70" s="13" t="b">
        <f t="shared" si="2"/>
        <v>1</v>
      </c>
    </row>
    <row r="71" spans="1:4" x14ac:dyDescent="0.2">
      <c r="A71" s="13" t="s">
        <v>4</v>
      </c>
      <c r="B71" s="13" t="b">
        <f t="shared" ref="B71:D71" si="3">IF(B48=B27,TRUE)</f>
        <v>1</v>
      </c>
      <c r="C71" s="13" t="b">
        <f t="shared" si="3"/>
        <v>1</v>
      </c>
      <c r="D71" s="13" t="b">
        <f t="shared" si="3"/>
        <v>1</v>
      </c>
    </row>
    <row r="72" spans="1:4" x14ac:dyDescent="0.2">
      <c r="A72" s="13" t="s">
        <v>5</v>
      </c>
      <c r="B72" s="13" t="b">
        <f t="shared" ref="B72:D72" si="4">IF(B49=B28,TRUE)</f>
        <v>1</v>
      </c>
      <c r="C72" s="13" t="b">
        <f t="shared" si="4"/>
        <v>1</v>
      </c>
      <c r="D72" s="13" t="b">
        <f t="shared" si="4"/>
        <v>1</v>
      </c>
    </row>
    <row r="73" spans="1:4" x14ac:dyDescent="0.2">
      <c r="A73" s="13" t="s">
        <v>21</v>
      </c>
      <c r="B73" s="13" t="b">
        <f t="shared" ref="B73:D73" si="5">IF(B50=B29,TRUE)</f>
        <v>1</v>
      </c>
      <c r="C73" s="13" t="b">
        <f t="shared" si="5"/>
        <v>1</v>
      </c>
      <c r="D73" s="13" t="b">
        <f t="shared" si="5"/>
        <v>1</v>
      </c>
    </row>
    <row r="74" spans="1:4" x14ac:dyDescent="0.2">
      <c r="A74" s="13" t="s">
        <v>22</v>
      </c>
      <c r="B74" s="13" t="b">
        <f t="shared" ref="B74:D74" si="6">IF(B51=B30,TRUE)</f>
        <v>1</v>
      </c>
      <c r="C74" s="13" t="b">
        <f t="shared" si="6"/>
        <v>1</v>
      </c>
      <c r="D74" s="13" t="b">
        <f t="shared" si="6"/>
        <v>1</v>
      </c>
    </row>
    <row r="75" spans="1:4" x14ac:dyDescent="0.2">
      <c r="A75" s="13" t="s">
        <v>23</v>
      </c>
      <c r="B75" s="13" t="b">
        <f t="shared" ref="B75:D75" si="7">IF(B52=B31,TRUE)</f>
        <v>1</v>
      </c>
      <c r="C75" s="13" t="b">
        <f t="shared" si="7"/>
        <v>1</v>
      </c>
      <c r="D75" s="13" t="b">
        <f t="shared" si="7"/>
        <v>1</v>
      </c>
    </row>
    <row r="76" spans="1:4" x14ac:dyDescent="0.2">
      <c r="A76" s="13" t="s">
        <v>24</v>
      </c>
      <c r="B76" s="13" t="b">
        <f t="shared" ref="B76:D76" si="8">IF(B53=B32,TRUE)</f>
        <v>1</v>
      </c>
      <c r="C76" s="13" t="b">
        <f t="shared" si="8"/>
        <v>1</v>
      </c>
      <c r="D76" s="13" t="b">
        <f t="shared" si="8"/>
        <v>1</v>
      </c>
    </row>
    <row r="77" spans="1:4" x14ac:dyDescent="0.2">
      <c r="A77" s="13" t="s">
        <v>25</v>
      </c>
      <c r="B77" s="13" t="b">
        <f t="shared" ref="B77:D77" si="9">IF(B54=B33,TRUE)</f>
        <v>1</v>
      </c>
      <c r="C77" s="13" t="b">
        <f t="shared" si="9"/>
        <v>1</v>
      </c>
      <c r="D77" s="13" t="b">
        <f t="shared" si="9"/>
        <v>1</v>
      </c>
    </row>
    <row r="78" spans="1:4" x14ac:dyDescent="0.2">
      <c r="A78" s="13" t="s">
        <v>42</v>
      </c>
      <c r="B78" s="13" t="b">
        <f t="shared" ref="B78:D78" si="10">IF(B55=B34,TRUE)</f>
        <v>1</v>
      </c>
      <c r="C78" s="13" t="b">
        <f t="shared" si="10"/>
        <v>1</v>
      </c>
      <c r="D78" s="13" t="b">
        <f t="shared" si="10"/>
        <v>1</v>
      </c>
    </row>
    <row r="79" spans="1:4" x14ac:dyDescent="0.2">
      <c r="A79" s="13" t="s">
        <v>50</v>
      </c>
      <c r="B79" s="13" t="b">
        <f t="shared" ref="B79:D79" si="11">IF(B56=B35,TRUE)</f>
        <v>1</v>
      </c>
      <c r="C79" s="13" t="b">
        <f t="shared" si="11"/>
        <v>1</v>
      </c>
      <c r="D79" s="13" t="b">
        <f t="shared" si="11"/>
        <v>1</v>
      </c>
    </row>
    <row r="80" spans="1:4" x14ac:dyDescent="0.2">
      <c r="A80" s="13" t="s">
        <v>51</v>
      </c>
      <c r="B80" s="13" t="b">
        <f t="shared" ref="B80:D80" si="12">IF(B57=B36,TRUE)</f>
        <v>1</v>
      </c>
      <c r="C80" s="13" t="b">
        <f t="shared" si="12"/>
        <v>1</v>
      </c>
      <c r="D80" s="13" t="b">
        <f t="shared" si="12"/>
        <v>1</v>
      </c>
    </row>
    <row r="81" spans="1:4" x14ac:dyDescent="0.2">
      <c r="A81" s="13" t="s">
        <v>52</v>
      </c>
      <c r="B81" s="13" t="b">
        <f t="shared" ref="B81:D83" si="13">IF(B58=B37,TRUE)</f>
        <v>1</v>
      </c>
      <c r="C81" s="13" t="b">
        <f t="shared" si="13"/>
        <v>1</v>
      </c>
      <c r="D81" s="13" t="b">
        <f t="shared" si="13"/>
        <v>1</v>
      </c>
    </row>
    <row r="82" spans="1:4" x14ac:dyDescent="0.2">
      <c r="A82" s="13" t="s">
        <v>68</v>
      </c>
      <c r="B82" s="13" t="b">
        <f>IF(B59=B38,TRUE)</f>
        <v>1</v>
      </c>
      <c r="C82" s="13" t="b">
        <f t="shared" si="13"/>
        <v>1</v>
      </c>
      <c r="D82" s="13" t="b">
        <f t="shared" si="13"/>
        <v>1</v>
      </c>
    </row>
    <row r="83" spans="1:4" x14ac:dyDescent="0.2">
      <c r="A83" s="13" t="s">
        <v>78</v>
      </c>
      <c r="B83" s="13" t="b">
        <f>IF(B60=B39,TRUE)</f>
        <v>1</v>
      </c>
      <c r="C83" s="13" t="b">
        <f t="shared" si="13"/>
        <v>1</v>
      </c>
      <c r="D83" s="13" t="b">
        <f t="shared" si="13"/>
        <v>1</v>
      </c>
    </row>
  </sheetData>
  <conditionalFormatting sqref="B68:D83">
    <cfRule type="cellIs" dxfId="0" priority="1" operator="equal">
      <formula>TRUE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Cover_sheet</vt:lpstr>
      <vt:lpstr>config</vt:lpstr>
      <vt:lpstr>Contents</vt:lpstr>
      <vt:lpstr>Data</vt:lpstr>
      <vt:lpstr>Notes</vt:lpstr>
      <vt:lpstr>FIRE0204</vt:lpstr>
      <vt:lpstr>QA</vt:lpstr>
      <vt:lpstr>Contents!Print_Area</vt:lpstr>
      <vt:lpstr>FIRE0204!Print_Area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>Ollie Gee</cp:lastModifiedBy>
  <dcterms:created xsi:type="dcterms:W3CDTF">2020-09-23T14:49:09Z</dcterms:created>
  <dcterms:modified xsi:type="dcterms:W3CDTF">2026-08-07T15:12:06Z</dcterms:modified>
</cp:coreProperties>
</file>