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A7BCDD10-57EF-4C62-9D42-A84753DC2ACB}" xr6:coauthVersionLast="47" xr6:coauthVersionMax="47" xr10:uidLastSave="{00000000-0000-0000-0000-000000000000}"/>
  <workbookProtection workbookAlgorithmName="SHA-512" workbookHashValue="toBE+LfKMf7H3t0HU6huaRWXGN2W7zzRLnnWutoTDyCcc6ET/uxbOuQlP6lR9jODN9kNxnAgB/p4Ip/8LEAI7w==" workbookSaltValue="3x4OV18cpHXcwctVT14NUg==" workbookSpinCount="100000" lockStructure="1"/>
  <bookViews>
    <workbookView xWindow="-120" yWindow="-120" windowWidth="29040" windowHeight="14370" xr2:uid="{00000000-000D-0000-FFFF-FFFF00000000}"/>
  </bookViews>
  <sheets>
    <sheet name="Cover_sheet" sheetId="9" r:id="rId1"/>
    <sheet name="config" sheetId="13" state="hidden" r:id="rId2"/>
    <sheet name="Contents" sheetId="10" r:id="rId3"/>
    <sheet name="Notes" sheetId="16" r:id="rId4"/>
    <sheet name="Data - rescues" sheetId="1" r:id="rId5"/>
    <sheet name="Data_rescues_2009_10" sheetId="11" state="hidden" r:id="rId6"/>
    <sheet name="FIRE0511a" sheetId="3" r:id="rId7"/>
    <sheet name="QA 0511a" sheetId="14" state="hidden" r:id="rId8"/>
    <sheet name="Data - evacuations" sheetId="2" r:id="rId9"/>
    <sheet name="Data_evacuations_2009_10" sheetId="12" state="hidden" r:id="rId10"/>
    <sheet name="FIRE0511b" sheetId="6" r:id="rId11"/>
    <sheet name="QA 0511b" sheetId="15" state="hidden" r:id="rId12"/>
  </sheets>
  <externalReferences>
    <externalReference r:id="rId13"/>
    <externalReference r:id="rId14"/>
  </externalReferences>
  <definedNames>
    <definedName name="_xlnm._FilterDatabase" localSheetId="8" hidden="1">'Data - evacuations'!$A$1:$D$1</definedName>
    <definedName name="bb">'[1]Succ apps, retire &amp; resig 0203'!$A$5:$S$58</definedName>
    <definedName name="_xlnm.Print_Area" localSheetId="2">Contents!$A$1:$E$9</definedName>
    <definedName name="_xlnm.Print_Area" localSheetId="6">FIRE0511a!$A$1:$F$27</definedName>
    <definedName name="_xlnm.Print_Area" localSheetId="10">FIRE0511b!$A$1:$J$35</definedName>
    <definedName name="_xlnm.Print_Titles" localSheetId="10">FIRE0511b!$A:$A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pivotCaches>
    <pivotCache cacheId="71" r:id="rId15"/>
    <pivotCache cacheId="72" r:id="rId1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8" i="15" l="1" a="1"/>
  <c r="B24" i="15" a="1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45" i="14"/>
  <c r="B83" i="14"/>
  <c r="C83" i="14"/>
  <c r="B60" i="14"/>
  <c r="C60" i="14"/>
  <c r="B38" i="14" a="1"/>
  <c r="D8" i="10"/>
  <c r="D6" i="10"/>
  <c r="D7" i="10"/>
  <c r="C22" i="6"/>
  <c r="D22" i="6"/>
  <c r="E22" i="6"/>
  <c r="F22" i="6"/>
  <c r="G22" i="6"/>
  <c r="H22" i="6"/>
  <c r="I22" i="6"/>
  <c r="C23" i="6"/>
  <c r="D23" i="6"/>
  <c r="E23" i="6"/>
  <c r="F23" i="6"/>
  <c r="G23" i="6"/>
  <c r="H23" i="6"/>
  <c r="I23" i="6"/>
  <c r="B22" i="6"/>
  <c r="B23" i="6"/>
  <c r="B19" i="3"/>
  <c r="B20" i="3"/>
  <c r="C19" i="3"/>
  <c r="D19" i="3"/>
  <c r="E19" i="3"/>
  <c r="F19" i="3"/>
  <c r="C20" i="3"/>
  <c r="D20" i="3"/>
  <c r="E20" i="3"/>
  <c r="F20" i="3"/>
  <c r="D9" i="10"/>
  <c r="A10" i="9"/>
  <c r="A3" i="9"/>
  <c r="A11" i="16"/>
  <c r="C59" i="14"/>
  <c r="B59" i="14"/>
  <c r="B24" i="14" a="1"/>
  <c r="B60" i="15" l="1"/>
  <c r="B83" i="15" s="1"/>
  <c r="C60" i="15"/>
  <c r="C83" i="15" s="1"/>
  <c r="D60" i="15"/>
  <c r="D83" i="15" s="1"/>
  <c r="E60" i="15"/>
  <c r="E83" i="15" s="1"/>
  <c r="F60" i="15"/>
  <c r="F83" i="15" s="1"/>
  <c r="G60" i="15"/>
  <c r="G83" i="15" s="1"/>
  <c r="H60" i="15"/>
  <c r="H83" i="15" s="1"/>
  <c r="B59" i="15"/>
  <c r="C59" i="15"/>
  <c r="E83" i="14"/>
  <c r="D83" i="14"/>
  <c r="D59" i="15"/>
  <c r="E59" i="15"/>
  <c r="F59" i="15"/>
  <c r="G59" i="15"/>
  <c r="H59" i="15"/>
  <c r="B82" i="14"/>
  <c r="E82" i="14"/>
  <c r="C82" i="14"/>
  <c r="D82" i="14"/>
  <c r="G82" i="15" l="1"/>
  <c r="F82" i="15"/>
  <c r="D82" i="15"/>
  <c r="C82" i="15"/>
  <c r="B82" i="15"/>
  <c r="E82" i="15"/>
  <c r="H82" i="15"/>
  <c r="A2" i="10"/>
  <c r="A9" i="9"/>
  <c r="A8" i="9"/>
  <c r="A5" i="9"/>
  <c r="B21" i="6" a="1"/>
  <c r="C21" i="6" a="1"/>
  <c r="B58" i="15" s="1"/>
  <c r="B81" i="15" s="1"/>
  <c r="B19" i="6"/>
  <c r="C19" i="6"/>
  <c r="B56" i="15" s="1"/>
  <c r="B79" i="15" s="1"/>
  <c r="D19" i="6"/>
  <c r="C56" i="15" s="1"/>
  <c r="C79" i="15" s="1"/>
  <c r="E19" i="6"/>
  <c r="D56" i="15" s="1"/>
  <c r="D79" i="15" s="1"/>
  <c r="F19" i="6"/>
  <c r="E56" i="15" s="1"/>
  <c r="E79" i="15" s="1"/>
  <c r="G19" i="6"/>
  <c r="F56" i="15" s="1"/>
  <c r="F79" i="15" s="1"/>
  <c r="H19" i="6"/>
  <c r="G56" i="15" s="1"/>
  <c r="G79" i="15" s="1"/>
  <c r="I19" i="6"/>
  <c r="H56" i="15" s="1"/>
  <c r="H79" i="15" s="1"/>
  <c r="B20" i="6"/>
  <c r="C20" i="6"/>
  <c r="B57" i="15" s="1"/>
  <c r="B80" i="15" s="1"/>
  <c r="D20" i="6"/>
  <c r="C57" i="15" s="1"/>
  <c r="C80" i="15" s="1"/>
  <c r="E20" i="6"/>
  <c r="D57" i="15" s="1"/>
  <c r="D80" i="15" s="1"/>
  <c r="F20" i="6"/>
  <c r="E57" i="15" s="1"/>
  <c r="E80" i="15" s="1"/>
  <c r="G20" i="6"/>
  <c r="F57" i="15" s="1"/>
  <c r="F80" i="15" s="1"/>
  <c r="H20" i="6"/>
  <c r="G57" i="15" s="1"/>
  <c r="G80" i="15" s="1"/>
  <c r="I20" i="6"/>
  <c r="H57" i="15" s="1"/>
  <c r="H80" i="15" s="1"/>
  <c r="D21" i="6"/>
  <c r="C58" i="15" s="1"/>
  <c r="C81" i="15" s="1"/>
  <c r="E21" i="6"/>
  <c r="D58" i="15" s="1"/>
  <c r="D81" i="15" s="1"/>
  <c r="F21" i="6"/>
  <c r="E58" i="15" s="1"/>
  <c r="E81" i="15" s="1"/>
  <c r="G21" i="6"/>
  <c r="F58" i="15" s="1"/>
  <c r="F81" i="15" s="1"/>
  <c r="H21" i="6"/>
  <c r="G58" i="15" s="1"/>
  <c r="G81" i="15" s="1"/>
  <c r="I21" i="6"/>
  <c r="H58" i="15" s="1"/>
  <c r="H81" i="15" s="1"/>
  <c r="B16" i="3"/>
  <c r="C16" i="3"/>
  <c r="B56" i="14" s="1"/>
  <c r="B79" i="14" s="1"/>
  <c r="D16" i="3"/>
  <c r="C56" i="14" s="1"/>
  <c r="C79" i="14" s="1"/>
  <c r="E16" i="3"/>
  <c r="E79" i="14" s="1"/>
  <c r="F16" i="3"/>
  <c r="D79" i="14" s="1"/>
  <c r="B17" i="3"/>
  <c r="C17" i="3"/>
  <c r="B57" i="14" s="1"/>
  <c r="B80" i="14" s="1"/>
  <c r="D17" i="3"/>
  <c r="C57" i="14" s="1"/>
  <c r="C80" i="14" s="1"/>
  <c r="E17" i="3"/>
  <c r="E80" i="14" s="1"/>
  <c r="F17" i="3"/>
  <c r="D80" i="14" s="1"/>
  <c r="B18" i="3"/>
  <c r="C18" i="3"/>
  <c r="B58" i="14" s="1"/>
  <c r="B81" i="14" s="1"/>
  <c r="D18" i="3"/>
  <c r="C58" i="14" s="1"/>
  <c r="C81" i="14" s="1"/>
  <c r="E18" i="3"/>
  <c r="E81" i="14" s="1"/>
  <c r="F18" i="3"/>
  <c r="D81" i="14" s="1"/>
  <c r="D7" i="6" a="1"/>
  <c r="E7" i="6" a="1"/>
  <c r="F7" i="6" a="1"/>
  <c r="G7" i="6" a="1"/>
  <c r="H7" i="6" a="1"/>
  <c r="I7" i="6" a="1"/>
  <c r="C7" i="6" a="1"/>
  <c r="B7" i="6" a="1"/>
  <c r="D4" i="3" a="1"/>
  <c r="E4" i="3" a="1"/>
  <c r="F4" i="3" a="1"/>
  <c r="C4" i="3" a="1"/>
  <c r="B4" i="3" a="1"/>
  <c r="B15" i="3" l="1"/>
  <c r="C15" i="3"/>
  <c r="B55" i="14" s="1"/>
  <c r="B78" i="14" s="1"/>
  <c r="D15" i="3"/>
  <c r="C55" i="14" s="1"/>
  <c r="C78" i="14" s="1"/>
  <c r="E15" i="3"/>
  <c r="E78" i="14" s="1"/>
  <c r="F15" i="3"/>
  <c r="D78" i="14" s="1"/>
  <c r="B18" i="6"/>
  <c r="C18" i="6"/>
  <c r="B55" i="15" s="1"/>
  <c r="B78" i="15" s="1"/>
  <c r="D18" i="6"/>
  <c r="C55" i="15" s="1"/>
  <c r="C78" i="15" s="1"/>
  <c r="E18" i="6"/>
  <c r="D55" i="15" s="1"/>
  <c r="D78" i="15" s="1"/>
  <c r="F18" i="6"/>
  <c r="E55" i="15" s="1"/>
  <c r="E78" i="15" s="1"/>
  <c r="G18" i="6"/>
  <c r="F55" i="15" s="1"/>
  <c r="F78" i="15" s="1"/>
  <c r="H18" i="6"/>
  <c r="G55" i="15" s="1"/>
  <c r="G78" i="15" s="1"/>
  <c r="I18" i="6"/>
  <c r="H55" i="15" s="1"/>
  <c r="H78" i="15" s="1"/>
  <c r="I17" i="6" l="1"/>
  <c r="H54" i="15" s="1"/>
  <c r="H77" i="15" s="1"/>
  <c r="H17" i="6"/>
  <c r="G54" i="15" s="1"/>
  <c r="G77" i="15" s="1"/>
  <c r="G17" i="6"/>
  <c r="F54" i="15" s="1"/>
  <c r="F77" i="15" s="1"/>
  <c r="F17" i="6"/>
  <c r="E54" i="15" s="1"/>
  <c r="E77" i="15" s="1"/>
  <c r="E17" i="6"/>
  <c r="D54" i="15" s="1"/>
  <c r="D77" i="15" s="1"/>
  <c r="D17" i="6"/>
  <c r="C54" i="15" s="1"/>
  <c r="C77" i="15" s="1"/>
  <c r="C17" i="6"/>
  <c r="B54" i="15" s="1"/>
  <c r="B77" i="15" s="1"/>
  <c r="B17" i="6"/>
  <c r="I16" i="6"/>
  <c r="H53" i="15" s="1"/>
  <c r="H76" i="15" s="1"/>
  <c r="H16" i="6"/>
  <c r="G53" i="15" s="1"/>
  <c r="G76" i="15" s="1"/>
  <c r="G16" i="6"/>
  <c r="F53" i="15" s="1"/>
  <c r="F76" i="15" s="1"/>
  <c r="F16" i="6"/>
  <c r="E53" i="15" s="1"/>
  <c r="E76" i="15" s="1"/>
  <c r="E16" i="6"/>
  <c r="D53" i="15" s="1"/>
  <c r="D76" i="15" s="1"/>
  <c r="D16" i="6"/>
  <c r="C53" i="15" s="1"/>
  <c r="C76" i="15" s="1"/>
  <c r="C16" i="6"/>
  <c r="B53" i="15" s="1"/>
  <c r="B76" i="15" s="1"/>
  <c r="B16" i="6"/>
  <c r="I15" i="6"/>
  <c r="H52" i="15" s="1"/>
  <c r="H75" i="15" s="1"/>
  <c r="H15" i="6"/>
  <c r="G52" i="15" s="1"/>
  <c r="G75" i="15" s="1"/>
  <c r="G15" i="6"/>
  <c r="F52" i="15" s="1"/>
  <c r="F75" i="15" s="1"/>
  <c r="F15" i="6"/>
  <c r="E52" i="15" s="1"/>
  <c r="E75" i="15" s="1"/>
  <c r="E15" i="6"/>
  <c r="D52" i="15" s="1"/>
  <c r="D75" i="15" s="1"/>
  <c r="D15" i="6"/>
  <c r="C52" i="15" s="1"/>
  <c r="C75" i="15" s="1"/>
  <c r="C15" i="6"/>
  <c r="B52" i="15" s="1"/>
  <c r="B75" i="15" s="1"/>
  <c r="B15" i="6"/>
  <c r="I14" i="6"/>
  <c r="H51" i="15" s="1"/>
  <c r="H74" i="15" s="1"/>
  <c r="H14" i="6"/>
  <c r="G51" i="15" s="1"/>
  <c r="G74" i="15" s="1"/>
  <c r="G14" i="6"/>
  <c r="F51" i="15" s="1"/>
  <c r="F74" i="15" s="1"/>
  <c r="F14" i="6"/>
  <c r="E51" i="15" s="1"/>
  <c r="E74" i="15" s="1"/>
  <c r="E14" i="6"/>
  <c r="D51" i="15" s="1"/>
  <c r="D74" i="15" s="1"/>
  <c r="D14" i="6"/>
  <c r="C51" i="15" s="1"/>
  <c r="C74" i="15" s="1"/>
  <c r="C14" i="6"/>
  <c r="B51" i="15" s="1"/>
  <c r="B74" i="15" s="1"/>
  <c r="B14" i="6"/>
  <c r="I13" i="6"/>
  <c r="H50" i="15" s="1"/>
  <c r="H73" i="15" s="1"/>
  <c r="H13" i="6"/>
  <c r="G50" i="15" s="1"/>
  <c r="G73" i="15" s="1"/>
  <c r="G13" i="6"/>
  <c r="F50" i="15" s="1"/>
  <c r="F73" i="15" s="1"/>
  <c r="F13" i="6"/>
  <c r="E50" i="15" s="1"/>
  <c r="E73" i="15" s="1"/>
  <c r="E13" i="6"/>
  <c r="D50" i="15" s="1"/>
  <c r="D73" i="15" s="1"/>
  <c r="D13" i="6"/>
  <c r="C50" i="15" s="1"/>
  <c r="C73" i="15" s="1"/>
  <c r="C13" i="6"/>
  <c r="B50" i="15" s="1"/>
  <c r="B73" i="15" s="1"/>
  <c r="B13" i="6"/>
  <c r="I12" i="6"/>
  <c r="H49" i="15" s="1"/>
  <c r="H72" i="15" s="1"/>
  <c r="H12" i="6"/>
  <c r="G49" i="15" s="1"/>
  <c r="G72" i="15" s="1"/>
  <c r="G12" i="6"/>
  <c r="F49" i="15" s="1"/>
  <c r="F72" i="15" s="1"/>
  <c r="F12" i="6"/>
  <c r="E49" i="15" s="1"/>
  <c r="E72" i="15" s="1"/>
  <c r="E12" i="6"/>
  <c r="D49" i="15" s="1"/>
  <c r="D72" i="15" s="1"/>
  <c r="D12" i="6"/>
  <c r="C49" i="15" s="1"/>
  <c r="C72" i="15" s="1"/>
  <c r="C12" i="6"/>
  <c r="B49" i="15" s="1"/>
  <c r="B72" i="15" s="1"/>
  <c r="B12" i="6"/>
  <c r="I11" i="6"/>
  <c r="H48" i="15" s="1"/>
  <c r="H71" i="15" s="1"/>
  <c r="H11" i="6"/>
  <c r="G48" i="15" s="1"/>
  <c r="G71" i="15" s="1"/>
  <c r="G11" i="6"/>
  <c r="F48" i="15" s="1"/>
  <c r="F71" i="15" s="1"/>
  <c r="F11" i="6"/>
  <c r="E48" i="15" s="1"/>
  <c r="E71" i="15" s="1"/>
  <c r="E11" i="6"/>
  <c r="D48" i="15" s="1"/>
  <c r="D71" i="15" s="1"/>
  <c r="D11" i="6"/>
  <c r="C48" i="15" s="1"/>
  <c r="C71" i="15" s="1"/>
  <c r="C11" i="6"/>
  <c r="B48" i="15" s="1"/>
  <c r="B71" i="15" s="1"/>
  <c r="B11" i="6"/>
  <c r="I10" i="6"/>
  <c r="H47" i="15" s="1"/>
  <c r="H70" i="15" s="1"/>
  <c r="H10" i="6"/>
  <c r="G47" i="15" s="1"/>
  <c r="G70" i="15" s="1"/>
  <c r="G10" i="6"/>
  <c r="F47" i="15" s="1"/>
  <c r="F70" i="15" s="1"/>
  <c r="F10" i="6"/>
  <c r="E47" i="15" s="1"/>
  <c r="E70" i="15" s="1"/>
  <c r="E10" i="6"/>
  <c r="D47" i="15" s="1"/>
  <c r="D70" i="15" s="1"/>
  <c r="D10" i="6"/>
  <c r="C47" i="15" s="1"/>
  <c r="C70" i="15" s="1"/>
  <c r="C10" i="6"/>
  <c r="B47" i="15" s="1"/>
  <c r="B70" i="15" s="1"/>
  <c r="B10" i="6"/>
  <c r="I9" i="6"/>
  <c r="H46" i="15" s="1"/>
  <c r="H69" i="15" s="1"/>
  <c r="H9" i="6"/>
  <c r="G46" i="15" s="1"/>
  <c r="G69" i="15" s="1"/>
  <c r="G9" i="6"/>
  <c r="F46" i="15" s="1"/>
  <c r="F69" i="15" s="1"/>
  <c r="F9" i="6"/>
  <c r="E46" i="15" s="1"/>
  <c r="E69" i="15" s="1"/>
  <c r="E9" i="6"/>
  <c r="D46" i="15" s="1"/>
  <c r="D69" i="15" s="1"/>
  <c r="D9" i="6"/>
  <c r="C46" i="15" s="1"/>
  <c r="C69" i="15" s="1"/>
  <c r="C9" i="6"/>
  <c r="B46" i="15" s="1"/>
  <c r="B69" i="15" s="1"/>
  <c r="B9" i="6"/>
  <c r="I8" i="6"/>
  <c r="H45" i="15" s="1"/>
  <c r="H68" i="15" s="1"/>
  <c r="H8" i="6"/>
  <c r="G45" i="15" s="1"/>
  <c r="G68" i="15" s="1"/>
  <c r="G8" i="6"/>
  <c r="F45" i="15" s="1"/>
  <c r="F68" i="15" s="1"/>
  <c r="F8" i="6"/>
  <c r="E45" i="15" s="1"/>
  <c r="E68" i="15" s="1"/>
  <c r="E8" i="6"/>
  <c r="D45" i="15" s="1"/>
  <c r="D68" i="15" s="1"/>
  <c r="D8" i="6"/>
  <c r="C45" i="15" s="1"/>
  <c r="C68" i="15" s="1"/>
  <c r="C8" i="6"/>
  <c r="B45" i="15" s="1"/>
  <c r="B68" i="15" s="1"/>
  <c r="B8" i="6"/>
  <c r="B14" i="3"/>
  <c r="B13" i="3"/>
  <c r="B12" i="3"/>
  <c r="B11" i="3"/>
  <c r="B10" i="3"/>
  <c r="B9" i="3"/>
  <c r="B8" i="3"/>
  <c r="B7" i="3"/>
  <c r="B6" i="3"/>
  <c r="B5" i="3"/>
  <c r="F14" i="3"/>
  <c r="D77" i="14" s="1"/>
  <c r="E14" i="3"/>
  <c r="E77" i="14" s="1"/>
  <c r="D14" i="3"/>
  <c r="C54" i="14" s="1"/>
  <c r="C77" i="14" s="1"/>
  <c r="C14" i="3"/>
  <c r="B54" i="14" s="1"/>
  <c r="B77" i="14" s="1"/>
  <c r="F13" i="3"/>
  <c r="D76" i="14" s="1"/>
  <c r="E13" i="3"/>
  <c r="E76" i="14" s="1"/>
  <c r="D13" i="3"/>
  <c r="C53" i="14" s="1"/>
  <c r="C76" i="14" s="1"/>
  <c r="C13" i="3"/>
  <c r="B53" i="14" s="1"/>
  <c r="B76" i="14" s="1"/>
  <c r="F12" i="3"/>
  <c r="D75" i="14" s="1"/>
  <c r="E12" i="3"/>
  <c r="E75" i="14" s="1"/>
  <c r="D12" i="3"/>
  <c r="C52" i="14" s="1"/>
  <c r="C75" i="14" s="1"/>
  <c r="C12" i="3"/>
  <c r="B52" i="14" s="1"/>
  <c r="B75" i="14" s="1"/>
  <c r="F11" i="3"/>
  <c r="D74" i="14" s="1"/>
  <c r="E11" i="3"/>
  <c r="E74" i="14" s="1"/>
  <c r="D11" i="3"/>
  <c r="C51" i="14" s="1"/>
  <c r="C74" i="14" s="1"/>
  <c r="C11" i="3"/>
  <c r="B51" i="14" s="1"/>
  <c r="B74" i="14" s="1"/>
  <c r="F10" i="3"/>
  <c r="D73" i="14" s="1"/>
  <c r="E10" i="3"/>
  <c r="E73" i="14" s="1"/>
  <c r="D10" i="3"/>
  <c r="C50" i="14" s="1"/>
  <c r="C73" i="14" s="1"/>
  <c r="C10" i="3"/>
  <c r="B50" i="14" s="1"/>
  <c r="B73" i="14" s="1"/>
  <c r="F9" i="3"/>
  <c r="D72" i="14" s="1"/>
  <c r="E9" i="3"/>
  <c r="E72" i="14" s="1"/>
  <c r="D9" i="3"/>
  <c r="C49" i="14" s="1"/>
  <c r="C72" i="14" s="1"/>
  <c r="C9" i="3"/>
  <c r="B49" i="14" s="1"/>
  <c r="B72" i="14" s="1"/>
  <c r="F8" i="3"/>
  <c r="D71" i="14" s="1"/>
  <c r="E8" i="3"/>
  <c r="E71" i="14" s="1"/>
  <c r="D8" i="3"/>
  <c r="C48" i="14" s="1"/>
  <c r="C71" i="14" s="1"/>
  <c r="C8" i="3"/>
  <c r="B48" i="14" s="1"/>
  <c r="B71" i="14" s="1"/>
  <c r="F7" i="3"/>
  <c r="D70" i="14" s="1"/>
  <c r="E7" i="3"/>
  <c r="E70" i="14" s="1"/>
  <c r="D7" i="3"/>
  <c r="C47" i="14" s="1"/>
  <c r="C70" i="14" s="1"/>
  <c r="C7" i="3"/>
  <c r="B47" i="14" s="1"/>
  <c r="B70" i="14" s="1"/>
  <c r="F6" i="3"/>
  <c r="D69" i="14" s="1"/>
  <c r="E6" i="3"/>
  <c r="E69" i="14" s="1"/>
  <c r="D6" i="3"/>
  <c r="C46" i="14" s="1"/>
  <c r="C69" i="14" s="1"/>
  <c r="C6" i="3"/>
  <c r="B46" i="14" s="1"/>
  <c r="B69" i="14" s="1"/>
  <c r="F5" i="3"/>
  <c r="D68" i="14" s="1"/>
  <c r="E5" i="3"/>
  <c r="E45" i="14" s="1"/>
  <c r="E68" i="14" s="1"/>
  <c r="D5" i="3"/>
  <c r="C45" i="14" s="1"/>
  <c r="C68" i="14" s="1"/>
  <c r="C5" i="3"/>
  <c r="B45" i="14" s="1"/>
  <c r="B68" i="14" s="1"/>
  <c r="B1" i="14" s="1"/>
  <c r="B1" i="15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<sst xmlns="http://schemas.openxmlformats.org/spreadsheetml/2006/main" count="734" uniqueCount="107">
  <si>
    <t>FINANCIAL_YEAR</t>
  </si>
  <si>
    <t>Rescues</t>
  </si>
  <si>
    <t>2009/10</t>
  </si>
  <si>
    <t>Dwellings</t>
  </si>
  <si>
    <t>Other Outdoors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</si>
  <si>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</si>
  <si>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</si>
  <si>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</si>
  <si>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</si>
  <si>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</si>
  <si>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</si>
  <si>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</si>
  <si>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</si>
  <si>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21 to 50</t>
  </si>
  <si>
    <t>51 to 100</t>
  </si>
  <si>
    <t>6 to 20</t>
  </si>
  <si>
    <t>101 to 250</t>
  </si>
  <si>
    <t>251 to 1,000</t>
  </si>
  <si>
    <t>Over 1,000</t>
  </si>
  <si>
    <t>Year</t>
  </si>
  <si>
    <t>Total</t>
  </si>
  <si>
    <t>Other Buildings</t>
  </si>
  <si>
    <t>Road Vehicles</t>
  </si>
  <si>
    <t>General note:</t>
  </si>
  <si>
    <t>The full set of fire statistics releases, tables and guidance can be found on our landing page, here-</t>
  </si>
  <si>
    <t>https://www.gov.uk/government/collections/fire-statistics</t>
  </si>
  <si>
    <t>Evacuation band</t>
  </si>
  <si>
    <t>FIRE STATISTICS TABLE 0511a: Rescues in primary fires by location group, England</t>
  </si>
  <si>
    <t>1 to 5</t>
  </si>
  <si>
    <t>2018/19</t>
  </si>
  <si>
    <t>1 This table contains information on the number incidents that involved an evacuation, not the number of people evacuated.</t>
  </si>
  <si>
    <t>2019/20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</si>
  <si>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</si>
  <si>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</si>
  <si>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</si>
  <si>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</si>
  <si>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</si>
  <si>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</si>
  <si>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</si>
  <si>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</si>
  <si>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</si>
  <si>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Tables 0511a and 0511b</t>
  </si>
  <si>
    <t>FIRE05011a</t>
  </si>
  <si>
    <t>FIRE05011b</t>
  </si>
  <si>
    <t>Rescues in primary fires by location group, England</t>
  </si>
  <si>
    <t>Raw data for rescues for the main data table</t>
  </si>
  <si>
    <t>Raw data for evacuations for the main data table</t>
  </si>
  <si>
    <t xml:space="preserve"> by evacuation band and location group, England</t>
  </si>
  <si>
    <t>2020/21</t>
  </si>
  <si>
    <t>If you find any problems, or have any feedback, relating to accessibility</t>
  </si>
  <si>
    <t>Detail</t>
  </si>
  <si>
    <t xml:space="preserve">Shows the number of people rescued in primary fires by location group. </t>
  </si>
  <si>
    <t>Provide the raw data for the FIRE0511b main data table.</t>
  </si>
  <si>
    <t>Provide the raw data for the FIRE0511a main data table.</t>
  </si>
  <si>
    <t xml:space="preserve">2 An evacuation is the direction of people from a dangerous place to somewhere safe. This variable is the number of people who were evacuated from the incident, unharmed </t>
  </si>
  <si>
    <t xml:space="preserve"> but with assistance from FRS personnel. Those who are rescued or rescued with an injury are not included in those that are evacuated from the incident.</t>
  </si>
  <si>
    <t>end of table</t>
  </si>
  <si>
    <t>INCIDENT_TYPE</t>
  </si>
  <si>
    <t>TOTAL_RESCUES</t>
  </si>
  <si>
    <t>EVACUATION_TYPE</t>
  </si>
  <si>
    <t>TOTAL_EVACUATIONS</t>
  </si>
  <si>
    <t>2021/22</t>
  </si>
  <si>
    <t>2022/23</t>
  </si>
  <si>
    <t>2023/24</t>
  </si>
  <si>
    <t>Accredited Official Statistics?</t>
  </si>
  <si>
    <t>The statistics in this table are Accredited Official Statistics.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</si>
  <si>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</si>
  <si>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</si>
  <si>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</si>
  <si>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</si>
  <si>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</si>
  <si>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</si>
  <si>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</si>
  <si>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</si>
  <si>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Please email us at firestatistics@communities.gov.uk</t>
  </si>
  <si>
    <t>Press enquiries: NewsDesk@communities.gov.uk</t>
  </si>
  <si>
    <t>ERRORS</t>
  </si>
  <si>
    <t>Row Labels</t>
  </si>
  <si>
    <t>(blank)</t>
  </si>
  <si>
    <t>Grand Total</t>
  </si>
  <si>
    <t>2024/25</t>
  </si>
  <si>
    <t>Column Labels</t>
  </si>
  <si>
    <t>Sum of TOTAL_RESCUES</t>
  </si>
  <si>
    <t>Sum of TOTAL_EVACUATIONS</t>
  </si>
  <si>
    <t>Footnotes</t>
  </si>
  <si>
    <t>Notes on FIRE0511b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</si>
  <si>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</si>
  <si>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 xml:space="preserve">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</si>
  <si>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</si>
  <si>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</si>
  <si>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2025/26</t>
  </si>
  <si>
    <t>copyright year</t>
  </si>
  <si>
    <t>population year</t>
  </si>
  <si>
    <t>Summer 2027</t>
  </si>
  <si>
    <t>Ollie Gee</t>
  </si>
  <si>
    <t>19 August 2026</t>
  </si>
  <si>
    <t>2024</t>
  </si>
  <si>
    <t>Data - rescues</t>
  </si>
  <si>
    <t>Data - evacuations</t>
  </si>
  <si>
    <t>Select a location group from the drop-down list in the box below:</t>
  </si>
  <si>
    <t>Email: FireStatistics@communities.gov.uk</t>
  </si>
  <si>
    <t>12 May 2026</t>
  </si>
  <si>
    <t>Note on year ending March 2026:</t>
  </si>
  <si>
    <t>For FIRE0511b published on year ending March 2026, only data on evacuations from dwelling fires has been published due to a system issue resulting in issues with the data on evacuations from other building, road vehicle, and other outdoor primary fires.</t>
  </si>
  <si>
    <r>
      <t>FIRE STATISTICS TABLE 0511b: Number of dwelling fire incidents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that involved an evacuation</t>
    </r>
    <r>
      <rPr>
        <b/>
        <vertAlign val="superscript"/>
        <sz val="12"/>
        <color rgb="FF000000"/>
        <rFont val="Arial"/>
        <family val="2"/>
      </rPr>
      <t>2</t>
    </r>
  </si>
  <si>
    <t>Number of dwelling fire incidents that involved an evacuation by evacuation band and location group, England</t>
  </si>
  <si>
    <t>Shows the number of incidents that involved an evacuation in dwelling fires by location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</si>
</sst>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sz val="12"/>
      <color rgb="FFFFFFFF"/>
      <name val="Arial"/>
      <family val="2"/>
    </font>
    <font>
      <b/>
      <vertAlign val="superscript"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 applyNumberFormat="0" applyBorder="0" applyProtection="0"/>
    <xf numFmtId="0" fontId="5" fillId="0" borderId="0" applyNumberFormat="0" applyBorder="0" applyProtection="0"/>
    <xf numFmtId="0" fontId="2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</cellStyleXfs>
  <cellXfs count="64">
    <xf numFmtId="0" fontId="0" fillId="0" borderId="0" xfId="0"/>
    <xf numFmtId="0" fontId="5" fillId="3" borderId="0" xfId="5" applyFont="1" applyFill="1"/>
    <xf numFmtId="0" fontId="8" fillId="0" borderId="0" xfId="6" applyFont="1" applyAlignment="1">
      <alignment vertical="center"/>
    </xf>
    <xf numFmtId="0" fontId="9" fillId="0" borderId="0" xfId="5" applyFont="1"/>
    <xf numFmtId="0" fontId="4" fillId="3" borderId="0" xfId="5" applyFill="1"/>
    <xf numFmtId="0" fontId="4" fillId="3" borderId="0" xfId="8" applyFont="1" applyFill="1"/>
    <xf numFmtId="0" fontId="14" fillId="3" borderId="0" xfId="9" applyFont="1" applyFill="1" applyAlignment="1"/>
    <xf numFmtId="0" fontId="5" fillId="4" borderId="0" xfId="5" applyFont="1" applyFill="1"/>
    <xf numFmtId="0" fontId="6" fillId="4" borderId="0" xfId="6" applyFont="1" applyFill="1" applyAlignment="1">
      <alignment vertical="center"/>
    </xf>
    <xf numFmtId="0" fontId="7" fillId="4" borderId="0" xfId="5" applyFont="1" applyFill="1"/>
    <xf numFmtId="0" fontId="4" fillId="4" borderId="0" xfId="5" applyFill="1"/>
    <xf numFmtId="0" fontId="10" fillId="0" borderId="0" xfId="2" applyFont="1"/>
    <xf numFmtId="0" fontId="10" fillId="4" borderId="0" xfId="2" applyFont="1" applyFill="1"/>
    <xf numFmtId="3" fontId="12" fillId="0" borderId="0" xfId="0" applyNumberFormat="1" applyFont="1"/>
    <xf numFmtId="3" fontId="4" fillId="0" borderId="0" xfId="0" applyNumberFormat="1" applyFont="1"/>
    <xf numFmtId="3" fontId="12" fillId="3" borderId="0" xfId="6" applyNumberFormat="1" applyFont="1" applyFill="1"/>
    <xf numFmtId="3" fontId="4" fillId="3" borderId="0" xfId="11" applyNumberFormat="1" applyFont="1" applyFill="1"/>
    <xf numFmtId="3" fontId="12" fillId="4" borderId="0" xfId="6" applyNumberFormat="1" applyFont="1" applyFill="1"/>
    <xf numFmtId="3" fontId="4" fillId="4" borderId="0" xfId="11" applyNumberFormat="1" applyFont="1" applyFill="1"/>
    <xf numFmtId="3" fontId="4" fillId="3" borderId="0" xfId="6" applyNumberFormat="1" applyFont="1" applyFill="1"/>
    <xf numFmtId="3" fontId="17" fillId="3" borderId="0" xfId="9" applyNumberFormat="1" applyFont="1" applyFill="1" applyAlignment="1"/>
    <xf numFmtId="3" fontId="12" fillId="3" borderId="0" xfId="11" applyNumberFormat="1" applyFont="1" applyFill="1" applyAlignment="1">
      <alignment wrapText="1"/>
    </xf>
    <xf numFmtId="3" fontId="12" fillId="3" borderId="0" xfId="11" applyNumberFormat="1" applyFont="1" applyFill="1" applyAlignment="1">
      <alignment horizontal="left" wrapText="1"/>
    </xf>
    <xf numFmtId="3" fontId="4" fillId="3" borderId="0" xfId="13" applyNumberFormat="1" applyFont="1" applyFill="1"/>
    <xf numFmtId="3" fontId="17" fillId="3" borderId="0" xfId="12" applyNumberFormat="1" applyFont="1" applyFill="1" applyAlignment="1">
      <alignment vertical="center"/>
    </xf>
    <xf numFmtId="3" fontId="4" fillId="3" borderId="0" xfId="14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4" fillId="3" borderId="0" xfId="14" applyNumberFormat="1" applyFont="1" applyFill="1" applyAlignment="1">
      <alignment horizontal="left" vertical="center"/>
    </xf>
    <xf numFmtId="3" fontId="17" fillId="3" borderId="0" xfId="2" applyNumberFormat="1" applyFont="1" applyFill="1" applyAlignment="1">
      <alignment vertical="center"/>
    </xf>
    <xf numFmtId="3" fontId="4" fillId="3" borderId="0" xfId="13" applyNumberFormat="1" applyFont="1" applyFill="1" applyAlignment="1">
      <alignment wrapText="1"/>
    </xf>
    <xf numFmtId="3" fontId="4" fillId="3" borderId="0" xfId="13" applyNumberFormat="1" applyFont="1" applyFill="1" applyAlignment="1">
      <alignment horizontal="left"/>
    </xf>
    <xf numFmtId="3" fontId="4" fillId="5" borderId="0" xfId="0" applyNumberFormat="1" applyFont="1" applyFill="1"/>
    <xf numFmtId="3" fontId="4" fillId="5" borderId="0" xfId="0" applyNumberFormat="1" applyFont="1" applyFill="1" applyAlignment="1">
      <alignment horizontal="left" vertical="top"/>
    </xf>
    <xf numFmtId="3" fontId="12" fillId="5" borderId="0" xfId="0" applyNumberFormat="1" applyFont="1" applyFill="1" applyAlignment="1">
      <alignment horizontal="left" vertical="top"/>
    </xf>
    <xf numFmtId="3" fontId="12" fillId="5" borderId="0" xfId="0" applyNumberFormat="1" applyFont="1" applyFill="1"/>
    <xf numFmtId="3" fontId="4" fillId="5" borderId="0" xfId="0" applyNumberFormat="1" applyFont="1" applyFill="1" applyAlignment="1">
      <alignment vertical="top"/>
    </xf>
    <xf numFmtId="3" fontId="17" fillId="5" borderId="0" xfId="2" applyNumberFormat="1" applyFont="1" applyFill="1" applyAlignment="1"/>
    <xf numFmtId="3" fontId="4" fillId="0" borderId="0" xfId="0" pivotButton="1" applyNumberFormat="1" applyFont="1"/>
    <xf numFmtId="3" fontId="4" fillId="0" borderId="0" xfId="0" applyNumberFormat="1" applyFont="1" applyAlignment="1">
      <alignment horizontal="left"/>
    </xf>
    <xf numFmtId="3" fontId="12" fillId="5" borderId="0" xfId="0" applyNumberFormat="1" applyFont="1" applyFill="1" applyAlignment="1">
      <alignment horizontal="right" vertical="center" wrapText="1"/>
    </xf>
    <xf numFmtId="3" fontId="4" fillId="5" borderId="0" xfId="0" applyNumberFormat="1" applyFont="1" applyFill="1" applyAlignment="1">
      <alignment horizontal="right" vertical="center" wrapText="1"/>
    </xf>
    <xf numFmtId="3" fontId="12" fillId="5" borderId="1" xfId="0" applyNumberFormat="1" applyFont="1" applyFill="1" applyBorder="1" applyAlignment="1">
      <alignment horizontal="right" vertical="center" wrapText="1"/>
    </xf>
    <xf numFmtId="3" fontId="4" fillId="5" borderId="1" xfId="0" applyNumberFormat="1" applyFont="1" applyFill="1" applyBorder="1" applyAlignment="1">
      <alignment horizontal="right" vertical="center" wrapText="1"/>
    </xf>
    <xf numFmtId="3" fontId="4" fillId="2" borderId="0" xfId="0" applyNumberFormat="1" applyFont="1" applyFill="1"/>
    <xf numFmtId="3" fontId="12" fillId="5" borderId="1" xfId="0" applyNumberFormat="1" applyFont="1" applyFill="1" applyBorder="1"/>
    <xf numFmtId="3" fontId="4" fillId="5" borderId="1" xfId="0" applyNumberFormat="1" applyFont="1" applyFill="1" applyBorder="1" applyAlignment="1">
      <alignment vertical="center" wrapText="1"/>
    </xf>
    <xf numFmtId="3" fontId="4" fillId="5" borderId="0" xfId="1" applyNumberFormat="1" applyFont="1" applyFill="1"/>
    <xf numFmtId="3" fontId="4" fillId="5" borderId="0" xfId="0" applyNumberFormat="1" applyFont="1" applyFill="1" applyAlignment="1">
      <alignment horizontal="left" vertical="center" wrapText="1"/>
    </xf>
    <xf numFmtId="3" fontId="4" fillId="2" borderId="0" xfId="0" applyNumberFormat="1" applyFont="1" applyFill="1" applyAlignment="1">
      <alignment horizontal="left" vertical="top"/>
    </xf>
    <xf numFmtId="3" fontId="4" fillId="5" borderId="4" xfId="0" applyNumberFormat="1" applyFont="1" applyFill="1" applyBorder="1"/>
    <xf numFmtId="3" fontId="4" fillId="5" borderId="0" xfId="0" applyNumberFormat="1" applyFont="1" applyFill="1" applyAlignment="1">
      <alignment vertical="top" wrapText="1"/>
    </xf>
    <xf numFmtId="3" fontId="17" fillId="5" borderId="0" xfId="2" applyNumberFormat="1" applyFont="1" applyFill="1" applyAlignment="1">
      <alignment horizontal="right"/>
    </xf>
    <xf numFmtId="3" fontId="18" fillId="5" borderId="0" xfId="0" applyNumberFormat="1" applyFont="1" applyFill="1"/>
    <xf numFmtId="3" fontId="12" fillId="6" borderId="0" xfId="0" applyNumberFormat="1" applyFont="1" applyFill="1"/>
    <xf numFmtId="3" fontId="4" fillId="6" borderId="0" xfId="0" applyNumberFormat="1" applyFont="1" applyFill="1"/>
    <xf numFmtId="3" fontId="12" fillId="7" borderId="3" xfId="0" applyNumberFormat="1" applyFont="1" applyFill="1" applyBorder="1"/>
    <xf numFmtId="3" fontId="4" fillId="5" borderId="1" xfId="0" applyNumberFormat="1" applyFont="1" applyFill="1" applyBorder="1"/>
    <xf numFmtId="3" fontId="4" fillId="5" borderId="2" xfId="0" applyNumberFormat="1" applyFont="1" applyFill="1" applyBorder="1" applyAlignment="1">
      <alignment horizontal="right" vertical="center"/>
    </xf>
    <xf numFmtId="3" fontId="4" fillId="5" borderId="2" xfId="0" applyNumberFormat="1" applyFont="1" applyFill="1" applyBorder="1" applyAlignment="1">
      <alignment horizontal="right" vertical="center" wrapText="1"/>
    </xf>
    <xf numFmtId="3" fontId="12" fillId="5" borderId="4" xfId="0" applyNumberFormat="1" applyFont="1" applyFill="1" applyBorder="1"/>
    <xf numFmtId="3" fontId="4" fillId="5" borderId="4" xfId="0" applyNumberFormat="1" applyFont="1" applyFill="1" applyBorder="1" applyAlignment="1">
      <alignment horizontal="right" vertical="center" wrapText="1"/>
    </xf>
    <xf numFmtId="3" fontId="12" fillId="5" borderId="0" xfId="0" applyNumberFormat="1" applyFont="1" applyFill="1" applyAlignment="1">
      <alignment vertical="center"/>
    </xf>
    <xf numFmtId="3" fontId="12" fillId="5" borderId="1" xfId="0" applyNumberFormat="1" applyFont="1" applyFill="1" applyBorder="1" applyAlignment="1">
      <alignment horizontal="right" vertical="center"/>
    </xf>
    <xf numFmtId="3" fontId="4" fillId="3" borderId="0" xfId="11" applyNumberFormat="1" applyFont="1" applyFill="1" applyAlignment="1">
      <alignment horizontal="center"/>
    </xf>
  </cellXfs>
  <cellStyles count="15">
    <cellStyle name="Hyperlink" xfId="2" builtinId="8"/>
    <cellStyle name="Hyperlink 2" xfId="7" xr:uid="{4B03CA6C-7FC4-4B35-A756-8523451C1CE9}"/>
    <cellStyle name="Hyperlink 2 2" xfId="9" xr:uid="{D459BAF2-D1FA-4F46-8B43-4B4C422B6CA2}"/>
    <cellStyle name="Hyperlink 2 2 2" xfId="12" xr:uid="{589577E0-5628-49B8-8A20-F025013391E0}"/>
    <cellStyle name="Hyperlink 3" xfId="10" xr:uid="{57C54358-8665-44EF-989A-7AA342ACF8C9}"/>
    <cellStyle name="Normal" xfId="0" builtinId="0"/>
    <cellStyle name="Normal 2 2" xfId="4" xr:uid="{00000000-0005-0000-0000-000002000000}"/>
    <cellStyle name="Normal 2 2 2 2" xfId="6" xr:uid="{3920EA96-7096-4EF1-A214-76B080A6E919}"/>
    <cellStyle name="Normal 2 3" xfId="11" xr:uid="{69CC0B8B-379B-4B52-8050-18F261EC8D7F}"/>
    <cellStyle name="Normal 2 4" xfId="14" xr:uid="{38CBF1B2-A52B-428B-BBC2-3B95DA4D1B8A}"/>
    <cellStyle name="Normal 5" xfId="3" xr:uid="{00000000-0005-0000-0000-000003000000}"/>
    <cellStyle name="Normal 5 2" xfId="13" xr:uid="{9E52E200-4CAF-449F-A569-5860FA88CA3D}"/>
    <cellStyle name="Normal 6 2" xfId="5" xr:uid="{EC151FDC-7ADC-470F-BB14-8B94E5B4AC9E}"/>
    <cellStyle name="Normal 7 2" xfId="8" xr:uid="{C44E8F21-48DF-44A9-BCA4-4C42B23AB873}"/>
    <cellStyle name="Per cent" xfId="1" builtinId="5"/>
  </cellStyles>
  <dxfs count="8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microsoft.com/office/2022/10/relationships/richValueRel" Target="richData/richValueRel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microsoft.com/office/2017/06/relationships/rdRichValueStructure" Target="richData/rdrichvaluestructure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microsoft.com/office/2017/06/relationships/rdRichValue" Target="richData/rdrichvalue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05.449694675925" createdVersion="8" refreshedVersion="8" minRefreshableVersion="3" recordCount="89" xr:uid="{B5BF19F4-A3A0-4F8F-8EAD-A6EEAF3A2288}">
  <cacheSource type="worksheet">
    <worksheetSource ref="A1:C1048576" sheet="Data - rescues"/>
  </cacheSource>
  <cacheFields count="3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INCIDENT_TYPE" numFmtId="0">
      <sharedItems containsBlank="1" count="5">
        <s v="Dwellings"/>
        <s v="Other Buildings"/>
        <s v="Other Outdoors"/>
        <s v="Road Vehicles"/>
        <m/>
      </sharedItems>
    </cacheField>
    <cacheField name="TOTAL_RESCUES" numFmtId="0">
      <sharedItems containsString="0" containsBlank="1" containsNumber="1" containsInteger="1" minValue="31" maxValue="358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05.451039004627" createdVersion="8" refreshedVersion="8" minRefreshableVersion="3" recordCount="483" xr:uid="{AF928F21-1D14-4739-A331-FCDEA180EA25}">
  <cacheSource type="worksheet">
    <worksheetSource ref="A1:D1048576" sheet="Data - evacuations"/>
  </cacheSource>
  <cacheFields count="4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EVACUATION_TYPE" numFmtId="0">
      <sharedItems containsBlank="1" count="8">
        <s v="1 to 5"/>
        <s v="21 to 50"/>
        <s v="51 to 100"/>
        <s v="6 to 20"/>
        <s v="101 to 250"/>
        <s v="251 to 1,000"/>
        <s v="Over 1,000"/>
        <m/>
      </sharedItems>
    </cacheField>
    <cacheField name="INCIDENT_TYPE" numFmtId="0">
      <sharedItems containsBlank="1"/>
    </cacheField>
    <cacheField name="TOTAL_EVACUATIONS" numFmtId="0">
      <sharedItems containsString="0" containsBlank="1" containsNumber="1" containsInteger="1" minValue="1" maxValue="36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">
  <r>
    <x v="0"/>
    <x v="0"/>
    <n v="3581"/>
  </r>
  <r>
    <x v="0"/>
    <x v="1"/>
    <n v="430"/>
  </r>
  <r>
    <x v="0"/>
    <x v="2"/>
    <n v="50"/>
  </r>
  <r>
    <x v="0"/>
    <x v="3"/>
    <n v="104"/>
  </r>
  <r>
    <x v="1"/>
    <x v="0"/>
    <n v="3310"/>
  </r>
  <r>
    <x v="1"/>
    <x v="1"/>
    <n v="437"/>
  </r>
  <r>
    <x v="1"/>
    <x v="2"/>
    <n v="50"/>
  </r>
  <r>
    <x v="1"/>
    <x v="3"/>
    <n v="121"/>
  </r>
  <r>
    <x v="2"/>
    <x v="0"/>
    <n v="2994"/>
  </r>
  <r>
    <x v="2"/>
    <x v="1"/>
    <n v="327"/>
  </r>
  <r>
    <x v="2"/>
    <x v="2"/>
    <n v="49"/>
  </r>
  <r>
    <x v="2"/>
    <x v="3"/>
    <n v="101"/>
  </r>
  <r>
    <x v="3"/>
    <x v="0"/>
    <n v="2721"/>
  </r>
  <r>
    <x v="3"/>
    <x v="1"/>
    <n v="402"/>
  </r>
  <r>
    <x v="3"/>
    <x v="2"/>
    <n v="73"/>
  </r>
  <r>
    <x v="3"/>
    <x v="3"/>
    <n v="113"/>
  </r>
  <r>
    <x v="4"/>
    <x v="0"/>
    <n v="2617"/>
  </r>
  <r>
    <x v="4"/>
    <x v="1"/>
    <n v="400"/>
  </r>
  <r>
    <x v="4"/>
    <x v="2"/>
    <n v="31"/>
  </r>
  <r>
    <x v="4"/>
    <x v="3"/>
    <n v="141"/>
  </r>
  <r>
    <x v="5"/>
    <x v="0"/>
    <n v="2568"/>
  </r>
  <r>
    <x v="5"/>
    <x v="1"/>
    <n v="565"/>
  </r>
  <r>
    <x v="5"/>
    <x v="2"/>
    <n v="39"/>
  </r>
  <r>
    <x v="5"/>
    <x v="3"/>
    <n v="129"/>
  </r>
  <r>
    <x v="6"/>
    <x v="0"/>
    <n v="2430"/>
  </r>
  <r>
    <x v="6"/>
    <x v="1"/>
    <n v="618"/>
  </r>
  <r>
    <x v="6"/>
    <x v="2"/>
    <n v="36"/>
  </r>
  <r>
    <x v="6"/>
    <x v="3"/>
    <n v="127"/>
  </r>
  <r>
    <x v="7"/>
    <x v="0"/>
    <n v="2455"/>
  </r>
  <r>
    <x v="7"/>
    <x v="1"/>
    <n v="512"/>
  </r>
  <r>
    <x v="7"/>
    <x v="2"/>
    <n v="45"/>
  </r>
  <r>
    <x v="7"/>
    <x v="3"/>
    <n v="114"/>
  </r>
  <r>
    <x v="8"/>
    <x v="0"/>
    <n v="2357"/>
  </r>
  <r>
    <x v="8"/>
    <x v="1"/>
    <n v="448"/>
  </r>
  <r>
    <x v="8"/>
    <x v="2"/>
    <n v="54"/>
  </r>
  <r>
    <x v="8"/>
    <x v="3"/>
    <n v="129"/>
  </r>
  <r>
    <x v="9"/>
    <x v="0"/>
    <n v="2336"/>
  </r>
  <r>
    <x v="9"/>
    <x v="1"/>
    <n v="487"/>
  </r>
  <r>
    <x v="9"/>
    <x v="2"/>
    <n v="56"/>
  </r>
  <r>
    <x v="9"/>
    <x v="3"/>
    <n v="136"/>
  </r>
  <r>
    <x v="10"/>
    <x v="0"/>
    <n v="2289"/>
  </r>
  <r>
    <x v="10"/>
    <x v="1"/>
    <n v="334"/>
  </r>
  <r>
    <x v="10"/>
    <x v="2"/>
    <n v="31"/>
  </r>
  <r>
    <x v="10"/>
    <x v="3"/>
    <n v="102"/>
  </r>
  <r>
    <x v="11"/>
    <x v="0"/>
    <n v="2196"/>
  </r>
  <r>
    <x v="11"/>
    <x v="1"/>
    <n v="429"/>
  </r>
  <r>
    <x v="11"/>
    <x v="2"/>
    <n v="41"/>
  </r>
  <r>
    <x v="11"/>
    <x v="3"/>
    <n v="129"/>
  </r>
  <r>
    <x v="12"/>
    <x v="0"/>
    <n v="2183"/>
  </r>
  <r>
    <x v="12"/>
    <x v="1"/>
    <n v="415"/>
  </r>
  <r>
    <x v="12"/>
    <x v="2"/>
    <n v="52"/>
  </r>
  <r>
    <x v="12"/>
    <x v="3"/>
    <n v="128"/>
  </r>
  <r>
    <x v="13"/>
    <x v="0"/>
    <n v="2151"/>
  </r>
  <r>
    <x v="13"/>
    <x v="1"/>
    <n v="525"/>
  </r>
  <r>
    <x v="13"/>
    <x v="2"/>
    <n v="43"/>
  </r>
  <r>
    <x v="13"/>
    <x v="3"/>
    <n v="129"/>
  </r>
  <r>
    <x v="14"/>
    <x v="0"/>
    <n v="2131"/>
  </r>
  <r>
    <x v="14"/>
    <x v="1"/>
    <n v="651"/>
  </r>
  <r>
    <x v="14"/>
    <x v="2"/>
    <n v="59"/>
  </r>
  <r>
    <x v="14"/>
    <x v="3"/>
    <n v="132"/>
  </r>
  <r>
    <x v="15"/>
    <x v="0"/>
    <n v="2084"/>
  </r>
  <r>
    <x v="15"/>
    <x v="1"/>
    <n v="559"/>
  </r>
  <r>
    <x v="15"/>
    <x v="2"/>
    <n v="53"/>
  </r>
  <r>
    <x v="15"/>
    <x v="3"/>
    <n v="148"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  <r>
    <x v="16"/>
    <x v="4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3">
  <r>
    <x v="0"/>
    <x v="0"/>
    <s v="Dwellings"/>
    <n v="2378"/>
  </r>
  <r>
    <x v="0"/>
    <x v="1"/>
    <s v="Dwellings"/>
    <n v="7"/>
  </r>
  <r>
    <x v="0"/>
    <x v="2"/>
    <s v="Dwellings"/>
    <n v="2"/>
  </r>
  <r>
    <x v="0"/>
    <x v="3"/>
    <s v="Dwellings"/>
    <n v="45"/>
  </r>
  <r>
    <x v="0"/>
    <x v="0"/>
    <s v="Other Buildings"/>
    <n v="3692"/>
  </r>
  <r>
    <x v="0"/>
    <x v="4"/>
    <s v="Other Buildings"/>
    <n v="85"/>
  </r>
  <r>
    <x v="0"/>
    <x v="1"/>
    <s v="Other Buildings"/>
    <n v="204"/>
  </r>
  <r>
    <x v="0"/>
    <x v="5"/>
    <s v="Other Buildings"/>
    <n v="31"/>
  </r>
  <r>
    <x v="0"/>
    <x v="2"/>
    <s v="Other Buildings"/>
    <n v="110"/>
  </r>
  <r>
    <x v="0"/>
    <x v="3"/>
    <s v="Other Buildings"/>
    <n v="437"/>
  </r>
  <r>
    <x v="0"/>
    <x v="6"/>
    <s v="Other Buildings"/>
    <n v="4"/>
  </r>
  <r>
    <x v="0"/>
    <x v="0"/>
    <s v="Other Outdoors"/>
    <n v="151"/>
  </r>
  <r>
    <x v="0"/>
    <x v="4"/>
    <s v="Other Outdoors"/>
    <n v="6"/>
  </r>
  <r>
    <x v="0"/>
    <x v="1"/>
    <s v="Other Outdoors"/>
    <n v="17"/>
  </r>
  <r>
    <x v="0"/>
    <x v="2"/>
    <s v="Other Outdoors"/>
    <n v="6"/>
  </r>
  <r>
    <x v="0"/>
    <x v="3"/>
    <s v="Other Outdoors"/>
    <n v="21"/>
  </r>
  <r>
    <x v="0"/>
    <x v="0"/>
    <s v="Road Vehicles"/>
    <n v="1584"/>
  </r>
  <r>
    <x v="0"/>
    <x v="1"/>
    <s v="Road Vehicles"/>
    <n v="22"/>
  </r>
  <r>
    <x v="0"/>
    <x v="5"/>
    <s v="Road Vehicles"/>
    <n v="1"/>
  </r>
  <r>
    <x v="0"/>
    <x v="2"/>
    <s v="Road Vehicles"/>
    <n v="6"/>
  </r>
  <r>
    <x v="0"/>
    <x v="3"/>
    <s v="Road Vehicles"/>
    <n v="35"/>
  </r>
  <r>
    <x v="1"/>
    <x v="0"/>
    <s v="Dwellings"/>
    <n v="2301"/>
  </r>
  <r>
    <x v="1"/>
    <x v="4"/>
    <s v="Dwellings"/>
    <n v="1"/>
  </r>
  <r>
    <x v="1"/>
    <x v="1"/>
    <s v="Dwellings"/>
    <n v="13"/>
  </r>
  <r>
    <x v="1"/>
    <x v="2"/>
    <s v="Dwellings"/>
    <n v="2"/>
  </r>
  <r>
    <x v="1"/>
    <x v="3"/>
    <s v="Dwellings"/>
    <n v="46"/>
  </r>
  <r>
    <x v="1"/>
    <x v="0"/>
    <s v="Other Buildings"/>
    <n v="3471"/>
  </r>
  <r>
    <x v="1"/>
    <x v="4"/>
    <s v="Other Buildings"/>
    <n v="69"/>
  </r>
  <r>
    <x v="1"/>
    <x v="1"/>
    <s v="Other Buildings"/>
    <n v="213"/>
  </r>
  <r>
    <x v="1"/>
    <x v="5"/>
    <s v="Other Buildings"/>
    <n v="30"/>
  </r>
  <r>
    <x v="1"/>
    <x v="2"/>
    <s v="Other Buildings"/>
    <n v="90"/>
  </r>
  <r>
    <x v="1"/>
    <x v="3"/>
    <s v="Other Buildings"/>
    <n v="431"/>
  </r>
  <r>
    <x v="1"/>
    <x v="6"/>
    <s v="Other Buildings"/>
    <n v="3"/>
  </r>
  <r>
    <x v="1"/>
    <x v="0"/>
    <s v="Other Outdoors"/>
    <n v="151"/>
  </r>
  <r>
    <x v="1"/>
    <x v="4"/>
    <s v="Other Outdoors"/>
    <n v="10"/>
  </r>
  <r>
    <x v="1"/>
    <x v="1"/>
    <s v="Other Outdoors"/>
    <n v="15"/>
  </r>
  <r>
    <x v="1"/>
    <x v="2"/>
    <s v="Other Outdoors"/>
    <n v="6"/>
  </r>
  <r>
    <x v="1"/>
    <x v="3"/>
    <s v="Other Outdoors"/>
    <n v="18"/>
  </r>
  <r>
    <x v="1"/>
    <x v="0"/>
    <s v="Road Vehicles"/>
    <n v="1431"/>
  </r>
  <r>
    <x v="1"/>
    <x v="4"/>
    <s v="Road Vehicles"/>
    <n v="1"/>
  </r>
  <r>
    <x v="1"/>
    <x v="1"/>
    <s v="Road Vehicles"/>
    <n v="20"/>
  </r>
  <r>
    <x v="1"/>
    <x v="2"/>
    <s v="Road Vehicles"/>
    <n v="2"/>
  </r>
  <r>
    <x v="1"/>
    <x v="3"/>
    <s v="Road Vehicles"/>
    <n v="28"/>
  </r>
  <r>
    <x v="1"/>
    <x v="6"/>
    <s v="Road Vehicles"/>
    <n v="1"/>
  </r>
  <r>
    <x v="2"/>
    <x v="0"/>
    <s v="Dwellings"/>
    <n v="2199"/>
  </r>
  <r>
    <x v="2"/>
    <x v="1"/>
    <s v="Dwellings"/>
    <n v="2"/>
  </r>
  <r>
    <x v="2"/>
    <x v="3"/>
    <s v="Dwellings"/>
    <n v="53"/>
  </r>
  <r>
    <x v="2"/>
    <x v="0"/>
    <s v="Other Buildings"/>
    <n v="2890"/>
  </r>
  <r>
    <x v="2"/>
    <x v="4"/>
    <s v="Other Buildings"/>
    <n v="60"/>
  </r>
  <r>
    <x v="2"/>
    <x v="1"/>
    <s v="Other Buildings"/>
    <n v="185"/>
  </r>
  <r>
    <x v="2"/>
    <x v="5"/>
    <s v="Other Buildings"/>
    <n v="17"/>
  </r>
  <r>
    <x v="2"/>
    <x v="2"/>
    <s v="Other Buildings"/>
    <n v="76"/>
  </r>
  <r>
    <x v="2"/>
    <x v="3"/>
    <s v="Other Buildings"/>
    <n v="372"/>
  </r>
  <r>
    <x v="2"/>
    <x v="6"/>
    <s v="Other Buildings"/>
    <n v="2"/>
  </r>
  <r>
    <x v="2"/>
    <x v="0"/>
    <s v="Other Outdoors"/>
    <n v="129"/>
  </r>
  <r>
    <x v="2"/>
    <x v="4"/>
    <s v="Other Outdoors"/>
    <n v="5"/>
  </r>
  <r>
    <x v="2"/>
    <x v="1"/>
    <s v="Other Outdoors"/>
    <n v="11"/>
  </r>
  <r>
    <x v="2"/>
    <x v="5"/>
    <s v="Other Outdoors"/>
    <n v="1"/>
  </r>
  <r>
    <x v="2"/>
    <x v="2"/>
    <s v="Other Outdoors"/>
    <n v="3"/>
  </r>
  <r>
    <x v="2"/>
    <x v="3"/>
    <s v="Other Outdoors"/>
    <n v="23"/>
  </r>
  <r>
    <x v="2"/>
    <x v="0"/>
    <s v="Road Vehicles"/>
    <n v="1253"/>
  </r>
  <r>
    <x v="2"/>
    <x v="4"/>
    <s v="Road Vehicles"/>
    <n v="1"/>
  </r>
  <r>
    <x v="2"/>
    <x v="1"/>
    <s v="Road Vehicles"/>
    <n v="16"/>
  </r>
  <r>
    <x v="2"/>
    <x v="5"/>
    <s v="Road Vehicles"/>
    <n v="1"/>
  </r>
  <r>
    <x v="2"/>
    <x v="2"/>
    <s v="Road Vehicles"/>
    <n v="1"/>
  </r>
  <r>
    <x v="2"/>
    <x v="3"/>
    <s v="Road Vehicles"/>
    <n v="35"/>
  </r>
  <r>
    <x v="2"/>
    <x v="6"/>
    <s v="Road Vehicles"/>
    <n v="1"/>
  </r>
  <r>
    <x v="3"/>
    <x v="0"/>
    <s v="Dwellings"/>
    <n v="2257"/>
  </r>
  <r>
    <x v="3"/>
    <x v="1"/>
    <s v="Dwellings"/>
    <n v="3"/>
  </r>
  <r>
    <x v="3"/>
    <x v="2"/>
    <s v="Dwellings"/>
    <n v="2"/>
  </r>
  <r>
    <x v="3"/>
    <x v="3"/>
    <s v="Dwellings"/>
    <n v="49"/>
  </r>
  <r>
    <x v="3"/>
    <x v="0"/>
    <s v="Other Buildings"/>
    <n v="2727"/>
  </r>
  <r>
    <x v="3"/>
    <x v="4"/>
    <s v="Other Buildings"/>
    <n v="52"/>
  </r>
  <r>
    <x v="3"/>
    <x v="1"/>
    <s v="Other Buildings"/>
    <n v="176"/>
  </r>
  <r>
    <x v="3"/>
    <x v="5"/>
    <s v="Other Buildings"/>
    <n v="32"/>
  </r>
  <r>
    <x v="3"/>
    <x v="2"/>
    <s v="Other Buildings"/>
    <n v="95"/>
  </r>
  <r>
    <x v="3"/>
    <x v="3"/>
    <s v="Other Buildings"/>
    <n v="371"/>
  </r>
  <r>
    <x v="3"/>
    <x v="6"/>
    <s v="Other Buildings"/>
    <n v="6"/>
  </r>
  <r>
    <x v="3"/>
    <x v="0"/>
    <s v="Other Outdoors"/>
    <n v="111"/>
  </r>
  <r>
    <x v="3"/>
    <x v="4"/>
    <s v="Other Outdoors"/>
    <n v="5"/>
  </r>
  <r>
    <x v="3"/>
    <x v="1"/>
    <s v="Other Outdoors"/>
    <n v="6"/>
  </r>
  <r>
    <x v="3"/>
    <x v="5"/>
    <s v="Other Outdoors"/>
    <n v="3"/>
  </r>
  <r>
    <x v="3"/>
    <x v="2"/>
    <s v="Other Outdoors"/>
    <n v="7"/>
  </r>
  <r>
    <x v="3"/>
    <x v="3"/>
    <s v="Other Outdoors"/>
    <n v="18"/>
  </r>
  <r>
    <x v="3"/>
    <x v="0"/>
    <s v="Road Vehicles"/>
    <n v="1123"/>
  </r>
  <r>
    <x v="3"/>
    <x v="1"/>
    <s v="Road Vehicles"/>
    <n v="12"/>
  </r>
  <r>
    <x v="3"/>
    <x v="5"/>
    <s v="Road Vehicles"/>
    <n v="1"/>
  </r>
  <r>
    <x v="3"/>
    <x v="2"/>
    <s v="Road Vehicles"/>
    <n v="5"/>
  </r>
  <r>
    <x v="3"/>
    <x v="3"/>
    <s v="Road Vehicles"/>
    <n v="34"/>
  </r>
  <r>
    <x v="3"/>
    <x v="6"/>
    <s v="Road Vehicles"/>
    <n v="2"/>
  </r>
  <r>
    <x v="4"/>
    <x v="0"/>
    <s v="Dwellings"/>
    <n v="2370"/>
  </r>
  <r>
    <x v="4"/>
    <x v="1"/>
    <s v="Dwellings"/>
    <n v="2"/>
  </r>
  <r>
    <x v="4"/>
    <x v="5"/>
    <s v="Dwellings"/>
    <n v="1"/>
  </r>
  <r>
    <x v="4"/>
    <x v="3"/>
    <s v="Dwellings"/>
    <n v="33"/>
  </r>
  <r>
    <x v="4"/>
    <x v="0"/>
    <s v="Other Buildings"/>
    <n v="2646"/>
  </r>
  <r>
    <x v="4"/>
    <x v="4"/>
    <s v="Other Buildings"/>
    <n v="41"/>
  </r>
  <r>
    <x v="4"/>
    <x v="1"/>
    <s v="Other Buildings"/>
    <n v="187"/>
  </r>
  <r>
    <x v="4"/>
    <x v="5"/>
    <s v="Other Buildings"/>
    <n v="23"/>
  </r>
  <r>
    <x v="4"/>
    <x v="2"/>
    <s v="Other Buildings"/>
    <n v="87"/>
  </r>
  <r>
    <x v="4"/>
    <x v="3"/>
    <s v="Other Buildings"/>
    <n v="313"/>
  </r>
  <r>
    <x v="4"/>
    <x v="6"/>
    <s v="Other Buildings"/>
    <n v="1"/>
  </r>
  <r>
    <x v="4"/>
    <x v="0"/>
    <s v="Other Outdoors"/>
    <n v="103"/>
  </r>
  <r>
    <x v="4"/>
    <x v="4"/>
    <s v="Other Outdoors"/>
    <n v="3"/>
  </r>
  <r>
    <x v="4"/>
    <x v="1"/>
    <s v="Other Outdoors"/>
    <n v="4"/>
  </r>
  <r>
    <x v="4"/>
    <x v="2"/>
    <s v="Other Outdoors"/>
    <n v="6"/>
  </r>
  <r>
    <x v="4"/>
    <x v="3"/>
    <s v="Other Outdoors"/>
    <n v="16"/>
  </r>
  <r>
    <x v="4"/>
    <x v="0"/>
    <s v="Road Vehicles"/>
    <n v="1001"/>
  </r>
  <r>
    <x v="4"/>
    <x v="1"/>
    <s v="Road Vehicles"/>
    <n v="9"/>
  </r>
  <r>
    <x v="4"/>
    <x v="2"/>
    <s v="Road Vehicles"/>
    <n v="3"/>
  </r>
  <r>
    <x v="4"/>
    <x v="3"/>
    <s v="Road Vehicles"/>
    <n v="26"/>
  </r>
  <r>
    <x v="5"/>
    <x v="0"/>
    <s v="Dwellings"/>
    <n v="2194"/>
  </r>
  <r>
    <x v="5"/>
    <x v="1"/>
    <s v="Dwellings"/>
    <n v="4"/>
  </r>
  <r>
    <x v="5"/>
    <x v="3"/>
    <s v="Dwellings"/>
    <n v="37"/>
  </r>
  <r>
    <x v="5"/>
    <x v="0"/>
    <s v="Other Buildings"/>
    <n v="2595"/>
  </r>
  <r>
    <x v="5"/>
    <x v="4"/>
    <s v="Other Buildings"/>
    <n v="58"/>
  </r>
  <r>
    <x v="5"/>
    <x v="1"/>
    <s v="Other Buildings"/>
    <n v="163"/>
  </r>
  <r>
    <x v="5"/>
    <x v="5"/>
    <s v="Other Buildings"/>
    <n v="23"/>
  </r>
  <r>
    <x v="5"/>
    <x v="2"/>
    <s v="Other Buildings"/>
    <n v="96"/>
  </r>
  <r>
    <x v="5"/>
    <x v="3"/>
    <s v="Other Buildings"/>
    <n v="349"/>
  </r>
  <r>
    <x v="5"/>
    <x v="6"/>
    <s v="Other Buildings"/>
    <n v="2"/>
  </r>
  <r>
    <x v="5"/>
    <x v="0"/>
    <s v="Other Outdoors"/>
    <n v="102"/>
  </r>
  <r>
    <x v="5"/>
    <x v="4"/>
    <s v="Other Outdoors"/>
    <n v="2"/>
  </r>
  <r>
    <x v="5"/>
    <x v="1"/>
    <s v="Other Outdoors"/>
    <n v="2"/>
  </r>
  <r>
    <x v="5"/>
    <x v="2"/>
    <s v="Other Outdoors"/>
    <n v="2"/>
  </r>
  <r>
    <x v="5"/>
    <x v="3"/>
    <s v="Other Outdoors"/>
    <n v="16"/>
  </r>
  <r>
    <x v="5"/>
    <x v="6"/>
    <s v="Other Outdoors"/>
    <n v="1"/>
  </r>
  <r>
    <x v="5"/>
    <x v="0"/>
    <s v="Road Vehicles"/>
    <n v="938"/>
  </r>
  <r>
    <x v="5"/>
    <x v="4"/>
    <s v="Road Vehicles"/>
    <n v="2"/>
  </r>
  <r>
    <x v="5"/>
    <x v="1"/>
    <s v="Road Vehicles"/>
    <n v="13"/>
  </r>
  <r>
    <x v="5"/>
    <x v="5"/>
    <s v="Road Vehicles"/>
    <n v="2"/>
  </r>
  <r>
    <x v="5"/>
    <x v="2"/>
    <s v="Road Vehicles"/>
    <n v="2"/>
  </r>
  <r>
    <x v="5"/>
    <x v="3"/>
    <s v="Road Vehicles"/>
    <n v="33"/>
  </r>
  <r>
    <x v="5"/>
    <x v="6"/>
    <s v="Road Vehicles"/>
    <n v="1"/>
  </r>
  <r>
    <x v="6"/>
    <x v="0"/>
    <s v="Dwellings"/>
    <n v="2241"/>
  </r>
  <r>
    <x v="6"/>
    <x v="1"/>
    <s v="Dwellings"/>
    <n v="1"/>
  </r>
  <r>
    <x v="6"/>
    <x v="3"/>
    <s v="Dwellings"/>
    <n v="43"/>
  </r>
  <r>
    <x v="6"/>
    <x v="0"/>
    <s v="Other Buildings"/>
    <n v="2512"/>
  </r>
  <r>
    <x v="6"/>
    <x v="4"/>
    <s v="Other Buildings"/>
    <n v="50"/>
  </r>
  <r>
    <x v="6"/>
    <x v="1"/>
    <s v="Other Buildings"/>
    <n v="184"/>
  </r>
  <r>
    <x v="6"/>
    <x v="5"/>
    <s v="Other Buildings"/>
    <n v="19"/>
  </r>
  <r>
    <x v="6"/>
    <x v="2"/>
    <s v="Other Buildings"/>
    <n v="84"/>
  </r>
  <r>
    <x v="6"/>
    <x v="3"/>
    <s v="Other Buildings"/>
    <n v="339"/>
  </r>
  <r>
    <x v="6"/>
    <x v="6"/>
    <s v="Other Buildings"/>
    <n v="4"/>
  </r>
  <r>
    <x v="6"/>
    <x v="0"/>
    <s v="Other Outdoors"/>
    <n v="97"/>
  </r>
  <r>
    <x v="6"/>
    <x v="4"/>
    <s v="Other Outdoors"/>
    <n v="5"/>
  </r>
  <r>
    <x v="6"/>
    <x v="1"/>
    <s v="Other Outdoors"/>
    <n v="6"/>
  </r>
  <r>
    <x v="6"/>
    <x v="2"/>
    <s v="Other Outdoors"/>
    <n v="4"/>
  </r>
  <r>
    <x v="6"/>
    <x v="3"/>
    <s v="Other Outdoors"/>
    <n v="17"/>
  </r>
  <r>
    <x v="6"/>
    <x v="0"/>
    <s v="Road Vehicles"/>
    <n v="934"/>
  </r>
  <r>
    <x v="6"/>
    <x v="4"/>
    <s v="Road Vehicles"/>
    <n v="2"/>
  </r>
  <r>
    <x v="6"/>
    <x v="1"/>
    <s v="Road Vehicles"/>
    <n v="9"/>
  </r>
  <r>
    <x v="6"/>
    <x v="5"/>
    <s v="Road Vehicles"/>
    <n v="1"/>
  </r>
  <r>
    <x v="6"/>
    <x v="2"/>
    <s v="Road Vehicles"/>
    <n v="11"/>
  </r>
  <r>
    <x v="6"/>
    <x v="3"/>
    <s v="Road Vehicles"/>
    <n v="32"/>
  </r>
  <r>
    <x v="6"/>
    <x v="6"/>
    <s v="Road Vehicles"/>
    <n v="1"/>
  </r>
  <r>
    <x v="7"/>
    <x v="0"/>
    <s v="Dwellings"/>
    <n v="2165"/>
  </r>
  <r>
    <x v="7"/>
    <x v="1"/>
    <s v="Dwellings"/>
    <n v="7"/>
  </r>
  <r>
    <x v="7"/>
    <x v="5"/>
    <s v="Dwellings"/>
    <n v="1"/>
  </r>
  <r>
    <x v="7"/>
    <x v="2"/>
    <s v="Dwellings"/>
    <n v="1"/>
  </r>
  <r>
    <x v="7"/>
    <x v="3"/>
    <s v="Dwellings"/>
    <n v="38"/>
  </r>
  <r>
    <x v="7"/>
    <x v="0"/>
    <s v="Other Buildings"/>
    <n v="2392"/>
  </r>
  <r>
    <x v="7"/>
    <x v="4"/>
    <s v="Other Buildings"/>
    <n v="47"/>
  </r>
  <r>
    <x v="7"/>
    <x v="1"/>
    <s v="Other Buildings"/>
    <n v="161"/>
  </r>
  <r>
    <x v="7"/>
    <x v="5"/>
    <s v="Other Buildings"/>
    <n v="21"/>
  </r>
  <r>
    <x v="7"/>
    <x v="2"/>
    <s v="Other Buildings"/>
    <n v="81"/>
  </r>
  <r>
    <x v="7"/>
    <x v="3"/>
    <s v="Other Buildings"/>
    <n v="355"/>
  </r>
  <r>
    <x v="7"/>
    <x v="6"/>
    <s v="Other Buildings"/>
    <n v="4"/>
  </r>
  <r>
    <x v="7"/>
    <x v="0"/>
    <s v="Other Outdoors"/>
    <n v="98"/>
  </r>
  <r>
    <x v="7"/>
    <x v="4"/>
    <s v="Other Outdoors"/>
    <n v="2"/>
  </r>
  <r>
    <x v="7"/>
    <x v="1"/>
    <s v="Other Outdoors"/>
    <n v="7"/>
  </r>
  <r>
    <x v="7"/>
    <x v="5"/>
    <s v="Other Outdoors"/>
    <n v="2"/>
  </r>
  <r>
    <x v="7"/>
    <x v="2"/>
    <s v="Other Outdoors"/>
    <n v="3"/>
  </r>
  <r>
    <x v="7"/>
    <x v="3"/>
    <s v="Other Outdoors"/>
    <n v="13"/>
  </r>
  <r>
    <x v="7"/>
    <x v="6"/>
    <s v="Other Outdoors"/>
    <n v="1"/>
  </r>
  <r>
    <x v="7"/>
    <x v="0"/>
    <s v="Road Vehicles"/>
    <n v="808"/>
  </r>
  <r>
    <x v="7"/>
    <x v="1"/>
    <s v="Road Vehicles"/>
    <n v="7"/>
  </r>
  <r>
    <x v="7"/>
    <x v="5"/>
    <s v="Road Vehicles"/>
    <n v="1"/>
  </r>
  <r>
    <x v="7"/>
    <x v="2"/>
    <s v="Road Vehicles"/>
    <n v="2"/>
  </r>
  <r>
    <x v="7"/>
    <x v="3"/>
    <s v="Road Vehicles"/>
    <n v="30"/>
  </r>
  <r>
    <x v="7"/>
    <x v="6"/>
    <s v="Road Vehicles"/>
    <n v="1"/>
  </r>
  <r>
    <x v="8"/>
    <x v="0"/>
    <s v="Dwellings"/>
    <n v="2026"/>
  </r>
  <r>
    <x v="8"/>
    <x v="1"/>
    <s v="Dwellings"/>
    <n v="9"/>
  </r>
  <r>
    <x v="8"/>
    <x v="3"/>
    <s v="Dwellings"/>
    <n v="28"/>
  </r>
  <r>
    <x v="8"/>
    <x v="0"/>
    <s v="Other Buildings"/>
    <n v="2075"/>
  </r>
  <r>
    <x v="8"/>
    <x v="4"/>
    <s v="Other Buildings"/>
    <n v="41"/>
  </r>
  <r>
    <x v="8"/>
    <x v="1"/>
    <s v="Other Buildings"/>
    <n v="161"/>
  </r>
  <r>
    <x v="8"/>
    <x v="5"/>
    <s v="Other Buildings"/>
    <n v="30"/>
  </r>
  <r>
    <x v="8"/>
    <x v="2"/>
    <s v="Other Buildings"/>
    <n v="65"/>
  </r>
  <r>
    <x v="8"/>
    <x v="3"/>
    <s v="Other Buildings"/>
    <n v="283"/>
  </r>
  <r>
    <x v="8"/>
    <x v="6"/>
    <s v="Other Buildings"/>
    <n v="5"/>
  </r>
  <r>
    <x v="8"/>
    <x v="0"/>
    <s v="Other Outdoors"/>
    <n v="112"/>
  </r>
  <r>
    <x v="8"/>
    <x v="4"/>
    <s v="Other Outdoors"/>
    <n v="6"/>
  </r>
  <r>
    <x v="8"/>
    <x v="1"/>
    <s v="Other Outdoors"/>
    <n v="8"/>
  </r>
  <r>
    <x v="8"/>
    <x v="5"/>
    <s v="Other Outdoors"/>
    <n v="2"/>
  </r>
  <r>
    <x v="8"/>
    <x v="2"/>
    <s v="Other Outdoors"/>
    <n v="6"/>
  </r>
  <r>
    <x v="8"/>
    <x v="3"/>
    <s v="Other Outdoors"/>
    <n v="14"/>
  </r>
  <r>
    <x v="8"/>
    <x v="0"/>
    <s v="Road Vehicles"/>
    <n v="747"/>
  </r>
  <r>
    <x v="8"/>
    <x v="4"/>
    <s v="Road Vehicles"/>
    <n v="1"/>
  </r>
  <r>
    <x v="8"/>
    <x v="1"/>
    <s v="Road Vehicles"/>
    <n v="9"/>
  </r>
  <r>
    <x v="8"/>
    <x v="5"/>
    <s v="Road Vehicles"/>
    <n v="1"/>
  </r>
  <r>
    <x v="8"/>
    <x v="2"/>
    <s v="Road Vehicles"/>
    <n v="3"/>
  </r>
  <r>
    <x v="8"/>
    <x v="3"/>
    <s v="Road Vehicles"/>
    <n v="18"/>
  </r>
  <r>
    <x v="9"/>
    <x v="0"/>
    <s v="Dwellings"/>
    <n v="1863"/>
  </r>
  <r>
    <x v="9"/>
    <x v="1"/>
    <s v="Dwellings"/>
    <n v="2"/>
  </r>
  <r>
    <x v="9"/>
    <x v="2"/>
    <s v="Dwellings"/>
    <n v="1"/>
  </r>
  <r>
    <x v="9"/>
    <x v="3"/>
    <s v="Dwellings"/>
    <n v="24"/>
  </r>
  <r>
    <x v="9"/>
    <x v="0"/>
    <s v="Other Buildings"/>
    <n v="2023"/>
  </r>
  <r>
    <x v="9"/>
    <x v="4"/>
    <s v="Other Buildings"/>
    <n v="47"/>
  </r>
  <r>
    <x v="9"/>
    <x v="1"/>
    <s v="Other Buildings"/>
    <n v="112"/>
  </r>
  <r>
    <x v="9"/>
    <x v="5"/>
    <s v="Other Buildings"/>
    <n v="15"/>
  </r>
  <r>
    <x v="9"/>
    <x v="2"/>
    <s v="Other Buildings"/>
    <n v="58"/>
  </r>
  <r>
    <x v="9"/>
    <x v="3"/>
    <s v="Other Buildings"/>
    <n v="270"/>
  </r>
  <r>
    <x v="9"/>
    <x v="6"/>
    <s v="Other Buildings"/>
    <n v="7"/>
  </r>
  <r>
    <x v="9"/>
    <x v="0"/>
    <s v="Other Outdoors"/>
    <n v="105"/>
  </r>
  <r>
    <x v="9"/>
    <x v="4"/>
    <s v="Other Outdoors"/>
    <n v="2"/>
  </r>
  <r>
    <x v="9"/>
    <x v="1"/>
    <s v="Other Outdoors"/>
    <n v="5"/>
  </r>
  <r>
    <x v="9"/>
    <x v="5"/>
    <s v="Other Outdoors"/>
    <n v="1"/>
  </r>
  <r>
    <x v="9"/>
    <x v="2"/>
    <s v="Other Outdoors"/>
    <n v="2"/>
  </r>
  <r>
    <x v="9"/>
    <x v="3"/>
    <s v="Other Outdoors"/>
    <n v="8"/>
  </r>
  <r>
    <x v="9"/>
    <x v="0"/>
    <s v="Road Vehicles"/>
    <n v="608"/>
  </r>
  <r>
    <x v="9"/>
    <x v="4"/>
    <s v="Road Vehicles"/>
    <n v="1"/>
  </r>
  <r>
    <x v="9"/>
    <x v="1"/>
    <s v="Road Vehicles"/>
    <n v="6"/>
  </r>
  <r>
    <x v="9"/>
    <x v="2"/>
    <s v="Road Vehicles"/>
    <n v="4"/>
  </r>
  <r>
    <x v="9"/>
    <x v="3"/>
    <s v="Road Vehicles"/>
    <n v="24"/>
  </r>
  <r>
    <x v="10"/>
    <x v="0"/>
    <s v="Dwellings"/>
    <n v="1729"/>
  </r>
  <r>
    <x v="10"/>
    <x v="1"/>
    <s v="Dwellings"/>
    <n v="2"/>
  </r>
  <r>
    <x v="10"/>
    <x v="3"/>
    <s v="Dwellings"/>
    <n v="32"/>
  </r>
  <r>
    <x v="10"/>
    <x v="0"/>
    <s v="Other Buildings"/>
    <n v="1432"/>
  </r>
  <r>
    <x v="10"/>
    <x v="4"/>
    <s v="Other Buildings"/>
    <n v="16"/>
  </r>
  <r>
    <x v="10"/>
    <x v="1"/>
    <s v="Other Buildings"/>
    <n v="69"/>
  </r>
  <r>
    <x v="10"/>
    <x v="5"/>
    <s v="Other Buildings"/>
    <n v="2"/>
  </r>
  <r>
    <x v="10"/>
    <x v="2"/>
    <s v="Other Buildings"/>
    <n v="26"/>
  </r>
  <r>
    <x v="10"/>
    <x v="3"/>
    <s v="Other Buildings"/>
    <n v="170"/>
  </r>
  <r>
    <x v="10"/>
    <x v="0"/>
    <s v="Other Outdoors"/>
    <n v="75"/>
  </r>
  <r>
    <x v="10"/>
    <x v="4"/>
    <s v="Other Outdoors"/>
    <n v="1"/>
  </r>
  <r>
    <x v="10"/>
    <x v="1"/>
    <s v="Other Outdoors"/>
    <n v="4"/>
  </r>
  <r>
    <x v="10"/>
    <x v="2"/>
    <s v="Other Outdoors"/>
    <n v="2"/>
  </r>
  <r>
    <x v="10"/>
    <x v="3"/>
    <s v="Other Outdoors"/>
    <n v="14"/>
  </r>
  <r>
    <x v="10"/>
    <x v="0"/>
    <s v="Road Vehicles"/>
    <n v="466"/>
  </r>
  <r>
    <x v="10"/>
    <x v="1"/>
    <s v="Road Vehicles"/>
    <n v="2"/>
  </r>
  <r>
    <x v="10"/>
    <x v="3"/>
    <s v="Road Vehicles"/>
    <n v="17"/>
  </r>
  <r>
    <x v="11"/>
    <x v="0"/>
    <s v="Dwellings"/>
    <n v="1647"/>
  </r>
  <r>
    <x v="11"/>
    <x v="4"/>
    <s v="Dwellings"/>
    <n v="1"/>
  </r>
  <r>
    <x v="11"/>
    <x v="1"/>
    <s v="Dwellings"/>
    <n v="1"/>
  </r>
  <r>
    <x v="11"/>
    <x v="3"/>
    <s v="Dwellings"/>
    <n v="24"/>
  </r>
  <r>
    <x v="11"/>
    <x v="0"/>
    <s v="Other Buildings"/>
    <n v="1624"/>
  </r>
  <r>
    <x v="11"/>
    <x v="4"/>
    <s v="Other Buildings"/>
    <n v="14"/>
  </r>
  <r>
    <x v="11"/>
    <x v="1"/>
    <s v="Other Buildings"/>
    <n v="103"/>
  </r>
  <r>
    <x v="11"/>
    <x v="5"/>
    <s v="Other Buildings"/>
    <n v="8"/>
  </r>
  <r>
    <x v="11"/>
    <x v="2"/>
    <s v="Other Buildings"/>
    <n v="58"/>
  </r>
  <r>
    <x v="11"/>
    <x v="3"/>
    <s v="Other Buildings"/>
    <n v="238"/>
  </r>
  <r>
    <x v="11"/>
    <x v="6"/>
    <s v="Other Buildings"/>
    <n v="3"/>
  </r>
  <r>
    <x v="11"/>
    <x v="0"/>
    <s v="Other Outdoors"/>
    <n v="71"/>
  </r>
  <r>
    <x v="11"/>
    <x v="4"/>
    <s v="Other Outdoors"/>
    <n v="1"/>
  </r>
  <r>
    <x v="11"/>
    <x v="1"/>
    <s v="Other Outdoors"/>
    <n v="7"/>
  </r>
  <r>
    <x v="11"/>
    <x v="2"/>
    <s v="Other Outdoors"/>
    <n v="2"/>
  </r>
  <r>
    <x v="11"/>
    <x v="3"/>
    <s v="Other Outdoors"/>
    <n v="11"/>
  </r>
  <r>
    <x v="11"/>
    <x v="0"/>
    <s v="Road Vehicles"/>
    <n v="515"/>
  </r>
  <r>
    <x v="11"/>
    <x v="4"/>
    <s v="Road Vehicles"/>
    <n v="1"/>
  </r>
  <r>
    <x v="11"/>
    <x v="1"/>
    <s v="Road Vehicles"/>
    <n v="7"/>
  </r>
  <r>
    <x v="11"/>
    <x v="5"/>
    <s v="Road Vehicles"/>
    <n v="1"/>
  </r>
  <r>
    <x v="11"/>
    <x v="2"/>
    <s v="Road Vehicles"/>
    <n v="2"/>
  </r>
  <r>
    <x v="11"/>
    <x v="3"/>
    <s v="Road Vehicles"/>
    <n v="27"/>
  </r>
  <r>
    <x v="12"/>
    <x v="0"/>
    <s v="Dwellings"/>
    <n v="1587"/>
  </r>
  <r>
    <x v="12"/>
    <x v="4"/>
    <s v="Dwellings"/>
    <n v="1"/>
  </r>
  <r>
    <x v="12"/>
    <x v="1"/>
    <s v="Dwellings"/>
    <n v="3"/>
  </r>
  <r>
    <x v="12"/>
    <x v="3"/>
    <s v="Dwellings"/>
    <n v="31"/>
  </r>
  <r>
    <x v="12"/>
    <x v="0"/>
    <s v="Other Buildings"/>
    <n v="1628"/>
  </r>
  <r>
    <x v="12"/>
    <x v="4"/>
    <s v="Other Buildings"/>
    <n v="25"/>
  </r>
  <r>
    <x v="12"/>
    <x v="1"/>
    <s v="Other Buildings"/>
    <n v="97"/>
  </r>
  <r>
    <x v="12"/>
    <x v="5"/>
    <s v="Other Buildings"/>
    <n v="9"/>
  </r>
  <r>
    <x v="12"/>
    <x v="2"/>
    <s v="Other Buildings"/>
    <n v="50"/>
  </r>
  <r>
    <x v="12"/>
    <x v="3"/>
    <s v="Other Buildings"/>
    <n v="263"/>
  </r>
  <r>
    <x v="12"/>
    <x v="6"/>
    <s v="Other Buildings"/>
    <n v="1"/>
  </r>
  <r>
    <x v="12"/>
    <x v="0"/>
    <s v="Other Outdoors"/>
    <n v="80"/>
  </r>
  <r>
    <x v="12"/>
    <x v="4"/>
    <s v="Other Outdoors"/>
    <n v="3"/>
  </r>
  <r>
    <x v="12"/>
    <x v="1"/>
    <s v="Other Outdoors"/>
    <n v="12"/>
  </r>
  <r>
    <x v="12"/>
    <x v="5"/>
    <s v="Other Outdoors"/>
    <n v="4"/>
  </r>
  <r>
    <x v="12"/>
    <x v="2"/>
    <s v="Other Outdoors"/>
    <n v="6"/>
  </r>
  <r>
    <x v="12"/>
    <x v="3"/>
    <s v="Other Outdoors"/>
    <n v="16"/>
  </r>
  <r>
    <x v="12"/>
    <x v="0"/>
    <s v="Road Vehicles"/>
    <n v="496"/>
  </r>
  <r>
    <x v="12"/>
    <x v="4"/>
    <s v="Road Vehicles"/>
    <n v="2"/>
  </r>
  <r>
    <x v="12"/>
    <x v="1"/>
    <s v="Road Vehicles"/>
    <n v="3"/>
  </r>
  <r>
    <x v="12"/>
    <x v="2"/>
    <s v="Road Vehicles"/>
    <n v="2"/>
  </r>
  <r>
    <x v="12"/>
    <x v="3"/>
    <s v="Road Vehicles"/>
    <n v="27"/>
  </r>
  <r>
    <x v="13"/>
    <x v="0"/>
    <s v="Dwellings"/>
    <n v="1395"/>
  </r>
  <r>
    <x v="13"/>
    <x v="1"/>
    <s v="Dwellings"/>
    <n v="4"/>
  </r>
  <r>
    <x v="13"/>
    <x v="2"/>
    <s v="Dwellings"/>
    <n v="1"/>
  </r>
  <r>
    <x v="13"/>
    <x v="3"/>
    <s v="Dwellings"/>
    <n v="39"/>
  </r>
  <r>
    <x v="13"/>
    <x v="0"/>
    <s v="Other Buildings"/>
    <n v="1701"/>
  </r>
  <r>
    <x v="13"/>
    <x v="4"/>
    <s v="Other Buildings"/>
    <n v="28"/>
  </r>
  <r>
    <x v="13"/>
    <x v="1"/>
    <s v="Other Buildings"/>
    <n v="113"/>
  </r>
  <r>
    <x v="13"/>
    <x v="5"/>
    <s v="Other Buildings"/>
    <n v="10"/>
  </r>
  <r>
    <x v="13"/>
    <x v="2"/>
    <s v="Other Buildings"/>
    <n v="42"/>
  </r>
  <r>
    <x v="13"/>
    <x v="3"/>
    <s v="Other Buildings"/>
    <n v="237"/>
  </r>
  <r>
    <x v="13"/>
    <x v="6"/>
    <s v="Other Buildings"/>
    <n v="5"/>
  </r>
  <r>
    <x v="13"/>
    <x v="0"/>
    <s v="Other Outdoors"/>
    <n v="71"/>
  </r>
  <r>
    <x v="13"/>
    <x v="4"/>
    <s v="Other Outdoors"/>
    <n v="1"/>
  </r>
  <r>
    <x v="13"/>
    <x v="1"/>
    <s v="Other Outdoors"/>
    <n v="5"/>
  </r>
  <r>
    <x v="13"/>
    <x v="2"/>
    <s v="Other Outdoors"/>
    <n v="2"/>
  </r>
  <r>
    <x v="13"/>
    <x v="3"/>
    <s v="Other Outdoors"/>
    <n v="8"/>
  </r>
  <r>
    <x v="13"/>
    <x v="0"/>
    <s v="Road Vehicles"/>
    <n v="475"/>
  </r>
  <r>
    <x v="13"/>
    <x v="1"/>
    <s v="Road Vehicles"/>
    <n v="9"/>
  </r>
  <r>
    <x v="13"/>
    <x v="5"/>
    <s v="Road Vehicles"/>
    <n v="1"/>
  </r>
  <r>
    <x v="13"/>
    <x v="2"/>
    <s v="Road Vehicles"/>
    <n v="2"/>
  </r>
  <r>
    <x v="13"/>
    <x v="3"/>
    <s v="Road Vehicles"/>
    <n v="17"/>
  </r>
  <r>
    <x v="14"/>
    <x v="0"/>
    <s v="Dwellings"/>
    <n v="1469"/>
  </r>
  <r>
    <x v="14"/>
    <x v="1"/>
    <s v="Dwellings"/>
    <n v="2"/>
  </r>
  <r>
    <x v="14"/>
    <x v="5"/>
    <s v="Dwellings"/>
    <n v="1"/>
  </r>
  <r>
    <x v="14"/>
    <x v="2"/>
    <s v="Dwellings"/>
    <n v="1"/>
  </r>
  <r>
    <x v="14"/>
    <x v="3"/>
    <s v="Dwellings"/>
    <n v="28"/>
  </r>
  <r>
    <x v="14"/>
    <x v="0"/>
    <s v="Other Buildings"/>
    <n v="1602"/>
  </r>
  <r>
    <x v="14"/>
    <x v="4"/>
    <s v="Other Buildings"/>
    <n v="28"/>
  </r>
  <r>
    <x v="14"/>
    <x v="1"/>
    <s v="Other Buildings"/>
    <n v="104"/>
  </r>
  <r>
    <x v="14"/>
    <x v="5"/>
    <s v="Other Buildings"/>
    <n v="18"/>
  </r>
  <r>
    <x v="14"/>
    <x v="2"/>
    <s v="Other Buildings"/>
    <n v="60"/>
  </r>
  <r>
    <x v="14"/>
    <x v="3"/>
    <s v="Other Buildings"/>
    <n v="219"/>
  </r>
  <r>
    <x v="14"/>
    <x v="6"/>
    <s v="Other Buildings"/>
    <n v="4"/>
  </r>
  <r>
    <x v="14"/>
    <x v="0"/>
    <s v="Other Outdoors"/>
    <n v="69"/>
  </r>
  <r>
    <x v="14"/>
    <x v="4"/>
    <s v="Other Outdoors"/>
    <n v="1"/>
  </r>
  <r>
    <x v="14"/>
    <x v="1"/>
    <s v="Other Outdoors"/>
    <n v="4"/>
  </r>
  <r>
    <x v="14"/>
    <x v="5"/>
    <s v="Other Outdoors"/>
    <n v="1"/>
  </r>
  <r>
    <x v="14"/>
    <x v="2"/>
    <s v="Other Outdoors"/>
    <n v="1"/>
  </r>
  <r>
    <x v="14"/>
    <x v="3"/>
    <s v="Other Outdoors"/>
    <n v="13"/>
  </r>
  <r>
    <x v="14"/>
    <x v="0"/>
    <s v="Road Vehicles"/>
    <n v="467"/>
  </r>
  <r>
    <x v="14"/>
    <x v="4"/>
    <s v="Road Vehicles"/>
    <n v="2"/>
  </r>
  <r>
    <x v="14"/>
    <x v="1"/>
    <s v="Road Vehicles"/>
    <n v="8"/>
  </r>
  <r>
    <x v="14"/>
    <x v="2"/>
    <s v="Road Vehicles"/>
    <n v="3"/>
  </r>
  <r>
    <x v="14"/>
    <x v="3"/>
    <s v="Road Vehicles"/>
    <n v="27"/>
  </r>
  <r>
    <x v="15"/>
    <x v="0"/>
    <s v="Dwellings"/>
    <n v="2352"/>
  </r>
  <r>
    <x v="15"/>
    <x v="1"/>
    <s v="Dwellings"/>
    <n v="6"/>
  </r>
  <r>
    <x v="15"/>
    <x v="3"/>
    <s v="Dwellings"/>
    <n v="19"/>
  </r>
  <r>
    <x v="15"/>
    <x v="0"/>
    <s v="Other Buildings"/>
    <n v="1872"/>
  </r>
  <r>
    <x v="15"/>
    <x v="4"/>
    <s v="Other Buildings"/>
    <n v="37"/>
  </r>
  <r>
    <x v="15"/>
    <x v="1"/>
    <s v="Other Buildings"/>
    <n v="103"/>
  </r>
  <r>
    <x v="15"/>
    <x v="5"/>
    <s v="Other Buildings"/>
    <n v="9"/>
  </r>
  <r>
    <x v="15"/>
    <x v="2"/>
    <s v="Other Buildings"/>
    <n v="54"/>
  </r>
  <r>
    <x v="15"/>
    <x v="3"/>
    <s v="Other Buildings"/>
    <n v="179"/>
  </r>
  <r>
    <x v="15"/>
    <x v="6"/>
    <s v="Other Buildings"/>
    <n v="2"/>
  </r>
  <r>
    <x v="15"/>
    <x v="0"/>
    <s v="Other Outdoors"/>
    <n v="140"/>
  </r>
  <r>
    <x v="15"/>
    <x v="4"/>
    <s v="Other Outdoors"/>
    <n v="2"/>
  </r>
  <r>
    <x v="15"/>
    <x v="1"/>
    <s v="Other Outdoors"/>
    <n v="10"/>
  </r>
  <r>
    <x v="15"/>
    <x v="5"/>
    <s v="Other Outdoors"/>
    <n v="1"/>
  </r>
  <r>
    <x v="15"/>
    <x v="2"/>
    <s v="Other Outdoors"/>
    <n v="2"/>
  </r>
  <r>
    <x v="15"/>
    <x v="3"/>
    <s v="Other Outdoors"/>
    <n v="23"/>
  </r>
  <r>
    <x v="15"/>
    <x v="0"/>
    <s v="Road Vehicles"/>
    <n v="872"/>
  </r>
  <r>
    <x v="15"/>
    <x v="1"/>
    <s v="Road Vehicles"/>
    <n v="8"/>
  </r>
  <r>
    <x v="15"/>
    <x v="5"/>
    <s v="Road Vehicles"/>
    <n v="1"/>
  </r>
  <r>
    <x v="15"/>
    <x v="2"/>
    <s v="Road Vehicles"/>
    <n v="2"/>
  </r>
  <r>
    <x v="15"/>
    <x v="3"/>
    <s v="Road Vehicles"/>
    <n v="19"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  <r>
    <x v="16"/>
    <x v="7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D15D6A-9E16-447E-AA2D-78829C191646}" name="PivotTable64" cacheId="7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G22" firstHeaderRow="1" firstDataRow="2" firstDataCol="1"/>
  <pivotFields count="3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6">
        <item x="0"/>
        <item x="1"/>
        <item x="2"/>
        <item x="3"/>
        <item x="4"/>
        <item t="default"/>
      </items>
    </pivotField>
    <pivotField dataField="1"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TOTAL_RESCUES" fld="2" baseField="0" baseItem="0" numFmtId="3"/>
  </dataFields>
  <formats count="40">
    <format dxfId="81">
      <pivotArea type="all" dataOnly="0" outline="0" fieldPosition="0"/>
    </format>
    <format dxfId="80">
      <pivotArea outline="0" collapsedLevelsAreSubtotals="1" fieldPosition="0"/>
    </format>
    <format dxfId="79">
      <pivotArea type="origin" dataOnly="0" labelOnly="1" outline="0" fieldPosition="0"/>
    </format>
    <format dxfId="78">
      <pivotArea field="1" type="button" dataOnly="0" labelOnly="1" outline="0" axis="axisCol" fieldPosition="0"/>
    </format>
    <format dxfId="77">
      <pivotArea type="topRight" dataOnly="0" labelOnly="1" outline="0" fieldPosition="0"/>
    </format>
    <format dxfId="76">
      <pivotArea field="0" type="button" dataOnly="0" labelOnly="1" outline="0" axis="axisRow" fieldPosition="0"/>
    </format>
    <format dxfId="75">
      <pivotArea dataOnly="0" labelOnly="1" fieldPosition="0">
        <references count="1">
          <reference field="0" count="0"/>
        </references>
      </pivotArea>
    </format>
    <format dxfId="74">
      <pivotArea dataOnly="0" labelOnly="1" grandRow="1" outline="0" fieldPosition="0"/>
    </format>
    <format dxfId="73">
      <pivotArea dataOnly="0" labelOnly="1" fieldPosition="0">
        <references count="1">
          <reference field="1" count="0"/>
        </references>
      </pivotArea>
    </format>
    <format dxfId="72">
      <pivotArea dataOnly="0" labelOnly="1" grandCol="1" outline="0" fieldPosition="0"/>
    </format>
    <format dxfId="71">
      <pivotArea type="all" dataOnly="0" outline="0" fieldPosition="0"/>
    </format>
    <format dxfId="70">
      <pivotArea outline="0" collapsedLevelsAreSubtotals="1" fieldPosition="0"/>
    </format>
    <format dxfId="69">
      <pivotArea type="origin" dataOnly="0" labelOnly="1" outline="0" fieldPosition="0"/>
    </format>
    <format dxfId="68">
      <pivotArea field="1" type="button" dataOnly="0" labelOnly="1" outline="0" axis="axisCol" fieldPosition="0"/>
    </format>
    <format dxfId="67">
      <pivotArea type="topRight" dataOnly="0" labelOnly="1" outline="0" fieldPosition="0"/>
    </format>
    <format dxfId="66">
      <pivotArea field="0" type="button" dataOnly="0" labelOnly="1" outline="0" axis="axisRow" fieldPosition="0"/>
    </format>
    <format dxfId="65">
      <pivotArea dataOnly="0" labelOnly="1" fieldPosition="0">
        <references count="1">
          <reference field="0" count="0"/>
        </references>
      </pivotArea>
    </format>
    <format dxfId="64">
      <pivotArea dataOnly="0" labelOnly="1" grandRow="1" outline="0" fieldPosition="0"/>
    </format>
    <format dxfId="63">
      <pivotArea dataOnly="0" labelOnly="1" fieldPosition="0">
        <references count="1">
          <reference field="1" count="0"/>
        </references>
      </pivotArea>
    </format>
    <format dxfId="62">
      <pivotArea dataOnly="0" labelOnly="1" grandCol="1" outline="0" fieldPosition="0"/>
    </format>
    <format dxfId="61">
      <pivotArea type="all" dataOnly="0" outline="0" fieldPosition="0"/>
    </format>
    <format dxfId="60">
      <pivotArea outline="0" collapsedLevelsAreSubtotals="1" fieldPosition="0"/>
    </format>
    <format dxfId="59">
      <pivotArea type="origin" dataOnly="0" labelOnly="1" outline="0" fieldPosition="0"/>
    </format>
    <format dxfId="58">
      <pivotArea field="1" type="button" dataOnly="0" labelOnly="1" outline="0" axis="axisCol" fieldPosition="0"/>
    </format>
    <format dxfId="57">
      <pivotArea type="topRight" dataOnly="0" labelOnly="1" outline="0" fieldPosition="0"/>
    </format>
    <format dxfId="56">
      <pivotArea field="0" type="button" dataOnly="0" labelOnly="1" outline="0" axis="axisRow" fieldPosition="0"/>
    </format>
    <format dxfId="55">
      <pivotArea dataOnly="0" labelOnly="1" fieldPosition="0">
        <references count="1">
          <reference field="0" count="0"/>
        </references>
      </pivotArea>
    </format>
    <format dxfId="54">
      <pivotArea dataOnly="0" labelOnly="1" grandRow="1" outline="0" fieldPosition="0"/>
    </format>
    <format dxfId="53">
      <pivotArea dataOnly="0" labelOnly="1" fieldPosition="0">
        <references count="1">
          <reference field="1" count="0"/>
        </references>
      </pivotArea>
    </format>
    <format dxfId="52">
      <pivotArea dataOnly="0" labelOnly="1" grandCol="1" outline="0" fieldPosition="0"/>
    </format>
    <format dxfId="51">
      <pivotArea type="all" dataOnly="0" outline="0" fieldPosition="0"/>
    </format>
    <format dxfId="50">
      <pivotArea outline="0" collapsedLevelsAreSubtotals="1" fieldPosition="0"/>
    </format>
    <format dxfId="49">
      <pivotArea type="origin" dataOnly="0" labelOnly="1" outline="0" fieldPosition="0"/>
    </format>
    <format dxfId="48">
      <pivotArea field="1" type="button" dataOnly="0" labelOnly="1" outline="0" axis="axisCol" fieldPosition="0"/>
    </format>
    <format dxfId="47">
      <pivotArea type="topRight" dataOnly="0" labelOnly="1" outline="0" fieldPosition="0"/>
    </format>
    <format dxfId="46">
      <pivotArea field="0" type="button" dataOnly="0" labelOnly="1" outline="0" axis="axisRow" fieldPosition="0"/>
    </format>
    <format dxfId="45">
      <pivotArea dataOnly="0" labelOnly="1" fieldPosition="0">
        <references count="1">
          <reference field="0" count="0"/>
        </references>
      </pivotArea>
    </format>
    <format dxfId="44">
      <pivotArea dataOnly="0" labelOnly="1" grandRow="1" outline="0" fieldPosition="0"/>
    </format>
    <format dxfId="43">
      <pivotArea dataOnly="0" labelOnly="1" fieldPosition="0">
        <references count="1">
          <reference field="1" count="0"/>
        </references>
      </pivotArea>
    </format>
    <format dxfId="4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C2F3B6-984C-42CB-82E2-8BA38CFA9FD8}" name="PivotTable63" cacheId="7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J22" firstHeaderRow="1" firstDataRow="2" firstDataCol="1"/>
  <pivotFields count="4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9">
        <item x="0"/>
        <item x="3"/>
        <item x="1"/>
        <item x="2"/>
        <item x="4"/>
        <item x="5"/>
        <item x="6"/>
        <item x="7"/>
        <item t="default"/>
      </items>
    </pivotField>
    <pivotField showAll="0"/>
    <pivotField dataField="1"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TOTAL_EVACUATIONS" fld="3" baseField="0" baseItem="0" numFmtId="3"/>
  </dataFields>
  <formats count="40"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field="1" type="button" dataOnly="0" labelOnly="1" outline="0" axis="axisCol" fieldPosition="0"/>
    </format>
    <format dxfId="37">
      <pivotArea type="topRight" dataOnly="0" labelOnly="1" outline="0" fieldPosition="0"/>
    </format>
    <format dxfId="36">
      <pivotArea field="0" type="button" dataOnly="0" labelOnly="1" outline="0" axis="axisRow" fieldPosition="0"/>
    </format>
    <format dxfId="35">
      <pivotArea dataOnly="0" labelOnly="1" fieldPosition="0">
        <references count="1">
          <reference field="0" count="0"/>
        </references>
      </pivotArea>
    </format>
    <format dxfId="34">
      <pivotArea dataOnly="0" labelOnly="1" grandRow="1" outline="0" fieldPosition="0"/>
    </format>
    <format dxfId="33">
      <pivotArea dataOnly="0" labelOnly="1" fieldPosition="0">
        <references count="1">
          <reference field="1" count="0"/>
        </references>
      </pivotArea>
    </format>
    <format dxfId="32">
      <pivotArea dataOnly="0" labelOnly="1" grandCol="1" outline="0" fieldPosition="0"/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type="origin" dataOnly="0" labelOnly="1" outline="0" fieldPosition="0"/>
    </format>
    <format dxfId="28">
      <pivotArea field="1" type="button" dataOnly="0" labelOnly="1" outline="0" axis="axisCol" fieldPosition="0"/>
    </format>
    <format dxfId="27">
      <pivotArea type="topRight" dataOnly="0" labelOnly="1" outline="0" fieldPosition="0"/>
    </format>
    <format dxfId="26">
      <pivotArea field="0" type="button" dataOnly="0" labelOnly="1" outline="0" axis="axisRow" fieldPosition="0"/>
    </format>
    <format dxfId="25">
      <pivotArea dataOnly="0" labelOnly="1" fieldPosition="0">
        <references count="1">
          <reference field="0" count="0"/>
        </references>
      </pivotArea>
    </format>
    <format dxfId="24">
      <pivotArea dataOnly="0" labelOnly="1" grandRow="1" outline="0" fieldPosition="0"/>
    </format>
    <format dxfId="23">
      <pivotArea dataOnly="0" labelOnly="1" fieldPosition="0">
        <references count="1">
          <reference field="1" count="0"/>
        </references>
      </pivotArea>
    </format>
    <format dxfId="22">
      <pivotArea dataOnly="0" labelOnly="1" grandCol="1" outline="0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type="origin" dataOnly="0" labelOnly="1" outline="0" fieldPosition="0"/>
    </format>
    <format dxfId="18">
      <pivotArea field="1" type="button" dataOnly="0" labelOnly="1" outline="0" axis="axisCol" fieldPosition="0"/>
    </format>
    <format dxfId="17">
      <pivotArea type="topRight" dataOnly="0" labelOnly="1" outline="0" fieldPosition="0"/>
    </format>
    <format dxfId="16">
      <pivotArea field="0" type="button" dataOnly="0" labelOnly="1" outline="0" axis="axisRow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grandRow="1" outline="0" fieldPosition="0"/>
    </format>
    <format dxfId="13">
      <pivotArea dataOnly="0" labelOnly="1" fieldPosition="0">
        <references count="1">
          <reference field="1" count="0"/>
        </references>
      </pivotArea>
    </format>
    <format dxfId="12">
      <pivotArea dataOnly="0" labelOnly="1" grandCol="1" outline="0" fieldPosition="0"/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type="origin" dataOnly="0" labelOnly="1" outline="0" fieldPosition="0"/>
    </format>
    <format dxfId="8">
      <pivotArea field="1" type="button" dataOnly="0" labelOnly="1" outline="0" axis="axisCol" fieldPosition="0"/>
    </format>
    <format dxfId="7">
      <pivotArea type="topRight" dataOnly="0" labelOnly="1" outline="0" fieldPosition="0"/>
    </format>
    <format dxfId="6">
      <pivotArea field="0" type="button" dataOnly="0" labelOnly="1" outline="0" axis="axisRow" fieldPosition="0"/>
    </format>
    <format dxfId="5">
      <pivotArea dataOnly="0" labelOnly="1" fieldPosition="0">
        <references count="1">
          <reference field="0" count="0"/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1">
          <reference field="1" count="0"/>
        </references>
      </pivotArea>
    </format>
    <format dxfId="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code.statisticsauthority.gov.uk/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C352-68FE-49EA-8182-A85F9DCE39FE}">
  <sheetPr codeName="Sheet1"/>
  <dimension ref="A1:K14"/>
  <sheetViews>
    <sheetView showGridLines="0" tabSelected="1" zoomScaleNormal="100" workbookViewId="0"/>
  </sheetViews>
  <sheetFormatPr defaultRowHeight="12.75" x14ac:dyDescent="0.2"/>
  <cols>
    <col min="1" max="1" width="80.85546875" style="1" customWidth="1"/>
    <col min="2" max="2" width="18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7" t="e" vm="1">
        <v>#VALUE!</v>
      </c>
      <c r="B1" s="1" t="e" vm="2">
        <v>#VALUE!</v>
      </c>
    </row>
    <row r="2" spans="1:11" ht="23.25" x14ac:dyDescent="0.2">
      <c r="A2" s="8" t="s">
        <v>32</v>
      </c>
    </row>
    <row r="3" spans="1:11" ht="23.25" x14ac:dyDescent="0.2">
      <c r="A3" s="8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9" t="s">
        <v>41</v>
      </c>
      <c r="C4" s="2"/>
      <c r="K4" s="3"/>
    </row>
    <row r="5" spans="1:11" ht="31.5" customHeight="1" x14ac:dyDescent="0.2">
      <c r="A5" s="10" t="str">
        <f>_xlfn.CONCAT("Responsible Statistician: ",config!B4)</f>
        <v>Responsible Statistician: Ollie Gee</v>
      </c>
      <c r="B5" s="4"/>
    </row>
    <row r="6" spans="1:11" ht="15.75" customHeight="1" x14ac:dyDescent="0.2">
      <c r="A6" s="11" t="s">
        <v>100</v>
      </c>
      <c r="B6" s="4"/>
    </row>
    <row r="7" spans="1:11" ht="15.75" customHeight="1" x14ac:dyDescent="0.2">
      <c r="A7" s="12" t="s">
        <v>75</v>
      </c>
      <c r="B7" s="6"/>
    </row>
    <row r="8" spans="1:11" ht="31.5" customHeight="1" x14ac:dyDescent="0.2">
      <c r="A8" s="11" t="str">
        <f>_xlfn.CONCAT("Published: ",config!B1)</f>
        <v>Published: 19 August 2026</v>
      </c>
      <c r="B8" s="5"/>
    </row>
    <row r="9" spans="1:11" ht="15.75" customHeight="1" x14ac:dyDescent="0.2">
      <c r="A9" s="11" t="str">
        <f>_xlfn.CONCAT("Next update: ",config!B2)</f>
        <v>Next update: Summer 2027</v>
      </c>
      <c r="B9" s="5"/>
    </row>
    <row r="10" spans="1:11" ht="31.5" customHeight="1" x14ac:dyDescent="0.2">
      <c r="A10" s="10" t="str">
        <f>_xlfn.CONCAT("Crown copyright © ",config!B8)</f>
        <v>Crown copyright © 2026</v>
      </c>
    </row>
    <row r="11" spans="1:11" ht="15.75" customHeight="1" x14ac:dyDescent="0.2">
      <c r="A11" s="11" t="s">
        <v>33</v>
      </c>
    </row>
    <row r="12" spans="1:11" ht="31.5" customHeight="1" x14ac:dyDescent="0.2">
      <c r="A12" s="10" t="s">
        <v>34</v>
      </c>
    </row>
    <row r="13" spans="1:11" ht="15.75" customHeight="1" x14ac:dyDescent="0.2">
      <c r="A13" s="10" t="s">
        <v>49</v>
      </c>
    </row>
    <row r="14" spans="1:11" ht="15.75" customHeight="1" x14ac:dyDescent="0.2">
      <c r="A14" s="11" t="s">
        <v>74</v>
      </c>
    </row>
  </sheetData>
  <hyperlinks>
    <hyperlink ref="A14" r:id="rId1" xr:uid="{6F1AB29B-CF87-47BA-80FB-CD9A1E6FAB58}"/>
    <hyperlink ref="A7" r:id="rId2" xr:uid="{B25F8250-31DA-4EED-8143-7EAA07FF4A76}"/>
    <hyperlink ref="A6" r:id="rId3" display="firestatistics@communities.gov.uk" xr:uid="{807CD387-8797-466B-9781-3FB2AC18EAAB}"/>
    <hyperlink ref="A8" r:id="rId4" display="https://www.gov.uk/government/collections/fire-statistics-great-britain" xr:uid="{6A322086-FFAD-4C2B-8A9F-B2F6F9CB27B7}"/>
    <hyperlink ref="A9" r:id="rId5" display="https://www.gov.uk/search/research-and-statistics?keywords=fire&amp;content_store_document_type=upcoming_statistics&amp;order=release-date-oldest" xr:uid="{8BEAA99E-4A39-4BE1-BAC2-FFA8FE3961DC}"/>
    <hyperlink ref="A11" location="Contents!A1" display="Contents" xr:uid="{6DB9910B-BF08-4DE4-9294-021171B94364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E068-6CBC-4A55-B649-86C3430298AB}">
  <sheetPr codeName="Sheet8">
    <tabColor rgb="FFFF0000"/>
  </sheetPr>
  <dimension ref="A1:D24"/>
  <sheetViews>
    <sheetView zoomScaleNormal="100" workbookViewId="0">
      <selection activeCell="G17" sqref="G17"/>
    </sheetView>
  </sheetViews>
  <sheetFormatPr defaultRowHeight="15" x14ac:dyDescent="0.2"/>
  <cols>
    <col min="1" max="16384" width="9.140625" style="14"/>
  </cols>
  <sheetData>
    <row r="1" spans="1:4" ht="15.75" x14ac:dyDescent="0.25">
      <c r="A1" s="13" t="s">
        <v>0</v>
      </c>
      <c r="B1" s="14" t="s">
        <v>59</v>
      </c>
      <c r="C1" s="14" t="s">
        <v>57</v>
      </c>
      <c r="D1" s="14" t="s">
        <v>60</v>
      </c>
    </row>
    <row r="2" spans="1:4" x14ac:dyDescent="0.2">
      <c r="A2" s="14" t="s">
        <v>2</v>
      </c>
      <c r="B2" s="14" t="s">
        <v>28</v>
      </c>
      <c r="C2" s="14" t="s">
        <v>3</v>
      </c>
      <c r="D2" s="14">
        <v>2695</v>
      </c>
    </row>
    <row r="3" spans="1:4" x14ac:dyDescent="0.2">
      <c r="A3" s="14" t="s">
        <v>2</v>
      </c>
      <c r="B3" s="14" t="s">
        <v>13</v>
      </c>
      <c r="C3" s="14" t="s">
        <v>3</v>
      </c>
      <c r="D3" s="14">
        <v>8</v>
      </c>
    </row>
    <row r="4" spans="1:4" x14ac:dyDescent="0.2">
      <c r="A4" s="14" t="s">
        <v>2</v>
      </c>
      <c r="B4" s="14" t="s">
        <v>14</v>
      </c>
      <c r="C4" s="14" t="s">
        <v>3</v>
      </c>
      <c r="D4" s="14">
        <v>1</v>
      </c>
    </row>
    <row r="5" spans="1:4" x14ac:dyDescent="0.2">
      <c r="A5" s="14" t="s">
        <v>2</v>
      </c>
      <c r="B5" s="14" t="s">
        <v>15</v>
      </c>
      <c r="C5" s="14" t="s">
        <v>3</v>
      </c>
      <c r="D5" s="14">
        <v>56</v>
      </c>
    </row>
    <row r="6" spans="1:4" x14ac:dyDescent="0.2">
      <c r="A6" s="14" t="s">
        <v>2</v>
      </c>
      <c r="B6" s="14" t="s">
        <v>28</v>
      </c>
      <c r="C6" s="14" t="s">
        <v>21</v>
      </c>
      <c r="D6" s="14">
        <v>3909</v>
      </c>
    </row>
    <row r="7" spans="1:4" x14ac:dyDescent="0.2">
      <c r="A7" s="14" t="s">
        <v>2</v>
      </c>
      <c r="B7" s="14" t="s">
        <v>16</v>
      </c>
      <c r="C7" s="14" t="s">
        <v>21</v>
      </c>
      <c r="D7" s="14">
        <v>78</v>
      </c>
    </row>
    <row r="8" spans="1:4" x14ac:dyDescent="0.2">
      <c r="A8" s="14" t="s">
        <v>2</v>
      </c>
      <c r="B8" s="14" t="s">
        <v>13</v>
      </c>
      <c r="C8" s="14" t="s">
        <v>21</v>
      </c>
      <c r="D8" s="14">
        <v>239</v>
      </c>
    </row>
    <row r="9" spans="1:4" x14ac:dyDescent="0.2">
      <c r="A9" s="14" t="s">
        <v>2</v>
      </c>
      <c r="B9" s="14" t="s">
        <v>17</v>
      </c>
      <c r="C9" s="14" t="s">
        <v>21</v>
      </c>
      <c r="D9" s="14">
        <v>30</v>
      </c>
    </row>
    <row r="10" spans="1:4" x14ac:dyDescent="0.2">
      <c r="A10" s="14" t="s">
        <v>2</v>
      </c>
      <c r="B10" s="14" t="s">
        <v>14</v>
      </c>
      <c r="C10" s="14" t="s">
        <v>21</v>
      </c>
      <c r="D10" s="14">
        <v>108</v>
      </c>
    </row>
    <row r="11" spans="1:4" x14ac:dyDescent="0.2">
      <c r="A11" s="14" t="s">
        <v>2</v>
      </c>
      <c r="B11" s="14" t="s">
        <v>15</v>
      </c>
      <c r="C11" s="14" t="s">
        <v>21</v>
      </c>
      <c r="D11" s="14">
        <v>448</v>
      </c>
    </row>
    <row r="12" spans="1:4" x14ac:dyDescent="0.2">
      <c r="A12" s="14" t="s">
        <v>2</v>
      </c>
      <c r="B12" s="14" t="s">
        <v>18</v>
      </c>
      <c r="C12" s="14" t="s">
        <v>21</v>
      </c>
      <c r="D12" s="14">
        <v>17</v>
      </c>
    </row>
    <row r="13" spans="1:4" x14ac:dyDescent="0.2">
      <c r="A13" s="14" t="s">
        <v>2</v>
      </c>
      <c r="B13" s="14" t="s">
        <v>28</v>
      </c>
      <c r="C13" s="14" t="s">
        <v>4</v>
      </c>
      <c r="D13" s="14">
        <v>146</v>
      </c>
    </row>
    <row r="14" spans="1:4" x14ac:dyDescent="0.2">
      <c r="A14" s="14" t="s">
        <v>2</v>
      </c>
      <c r="B14" s="14" t="s">
        <v>16</v>
      </c>
      <c r="C14" s="14" t="s">
        <v>4</v>
      </c>
      <c r="D14" s="14">
        <v>4</v>
      </c>
    </row>
    <row r="15" spans="1:4" x14ac:dyDescent="0.2">
      <c r="A15" s="14" t="s">
        <v>2</v>
      </c>
      <c r="B15" s="14" t="s">
        <v>13</v>
      </c>
      <c r="C15" s="14" t="s">
        <v>4</v>
      </c>
      <c r="D15" s="14">
        <v>14</v>
      </c>
    </row>
    <row r="16" spans="1:4" x14ac:dyDescent="0.2">
      <c r="A16" s="14" t="s">
        <v>2</v>
      </c>
      <c r="B16" s="14" t="s">
        <v>17</v>
      </c>
      <c r="C16" s="14" t="s">
        <v>4</v>
      </c>
      <c r="D16" s="14">
        <v>2</v>
      </c>
    </row>
    <row r="17" spans="1:4" x14ac:dyDescent="0.2">
      <c r="A17" s="14" t="s">
        <v>2</v>
      </c>
      <c r="B17" s="14" t="s">
        <v>14</v>
      </c>
      <c r="C17" s="14" t="s">
        <v>4</v>
      </c>
      <c r="D17" s="14">
        <v>8</v>
      </c>
    </row>
    <row r="18" spans="1:4" x14ac:dyDescent="0.2">
      <c r="A18" s="14" t="s">
        <v>2</v>
      </c>
      <c r="B18" s="14" t="s">
        <v>15</v>
      </c>
      <c r="C18" s="14" t="s">
        <v>4</v>
      </c>
      <c r="D18" s="14">
        <v>15</v>
      </c>
    </row>
    <row r="19" spans="1:4" x14ac:dyDescent="0.2">
      <c r="A19" s="14" t="s">
        <v>2</v>
      </c>
      <c r="B19" s="14" t="s">
        <v>28</v>
      </c>
      <c r="C19" s="14" t="s">
        <v>22</v>
      </c>
      <c r="D19" s="14">
        <v>1420</v>
      </c>
    </row>
    <row r="20" spans="1:4" x14ac:dyDescent="0.2">
      <c r="A20" s="14" t="s">
        <v>2</v>
      </c>
      <c r="B20" s="14" t="s">
        <v>16</v>
      </c>
      <c r="C20" s="14" t="s">
        <v>22</v>
      </c>
      <c r="D20" s="14">
        <v>4</v>
      </c>
    </row>
    <row r="21" spans="1:4" x14ac:dyDescent="0.2">
      <c r="A21" s="14" t="s">
        <v>2</v>
      </c>
      <c r="B21" s="14" t="s">
        <v>13</v>
      </c>
      <c r="C21" s="14" t="s">
        <v>22</v>
      </c>
      <c r="D21" s="14">
        <v>19</v>
      </c>
    </row>
    <row r="22" spans="1:4" x14ac:dyDescent="0.2">
      <c r="A22" s="14" t="s">
        <v>2</v>
      </c>
      <c r="B22" s="14" t="s">
        <v>17</v>
      </c>
      <c r="C22" s="14" t="s">
        <v>22</v>
      </c>
      <c r="D22" s="14">
        <v>1</v>
      </c>
    </row>
    <row r="23" spans="1:4" x14ac:dyDescent="0.2">
      <c r="A23" s="14" t="s">
        <v>2</v>
      </c>
      <c r="B23" s="14" t="s">
        <v>14</v>
      </c>
      <c r="C23" s="14" t="s">
        <v>22</v>
      </c>
      <c r="D23" s="14">
        <v>4</v>
      </c>
    </row>
    <row r="24" spans="1:4" x14ac:dyDescent="0.2">
      <c r="A24" s="14" t="s">
        <v>2</v>
      </c>
      <c r="B24" s="14" t="s">
        <v>15</v>
      </c>
      <c r="C24" s="14" t="s">
        <v>22</v>
      </c>
      <c r="D24" s="14">
        <v>37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K40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5" x14ac:dyDescent="0.2"/>
  <cols>
    <col min="1" max="1" width="16.85546875" style="43" customWidth="1"/>
    <col min="2" max="2" width="19.5703125" style="43" customWidth="1"/>
    <col min="3" max="9" width="13.5703125" style="43" customWidth="1"/>
    <col min="10" max="10" width="9.140625" style="43"/>
    <col min="11" max="11" width="15.42578125" style="43" hidden="1" customWidth="1"/>
    <col min="12" max="16384" width="9.140625" style="43"/>
  </cols>
  <sheetData>
    <row r="1" spans="1:11" ht="18.75" x14ac:dyDescent="0.25">
      <c r="A1" s="34" t="s">
        <v>104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75" x14ac:dyDescent="0.25">
      <c r="A2" s="34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9.25" customHeight="1" x14ac:dyDescent="0.25">
      <c r="A3" s="34" t="s">
        <v>99</v>
      </c>
      <c r="B3" s="34"/>
      <c r="C3" s="31"/>
      <c r="D3" s="31"/>
      <c r="E3" s="31"/>
      <c r="F3" s="31"/>
      <c r="G3" s="31"/>
      <c r="H3" s="31"/>
      <c r="I3" s="31"/>
      <c r="J3" s="31"/>
      <c r="K3" s="31"/>
    </row>
    <row r="4" spans="1:11" ht="15.75" x14ac:dyDescent="0.2">
      <c r="A4" s="6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6.5" thickBot="1" x14ac:dyDescent="0.3">
      <c r="A5" s="31"/>
      <c r="B5" s="31"/>
      <c r="C5" s="44"/>
      <c r="D5" s="44"/>
      <c r="E5" s="44"/>
      <c r="F5" s="44" t="s">
        <v>26</v>
      </c>
      <c r="G5" s="44"/>
      <c r="H5" s="44"/>
      <c r="I5" s="44"/>
      <c r="J5" s="31"/>
      <c r="K5" s="31"/>
    </row>
    <row r="6" spans="1:11" ht="30" customHeight="1" thickBot="1" x14ac:dyDescent="0.25">
      <c r="A6" s="45" t="s">
        <v>19</v>
      </c>
      <c r="B6" s="62" t="s">
        <v>20</v>
      </c>
      <c r="C6" s="42" t="s">
        <v>28</v>
      </c>
      <c r="D6" s="42" t="s">
        <v>15</v>
      </c>
      <c r="E6" s="42" t="s">
        <v>13</v>
      </c>
      <c r="F6" s="42" t="s">
        <v>14</v>
      </c>
      <c r="G6" s="57" t="s">
        <v>16</v>
      </c>
      <c r="H6" s="57" t="s">
        <v>17</v>
      </c>
      <c r="I6" s="57" t="s">
        <v>18</v>
      </c>
      <c r="J6" s="31"/>
      <c r="K6" s="31"/>
    </row>
    <row r="7" spans="1:11" ht="15.75" x14ac:dyDescent="0.25">
      <c r="A7" s="31" t="s">
        <v>2</v>
      </c>
      <c r="B7" s="34" cm="1">
        <f t="array" ref="B7">IF($A$4="All primary fires",SUMPRODUCT((Data_evacuations_2009_10!$A$2:$A$1000=FIRE0511b!$A7)*(Data_evacuations_2009_10!$D$2:$D$1000)),SUMPRODUCT((Data_evacuations_2009_10!$A$2:$A$1000=FIRE0511b!$A7)*(Data_evacuations_2009_10!$C$2:$C$1000=FIRE0511b!$A$4)*(Data_evacuations_2009_10!$D$2:$D$1000)))</f>
        <v>2760</v>
      </c>
      <c r="C7" s="40" cm="1">
        <f t="array" ref="C7">IF($A$4="All primary fires",SUMPRODUCT((Data_evacuations_2009_10!$A$2:$A$1000=FIRE0511b!$A7)*(Data_evacuations_2009_10!$B$2:$B$1000=FIRE0511b!C$6)*(Data_evacuations_2009_10!$D$2:$D$1000)),SUMPRODUCT((Data_evacuations_2009_10!$A$2:$A$1000=FIRE0511b!$A7)*(Data_evacuations_2009_10!$C$2:$C$1000=FIRE0511b!$A$4)*(Data_evacuations_2009_10!$B$2:$B$1000=FIRE0511b!C$6)*(Data_evacuations_2009_10!$D$2:$D$1000)))</f>
        <v>2695</v>
      </c>
      <c r="D7" s="40" cm="1">
        <f t="array" ref="D7">IF($A$4="All primary fires",SUMPRODUCT((Data_evacuations_2009_10!$A$2:$A$1000=FIRE0511b!$A7)*(Data_evacuations_2009_10!$B$2:$B$1000=FIRE0511b!D$6)*(Data_evacuations_2009_10!$D$2:$D$1000)),SUMPRODUCT((Data_evacuations_2009_10!$A$2:$A$1000=FIRE0511b!$A7)*(Data_evacuations_2009_10!$C$2:$C$1000=FIRE0511b!$A$4)*(Data_evacuations_2009_10!$B$2:$B$1000=FIRE0511b!D$6)*(Data_evacuations_2009_10!$D$2:$D$1000)))</f>
        <v>56</v>
      </c>
      <c r="E7" s="40" cm="1">
        <f t="array" ref="E7">IF($A$4="All primary fires",SUMPRODUCT((Data_evacuations_2009_10!$A$2:$A$1000=FIRE0511b!$A7)*(Data_evacuations_2009_10!$B$2:$B$1000=FIRE0511b!E$6)*(Data_evacuations_2009_10!$D$2:$D$1000)),SUMPRODUCT((Data_evacuations_2009_10!$A$2:$A$1000=FIRE0511b!$A7)*(Data_evacuations_2009_10!$C$2:$C$1000=FIRE0511b!$A$4)*(Data_evacuations_2009_10!$B$2:$B$1000=FIRE0511b!E$6)*(Data_evacuations_2009_10!$D$2:$D$1000)))</f>
        <v>8</v>
      </c>
      <c r="F7" s="40" cm="1">
        <f t="array" ref="F7">IF($A$4="All primary fires",SUMPRODUCT((Data_evacuations_2009_10!$A$2:$A$1000=FIRE0511b!$A7)*(Data_evacuations_2009_10!$B$2:$B$1000=FIRE0511b!F$6)*(Data_evacuations_2009_10!$D$2:$D$1000)),SUMPRODUCT((Data_evacuations_2009_10!$A$2:$A$1000=FIRE0511b!$A7)*(Data_evacuations_2009_10!$C$2:$C$1000=FIRE0511b!$A$4)*(Data_evacuations_2009_10!$B$2:$B$1000=FIRE0511b!F$6)*(Data_evacuations_2009_10!$D$2:$D$1000)))</f>
        <v>1</v>
      </c>
      <c r="G7" s="40" cm="1">
        <f t="array" ref="G7">IF($A$4="All primary fires",SUMPRODUCT((Data_evacuations_2009_10!$A$2:$A$1000=FIRE0511b!$A7)*(Data_evacuations_2009_10!$B$2:$B$1000=FIRE0511b!G$6)*(Data_evacuations_2009_10!$D$2:$D$1000)),SUMPRODUCT((Data_evacuations_2009_10!$A$2:$A$1000=FIRE0511b!$A7)*(Data_evacuations_2009_10!$C$2:$C$1000=FIRE0511b!$A$4)*(Data_evacuations_2009_10!$B$2:$B$1000=FIRE0511b!G$6)*(Data_evacuations_2009_10!$D$2:$D$1000)))</f>
        <v>0</v>
      </c>
      <c r="H7" s="40" cm="1">
        <f t="array" ref="H7">IF($A$4="All primary fires",SUMPRODUCT((Data_evacuations_2009_10!$A$2:$A$1000=FIRE0511b!$A7)*(Data_evacuations_2009_10!$B$2:$B$1000=FIRE0511b!H$6)*(Data_evacuations_2009_10!$D$2:$D$1000)),SUMPRODUCT((Data_evacuations_2009_10!$A$2:$A$1000=FIRE0511b!$A7)*(Data_evacuations_2009_10!$C$2:$C$1000=FIRE0511b!$A$4)*(Data_evacuations_2009_10!$B$2:$B$1000=FIRE0511b!H$6)*(Data_evacuations_2009_10!$D$2:$D$1000)))</f>
        <v>0</v>
      </c>
      <c r="I7" s="40" cm="1">
        <f t="array" ref="I7">IF($A$4="All primary fires",SUMPRODUCT((Data_evacuations_2009_10!$A$2:$A$1000=FIRE0511b!$A7)*(Data_evacuations_2009_10!$B$2:$B$1000=FIRE0511b!I$6)*(Data_evacuations_2009_10!$D$2:$D$1000)),SUMPRODUCT((Data_evacuations_2009_10!$A$2:$A$1000=FIRE0511b!$A7)*(Data_evacuations_2009_10!$C$2:$C$1000=FIRE0511b!$A$4)*(Data_evacuations_2009_10!$B$2:$B$1000=FIRE0511b!I$6)*(Data_evacuations_2009_10!$D$2:$D$1000)))</f>
        <v>0</v>
      </c>
      <c r="J7" s="31"/>
      <c r="K7" s="31"/>
    </row>
    <row r="8" spans="1:11" ht="15.75" x14ac:dyDescent="0.25">
      <c r="A8" s="31" t="s">
        <v>5</v>
      </c>
      <c r="B8" s="34">
        <f>IF($A$4="All primary fires",SUMPRODUCT(('Data - evacuations'!$A$2:$A$518=FIRE0511b!$A8)*('Data - evacuations'!$D$2:$D$518)),SUMPRODUCT(('Data - evacuations'!$A$2:$A$518=FIRE0511b!$A8)*('Data - evacuations'!$C$2:$C$518=FIRE0511b!$A$4)*('Data - evacuations'!$D$2:$D$518)))</f>
        <v>1725</v>
      </c>
      <c r="C8" s="40">
        <f>IF($A$4="All primary fires",SUMPRODUCT(('Data - evacuations'!$A$2:$A$518=FIRE0511b!$A8)*('Data - evacuations'!$B$2:$B$518=FIRE0511b!C$6)*('Data - evacuations'!$D$2:$D$518)),SUMPRODUCT(('Data - evacuations'!$A$2:$A$518=FIRE0511b!$A8)*('Data - evacuations'!$C$2:$C$518=FIRE0511b!$A$4)*('Data - evacuations'!$B$2:$B$518=FIRE0511b!C$6)*('Data - evacuations'!$D$2:$D$518)))</f>
        <v>1634</v>
      </c>
      <c r="D8" s="40">
        <f>IF($A$4="All primary fires",SUMPRODUCT(('Data - evacuations'!$A$2:$A$518=FIRE0511b!$A8)*('Data - evacuations'!$B$2:$B$518=FIRE0511b!D$6)*('Data - evacuations'!$D$2:$D$518)),SUMPRODUCT(('Data - evacuations'!$A$2:$A$518=FIRE0511b!$A8)*('Data - evacuations'!$C$2:$C$518=FIRE0511b!$A$4)*('Data - evacuations'!$B$2:$B$518=FIRE0511b!D$6)*('Data - evacuations'!$D$2:$D$518)))</f>
        <v>82</v>
      </c>
      <c r="E8" s="40">
        <f>IF($A$4="All primary fires",SUMPRODUCT(('Data - evacuations'!$A$2:$A$518=FIRE0511b!$A8)*('Data - evacuations'!$B$2:$B$518=FIRE0511b!E$6)*('Data - evacuations'!$D$2:$D$518)),SUMPRODUCT(('Data - evacuations'!$A$2:$A$518=FIRE0511b!$A8)*('Data - evacuations'!$C$2:$C$518=FIRE0511b!$A$4)*('Data - evacuations'!$B$2:$B$518=FIRE0511b!E$6)*('Data - evacuations'!$D$2:$D$518)))</f>
        <v>6</v>
      </c>
      <c r="F8" s="40">
        <f>IF($A$4="All primary fires",SUMPRODUCT(('Data - evacuations'!$A$2:$A$518=FIRE0511b!$A8)*('Data - evacuations'!$B$2:$B$518=FIRE0511b!F$6)*('Data - evacuations'!$D$2:$D$518)),SUMPRODUCT(('Data - evacuations'!$A$2:$A$518=FIRE0511b!$A8)*('Data - evacuations'!$C$2:$C$518=FIRE0511b!$A$4)*('Data - evacuations'!$B$2:$B$518=FIRE0511b!F$6)*('Data - evacuations'!$D$2:$D$518)))</f>
        <v>2</v>
      </c>
      <c r="G8" s="40">
        <f>IF($A$4="All primary fires",SUMPRODUCT(('Data - evacuations'!$A$2:$A$518=FIRE0511b!$A8)*('Data - evacuations'!$B$2:$B$518=FIRE0511b!G$6)*('Data - evacuations'!$D$2:$D$518)),SUMPRODUCT(('Data - evacuations'!$A$2:$A$518=FIRE0511b!$A8)*('Data - evacuations'!$C$2:$C$518=FIRE0511b!$A$4)*('Data - evacuations'!$B$2:$B$518=FIRE0511b!G$6)*('Data - evacuations'!$D$2:$D$518)))</f>
        <v>1</v>
      </c>
      <c r="H8" s="40">
        <f>IF($A$4="All primary fires",SUMPRODUCT(('Data - evacuations'!$A$2:$A$518=FIRE0511b!$A8)*('Data - evacuations'!$B$2:$B$518=FIRE0511b!H$6)*('Data - evacuations'!$D$2:$D$518)),SUMPRODUCT(('Data - evacuations'!$A$2:$A$518=FIRE0511b!$A8)*('Data - evacuations'!$C$2:$C$518=FIRE0511b!$A$4)*('Data - evacuations'!$B$2:$B$518=FIRE0511b!H$6)*('Data - evacuations'!$D$2:$D$518)))</f>
        <v>0</v>
      </c>
      <c r="I8" s="40">
        <f>IF($A$4="All primary fires",SUMPRODUCT(('Data - evacuations'!$A$2:$A$518=FIRE0511b!$A8)*('Data - evacuations'!$B$2:$B$518=FIRE0511b!I$6)*('Data - evacuations'!$D$2:$D$518)),SUMPRODUCT(('Data - evacuations'!$A$2:$A$518=FIRE0511b!$A8)*('Data - evacuations'!$C$2:$C$518=FIRE0511b!$A$4)*('Data - evacuations'!$B$2:$B$518=FIRE0511b!I$6)*('Data - evacuations'!$D$2:$D$518)))</f>
        <v>0</v>
      </c>
      <c r="J8" s="31"/>
      <c r="K8" s="31"/>
    </row>
    <row r="9" spans="1:11" ht="15.75" customHeight="1" x14ac:dyDescent="0.25">
      <c r="A9" s="31" t="s">
        <v>6</v>
      </c>
      <c r="B9" s="34">
        <f>IF($A$4="All primary fires",SUMPRODUCT(('Data - evacuations'!$A$2:$A$518=FIRE0511b!$A9)*('Data - evacuations'!$D$2:$D$518)),SUMPRODUCT(('Data - evacuations'!$A$2:$A$518=FIRE0511b!$A9)*('Data - evacuations'!$C$2:$C$518=FIRE0511b!$A$4)*('Data - evacuations'!$D$2:$D$518)))</f>
        <v>1620</v>
      </c>
      <c r="C9" s="40">
        <f>IF($A$4="All primary fires",SUMPRODUCT(('Data - evacuations'!$A$2:$A$518=FIRE0511b!$A9)*('Data - evacuations'!$B$2:$B$518=FIRE0511b!C$6)*('Data - evacuations'!$D$2:$D$518)),SUMPRODUCT(('Data - evacuations'!$A$2:$A$518=FIRE0511b!$A9)*('Data - evacuations'!$C$2:$C$518=FIRE0511b!$A$4)*('Data - evacuations'!$B$2:$B$518=FIRE0511b!C$6)*('Data - evacuations'!$D$2:$D$518)))</f>
        <v>1519</v>
      </c>
      <c r="D9" s="40">
        <f>IF($A$4="All primary fires",SUMPRODUCT(('Data - evacuations'!$A$2:$A$518=FIRE0511b!$A9)*('Data - evacuations'!$B$2:$B$518=FIRE0511b!D$6)*('Data - evacuations'!$D$2:$D$518)),SUMPRODUCT(('Data - evacuations'!$A$2:$A$518=FIRE0511b!$A9)*('Data - evacuations'!$C$2:$C$518=FIRE0511b!$A$4)*('Data - evacuations'!$B$2:$B$518=FIRE0511b!D$6)*('Data - evacuations'!$D$2:$D$518)))</f>
        <v>77</v>
      </c>
      <c r="E9" s="40">
        <f>IF($A$4="All primary fires",SUMPRODUCT(('Data - evacuations'!$A$2:$A$518=FIRE0511b!$A9)*('Data - evacuations'!$B$2:$B$518=FIRE0511b!E$6)*('Data - evacuations'!$D$2:$D$518)),SUMPRODUCT(('Data - evacuations'!$A$2:$A$518=FIRE0511b!$A9)*('Data - evacuations'!$C$2:$C$518=FIRE0511b!$A$4)*('Data - evacuations'!$B$2:$B$518=FIRE0511b!E$6)*('Data - evacuations'!$D$2:$D$518)))</f>
        <v>20</v>
      </c>
      <c r="F9" s="40">
        <f>IF($A$4="All primary fires",SUMPRODUCT(('Data - evacuations'!$A$2:$A$518=FIRE0511b!$A9)*('Data - evacuations'!$B$2:$B$518=FIRE0511b!F$6)*('Data - evacuations'!$D$2:$D$518)),SUMPRODUCT(('Data - evacuations'!$A$2:$A$518=FIRE0511b!$A9)*('Data - evacuations'!$C$2:$C$518=FIRE0511b!$A$4)*('Data - evacuations'!$B$2:$B$518=FIRE0511b!F$6)*('Data - evacuations'!$D$2:$D$518)))</f>
        <v>2</v>
      </c>
      <c r="G9" s="40">
        <f>IF($A$4="All primary fires",SUMPRODUCT(('Data - evacuations'!$A$2:$A$518=FIRE0511b!$A9)*('Data - evacuations'!$B$2:$B$518=FIRE0511b!G$6)*('Data - evacuations'!$D$2:$D$518)),SUMPRODUCT(('Data - evacuations'!$A$2:$A$518=FIRE0511b!$A9)*('Data - evacuations'!$C$2:$C$518=FIRE0511b!$A$4)*('Data - evacuations'!$B$2:$B$518=FIRE0511b!G$6)*('Data - evacuations'!$D$2:$D$518)))</f>
        <v>2</v>
      </c>
      <c r="H9" s="40">
        <f>IF($A$4="All primary fires",SUMPRODUCT(('Data - evacuations'!$A$2:$A$518=FIRE0511b!$A9)*('Data - evacuations'!$B$2:$B$518=FIRE0511b!H$6)*('Data - evacuations'!$D$2:$D$518)),SUMPRODUCT(('Data - evacuations'!$A$2:$A$518=FIRE0511b!$A9)*('Data - evacuations'!$C$2:$C$518=FIRE0511b!$A$4)*('Data - evacuations'!$B$2:$B$518=FIRE0511b!H$6)*('Data - evacuations'!$D$2:$D$518)))</f>
        <v>0</v>
      </c>
      <c r="I9" s="40">
        <f>IF($A$4="All primary fires",SUMPRODUCT(('Data - evacuations'!$A$2:$A$518=FIRE0511b!$A9)*('Data - evacuations'!$B$2:$B$518=FIRE0511b!I$6)*('Data - evacuations'!$D$2:$D$518)),SUMPRODUCT(('Data - evacuations'!$A$2:$A$518=FIRE0511b!$A9)*('Data - evacuations'!$C$2:$C$518=FIRE0511b!$A$4)*('Data - evacuations'!$B$2:$B$518=FIRE0511b!I$6)*('Data - evacuations'!$D$2:$D$518)))</f>
        <v>0</v>
      </c>
      <c r="J9" s="31"/>
      <c r="K9" s="31"/>
    </row>
    <row r="10" spans="1:11" ht="15.75" customHeight="1" x14ac:dyDescent="0.25">
      <c r="A10" s="31" t="s">
        <v>7</v>
      </c>
      <c r="B10" s="34">
        <f>IF($A$4="All primary fires",SUMPRODUCT(('Data - evacuations'!$A$2:$A$518=FIRE0511b!$A10)*('Data - evacuations'!$D$2:$D$518)),SUMPRODUCT(('Data - evacuations'!$A$2:$A$518=FIRE0511b!$A10)*('Data - evacuations'!$C$2:$C$518=FIRE0511b!$A$4)*('Data - evacuations'!$D$2:$D$518)))</f>
        <v>1565</v>
      </c>
      <c r="C10" s="40">
        <f>IF($A$4="All primary fires",SUMPRODUCT(('Data - evacuations'!$A$2:$A$518=FIRE0511b!$A10)*('Data - evacuations'!$B$2:$B$518=FIRE0511b!C$6)*('Data - evacuations'!$D$2:$D$518)),SUMPRODUCT(('Data - evacuations'!$A$2:$A$518=FIRE0511b!$A10)*('Data - evacuations'!$C$2:$C$518=FIRE0511b!$A$4)*('Data - evacuations'!$B$2:$B$518=FIRE0511b!C$6)*('Data - evacuations'!$D$2:$D$518)))</f>
        <v>1486</v>
      </c>
      <c r="D10" s="40">
        <f>IF($A$4="All primary fires",SUMPRODUCT(('Data - evacuations'!$A$2:$A$518=FIRE0511b!$A10)*('Data - evacuations'!$B$2:$B$518=FIRE0511b!D$6)*('Data - evacuations'!$D$2:$D$518)),SUMPRODUCT(('Data - evacuations'!$A$2:$A$518=FIRE0511b!$A10)*('Data - evacuations'!$C$2:$C$518=FIRE0511b!$A$4)*('Data - evacuations'!$B$2:$B$518=FIRE0511b!D$6)*('Data - evacuations'!$D$2:$D$518)))</f>
        <v>71</v>
      </c>
      <c r="E10" s="40">
        <f>IF($A$4="All primary fires",SUMPRODUCT(('Data - evacuations'!$A$2:$A$518=FIRE0511b!$A10)*('Data - evacuations'!$B$2:$B$518=FIRE0511b!E$6)*('Data - evacuations'!$D$2:$D$518)),SUMPRODUCT(('Data - evacuations'!$A$2:$A$518=FIRE0511b!$A10)*('Data - evacuations'!$C$2:$C$518=FIRE0511b!$A$4)*('Data - evacuations'!$B$2:$B$518=FIRE0511b!E$6)*('Data - evacuations'!$D$2:$D$518)))</f>
        <v>6</v>
      </c>
      <c r="F10" s="40">
        <f>IF($A$4="All primary fires",SUMPRODUCT(('Data - evacuations'!$A$2:$A$518=FIRE0511b!$A10)*('Data - evacuations'!$B$2:$B$518=FIRE0511b!F$6)*('Data - evacuations'!$D$2:$D$518)),SUMPRODUCT(('Data - evacuations'!$A$2:$A$518=FIRE0511b!$A10)*('Data - evacuations'!$C$2:$C$518=FIRE0511b!$A$4)*('Data - evacuations'!$B$2:$B$518=FIRE0511b!F$6)*('Data - evacuations'!$D$2:$D$518)))</f>
        <v>2</v>
      </c>
      <c r="G10" s="40">
        <f>IF($A$4="All primary fires",SUMPRODUCT(('Data - evacuations'!$A$2:$A$518=FIRE0511b!$A10)*('Data - evacuations'!$B$2:$B$518=FIRE0511b!G$6)*('Data - evacuations'!$D$2:$D$518)),SUMPRODUCT(('Data - evacuations'!$A$2:$A$518=FIRE0511b!$A10)*('Data - evacuations'!$C$2:$C$518=FIRE0511b!$A$4)*('Data - evacuations'!$B$2:$B$518=FIRE0511b!G$6)*('Data - evacuations'!$D$2:$D$518)))</f>
        <v>0</v>
      </c>
      <c r="H10" s="40">
        <f>IF($A$4="All primary fires",SUMPRODUCT(('Data - evacuations'!$A$2:$A$518=FIRE0511b!$A10)*('Data - evacuations'!$B$2:$B$518=FIRE0511b!H$6)*('Data - evacuations'!$D$2:$D$518)),SUMPRODUCT(('Data - evacuations'!$A$2:$A$518=FIRE0511b!$A10)*('Data - evacuations'!$C$2:$C$518=FIRE0511b!$A$4)*('Data - evacuations'!$B$2:$B$518=FIRE0511b!H$6)*('Data - evacuations'!$D$2:$D$518)))</f>
        <v>0</v>
      </c>
      <c r="I10" s="40">
        <f>IF($A$4="All primary fires",SUMPRODUCT(('Data - evacuations'!$A$2:$A$518=FIRE0511b!$A10)*('Data - evacuations'!$B$2:$B$518=FIRE0511b!I$6)*('Data - evacuations'!$D$2:$D$518)),SUMPRODUCT(('Data - evacuations'!$A$2:$A$518=FIRE0511b!$A10)*('Data - evacuations'!$C$2:$C$518=FIRE0511b!$A$4)*('Data - evacuations'!$B$2:$B$518=FIRE0511b!I$6)*('Data - evacuations'!$D$2:$D$518)))</f>
        <v>0</v>
      </c>
      <c r="J10" s="31"/>
      <c r="K10" s="31"/>
    </row>
    <row r="11" spans="1:11" ht="15.75" customHeight="1" x14ac:dyDescent="0.25">
      <c r="A11" s="31" t="s">
        <v>8</v>
      </c>
      <c r="B11" s="34">
        <f>IF($A$4="All primary fires",SUMPRODUCT(('Data - evacuations'!$A$2:$A$518=FIRE0511b!$A11)*('Data - evacuations'!$D$2:$D$518)),SUMPRODUCT(('Data - evacuations'!$A$2:$A$518=FIRE0511b!$A11)*('Data - evacuations'!$C$2:$C$518=FIRE0511b!$A$4)*('Data - evacuations'!$D$2:$D$518)))</f>
        <v>1461</v>
      </c>
      <c r="C11" s="40">
        <f>IF($A$4="All primary fires",SUMPRODUCT(('Data - evacuations'!$A$2:$A$518=FIRE0511b!$A11)*('Data - evacuations'!$B$2:$B$518=FIRE0511b!C$6)*('Data - evacuations'!$D$2:$D$518)),SUMPRODUCT(('Data - evacuations'!$A$2:$A$518=FIRE0511b!$A11)*('Data - evacuations'!$C$2:$C$518=FIRE0511b!$A$4)*('Data - evacuations'!$B$2:$B$518=FIRE0511b!C$6)*('Data - evacuations'!$D$2:$D$518)))</f>
        <v>1372</v>
      </c>
      <c r="D11" s="40">
        <f>IF($A$4="All primary fires",SUMPRODUCT(('Data - evacuations'!$A$2:$A$518=FIRE0511b!$A11)*('Data - evacuations'!$B$2:$B$518=FIRE0511b!D$6)*('Data - evacuations'!$D$2:$D$518)),SUMPRODUCT(('Data - evacuations'!$A$2:$A$518=FIRE0511b!$A11)*('Data - evacuations'!$C$2:$C$518=FIRE0511b!$A$4)*('Data - evacuations'!$B$2:$B$518=FIRE0511b!D$6)*('Data - evacuations'!$D$2:$D$518)))</f>
        <v>81</v>
      </c>
      <c r="E11" s="40">
        <f>IF($A$4="All primary fires",SUMPRODUCT(('Data - evacuations'!$A$2:$A$518=FIRE0511b!$A11)*('Data - evacuations'!$B$2:$B$518=FIRE0511b!E$6)*('Data - evacuations'!$D$2:$D$518)),SUMPRODUCT(('Data - evacuations'!$A$2:$A$518=FIRE0511b!$A11)*('Data - evacuations'!$C$2:$C$518=FIRE0511b!$A$4)*('Data - evacuations'!$B$2:$B$518=FIRE0511b!E$6)*('Data - evacuations'!$D$2:$D$518)))</f>
        <v>6</v>
      </c>
      <c r="F11" s="40">
        <f>IF($A$4="All primary fires",SUMPRODUCT(('Data - evacuations'!$A$2:$A$518=FIRE0511b!$A11)*('Data - evacuations'!$B$2:$B$518=FIRE0511b!F$6)*('Data - evacuations'!$D$2:$D$518)),SUMPRODUCT(('Data - evacuations'!$A$2:$A$518=FIRE0511b!$A11)*('Data - evacuations'!$C$2:$C$518=FIRE0511b!$A$4)*('Data - evacuations'!$B$2:$B$518=FIRE0511b!F$6)*('Data - evacuations'!$D$2:$D$518)))</f>
        <v>2</v>
      </c>
      <c r="G11" s="40">
        <f>IF($A$4="All primary fires",SUMPRODUCT(('Data - evacuations'!$A$2:$A$518=FIRE0511b!$A11)*('Data - evacuations'!$B$2:$B$518=FIRE0511b!G$6)*('Data - evacuations'!$D$2:$D$518)),SUMPRODUCT(('Data - evacuations'!$A$2:$A$518=FIRE0511b!$A11)*('Data - evacuations'!$C$2:$C$518=FIRE0511b!$A$4)*('Data - evacuations'!$B$2:$B$518=FIRE0511b!G$6)*('Data - evacuations'!$D$2:$D$518)))</f>
        <v>0</v>
      </c>
      <c r="H11" s="40">
        <f>IF($A$4="All primary fires",SUMPRODUCT(('Data - evacuations'!$A$2:$A$518=FIRE0511b!$A11)*('Data - evacuations'!$B$2:$B$518=FIRE0511b!H$6)*('Data - evacuations'!$D$2:$D$518)),SUMPRODUCT(('Data - evacuations'!$A$2:$A$518=FIRE0511b!$A11)*('Data - evacuations'!$C$2:$C$518=FIRE0511b!$A$4)*('Data - evacuations'!$B$2:$B$518=FIRE0511b!H$6)*('Data - evacuations'!$D$2:$D$518)))</f>
        <v>0</v>
      </c>
      <c r="I11" s="40">
        <f>IF($A$4="All primary fires",SUMPRODUCT(('Data - evacuations'!$A$2:$A$518=FIRE0511b!$A11)*('Data - evacuations'!$B$2:$B$518=FIRE0511b!I$6)*('Data - evacuations'!$D$2:$D$518)),SUMPRODUCT(('Data - evacuations'!$A$2:$A$518=FIRE0511b!$A11)*('Data - evacuations'!$C$2:$C$518=FIRE0511b!$A$4)*('Data - evacuations'!$B$2:$B$518=FIRE0511b!I$6)*('Data - evacuations'!$D$2:$D$518)))</f>
        <v>0</v>
      </c>
      <c r="J11" s="31"/>
      <c r="K11" s="31"/>
    </row>
    <row r="12" spans="1:11" ht="15.75" customHeight="1" x14ac:dyDescent="0.25">
      <c r="A12" s="31" t="s">
        <v>9</v>
      </c>
      <c r="B12" s="34">
        <f>IF($A$4="All primary fires",SUMPRODUCT(('Data - evacuations'!$A$2:$A$518=FIRE0511b!$A12)*('Data - evacuations'!$D$2:$D$518)),SUMPRODUCT(('Data - evacuations'!$A$2:$A$518=FIRE0511b!$A12)*('Data - evacuations'!$C$2:$C$518=FIRE0511b!$A$4)*('Data - evacuations'!$D$2:$D$518)))</f>
        <v>1399</v>
      </c>
      <c r="C12" s="40">
        <f>IF($A$4="All primary fires",SUMPRODUCT(('Data - evacuations'!$A$2:$A$518=FIRE0511b!$A12)*('Data - evacuations'!$B$2:$B$518=FIRE0511b!C$6)*('Data - evacuations'!$D$2:$D$518)),SUMPRODUCT(('Data - evacuations'!$A$2:$A$518=FIRE0511b!$A12)*('Data - evacuations'!$C$2:$C$518=FIRE0511b!$A$4)*('Data - evacuations'!$B$2:$B$518=FIRE0511b!C$6)*('Data - evacuations'!$D$2:$D$518)))</f>
        <v>1330</v>
      </c>
      <c r="D12" s="40">
        <f>IF($A$4="All primary fires",SUMPRODUCT(('Data - evacuations'!$A$2:$A$518=FIRE0511b!$A12)*('Data - evacuations'!$B$2:$B$518=FIRE0511b!D$6)*('Data - evacuations'!$D$2:$D$518)),SUMPRODUCT(('Data - evacuations'!$A$2:$A$518=FIRE0511b!$A12)*('Data - evacuations'!$C$2:$C$518=FIRE0511b!$A$4)*('Data - evacuations'!$B$2:$B$518=FIRE0511b!D$6)*('Data - evacuations'!$D$2:$D$518)))</f>
        <v>63</v>
      </c>
      <c r="E12" s="40">
        <f>IF($A$4="All primary fires",SUMPRODUCT(('Data - evacuations'!$A$2:$A$518=FIRE0511b!$A12)*('Data - evacuations'!$B$2:$B$518=FIRE0511b!E$6)*('Data - evacuations'!$D$2:$D$518)),SUMPRODUCT(('Data - evacuations'!$A$2:$A$518=FIRE0511b!$A12)*('Data - evacuations'!$C$2:$C$518=FIRE0511b!$A$4)*('Data - evacuations'!$B$2:$B$518=FIRE0511b!E$6)*('Data - evacuations'!$D$2:$D$518)))</f>
        <v>4</v>
      </c>
      <c r="F12" s="40">
        <f>IF($A$4="All primary fires",SUMPRODUCT(('Data - evacuations'!$A$2:$A$518=FIRE0511b!$A12)*('Data - evacuations'!$B$2:$B$518=FIRE0511b!F$6)*('Data - evacuations'!$D$2:$D$518)),SUMPRODUCT(('Data - evacuations'!$A$2:$A$518=FIRE0511b!$A12)*('Data - evacuations'!$C$2:$C$518=FIRE0511b!$A$4)*('Data - evacuations'!$B$2:$B$518=FIRE0511b!F$6)*('Data - evacuations'!$D$2:$D$518)))</f>
        <v>1</v>
      </c>
      <c r="G12" s="40">
        <f>IF($A$4="All primary fires",SUMPRODUCT(('Data - evacuations'!$A$2:$A$518=FIRE0511b!$A12)*('Data - evacuations'!$B$2:$B$518=FIRE0511b!G$6)*('Data - evacuations'!$D$2:$D$518)),SUMPRODUCT(('Data - evacuations'!$A$2:$A$518=FIRE0511b!$A12)*('Data - evacuations'!$C$2:$C$518=FIRE0511b!$A$4)*('Data - evacuations'!$B$2:$B$518=FIRE0511b!G$6)*('Data - evacuations'!$D$2:$D$518)))</f>
        <v>0</v>
      </c>
      <c r="H12" s="40">
        <f>IF($A$4="All primary fires",SUMPRODUCT(('Data - evacuations'!$A$2:$A$518=FIRE0511b!$A12)*('Data - evacuations'!$B$2:$B$518=FIRE0511b!H$6)*('Data - evacuations'!$D$2:$D$518)),SUMPRODUCT(('Data - evacuations'!$A$2:$A$518=FIRE0511b!$A12)*('Data - evacuations'!$C$2:$C$518=FIRE0511b!$A$4)*('Data - evacuations'!$B$2:$B$518=FIRE0511b!H$6)*('Data - evacuations'!$D$2:$D$518)))</f>
        <v>1</v>
      </c>
      <c r="I12" s="40">
        <f>IF($A$4="All primary fires",SUMPRODUCT(('Data - evacuations'!$A$2:$A$518=FIRE0511b!$A12)*('Data - evacuations'!$B$2:$B$518=FIRE0511b!I$6)*('Data - evacuations'!$D$2:$D$518)),SUMPRODUCT(('Data - evacuations'!$A$2:$A$518=FIRE0511b!$A12)*('Data - evacuations'!$C$2:$C$518=FIRE0511b!$A$4)*('Data - evacuations'!$B$2:$B$518=FIRE0511b!I$6)*('Data - evacuations'!$D$2:$D$518)))</f>
        <v>0</v>
      </c>
      <c r="J12" s="31"/>
      <c r="K12" s="31"/>
    </row>
    <row r="13" spans="1:11" ht="15.75" customHeight="1" x14ac:dyDescent="0.25">
      <c r="A13" s="47" t="s">
        <v>10</v>
      </c>
      <c r="B13" s="34">
        <f>IF($A$4="All primary fires",SUMPRODUCT(('Data - evacuations'!$A$2:$A$518=FIRE0511b!$A13)*('Data - evacuations'!$D$2:$D$518)),SUMPRODUCT(('Data - evacuations'!$A$2:$A$518=FIRE0511b!$A13)*('Data - evacuations'!$C$2:$C$518=FIRE0511b!$A$4)*('Data - evacuations'!$D$2:$D$518)))</f>
        <v>1375</v>
      </c>
      <c r="C13" s="40">
        <f>IF($A$4="All primary fires",SUMPRODUCT(('Data - evacuations'!$A$2:$A$518=FIRE0511b!$A13)*('Data - evacuations'!$B$2:$B$518=FIRE0511b!C$6)*('Data - evacuations'!$D$2:$D$518)),SUMPRODUCT(('Data - evacuations'!$A$2:$A$518=FIRE0511b!$A13)*('Data - evacuations'!$C$2:$C$518=FIRE0511b!$A$4)*('Data - evacuations'!$B$2:$B$518=FIRE0511b!C$6)*('Data - evacuations'!$D$2:$D$518)))</f>
        <v>1314</v>
      </c>
      <c r="D13" s="40">
        <f>IF($A$4="All primary fires",SUMPRODUCT(('Data - evacuations'!$A$2:$A$518=FIRE0511b!$A13)*('Data - evacuations'!$B$2:$B$518=FIRE0511b!D$6)*('Data - evacuations'!$D$2:$D$518)),SUMPRODUCT(('Data - evacuations'!$A$2:$A$518=FIRE0511b!$A13)*('Data - evacuations'!$C$2:$C$518=FIRE0511b!$A$4)*('Data - evacuations'!$B$2:$B$518=FIRE0511b!D$6)*('Data - evacuations'!$D$2:$D$518)))</f>
        <v>54</v>
      </c>
      <c r="E13" s="40">
        <f>IF($A$4="All primary fires",SUMPRODUCT(('Data - evacuations'!$A$2:$A$518=FIRE0511b!$A13)*('Data - evacuations'!$B$2:$B$518=FIRE0511b!E$6)*('Data - evacuations'!$D$2:$D$518)),SUMPRODUCT(('Data - evacuations'!$A$2:$A$518=FIRE0511b!$A13)*('Data - evacuations'!$C$2:$C$518=FIRE0511b!$A$4)*('Data - evacuations'!$B$2:$B$518=FIRE0511b!E$6)*('Data - evacuations'!$D$2:$D$518)))</f>
        <v>7</v>
      </c>
      <c r="F13" s="40">
        <f>IF($A$4="All primary fires",SUMPRODUCT(('Data - evacuations'!$A$2:$A$518=FIRE0511b!$A13)*('Data - evacuations'!$B$2:$B$518=FIRE0511b!F$6)*('Data - evacuations'!$D$2:$D$518)),SUMPRODUCT(('Data - evacuations'!$A$2:$A$518=FIRE0511b!$A13)*('Data - evacuations'!$C$2:$C$518=FIRE0511b!$A$4)*('Data - evacuations'!$B$2:$B$518=FIRE0511b!F$6)*('Data - evacuations'!$D$2:$D$518)))</f>
        <v>0</v>
      </c>
      <c r="G13" s="40">
        <f>IF($A$4="All primary fires",SUMPRODUCT(('Data - evacuations'!$A$2:$A$518=FIRE0511b!$A13)*('Data - evacuations'!$B$2:$B$518=FIRE0511b!G$6)*('Data - evacuations'!$D$2:$D$518)),SUMPRODUCT(('Data - evacuations'!$A$2:$A$518=FIRE0511b!$A13)*('Data - evacuations'!$C$2:$C$518=FIRE0511b!$A$4)*('Data - evacuations'!$B$2:$B$518=FIRE0511b!G$6)*('Data - evacuations'!$D$2:$D$518)))</f>
        <v>0</v>
      </c>
      <c r="H13" s="40">
        <f>IF($A$4="All primary fires",SUMPRODUCT(('Data - evacuations'!$A$2:$A$518=FIRE0511b!$A13)*('Data - evacuations'!$B$2:$B$518=FIRE0511b!H$6)*('Data - evacuations'!$D$2:$D$518)),SUMPRODUCT(('Data - evacuations'!$A$2:$A$518=FIRE0511b!$A13)*('Data - evacuations'!$C$2:$C$518=FIRE0511b!$A$4)*('Data - evacuations'!$B$2:$B$518=FIRE0511b!H$6)*('Data - evacuations'!$D$2:$D$518)))</f>
        <v>0</v>
      </c>
      <c r="I13" s="40">
        <f>IF($A$4="All primary fires",SUMPRODUCT(('Data - evacuations'!$A$2:$A$518=FIRE0511b!$A13)*('Data - evacuations'!$B$2:$B$518=FIRE0511b!I$6)*('Data - evacuations'!$D$2:$D$518)),SUMPRODUCT(('Data - evacuations'!$A$2:$A$518=FIRE0511b!$A13)*('Data - evacuations'!$C$2:$C$518=FIRE0511b!$A$4)*('Data - evacuations'!$B$2:$B$518=FIRE0511b!I$6)*('Data - evacuations'!$D$2:$D$518)))</f>
        <v>0</v>
      </c>
      <c r="J13" s="31"/>
      <c r="K13" s="31"/>
    </row>
    <row r="14" spans="1:11" ht="15.75" customHeight="1" x14ac:dyDescent="0.25">
      <c r="A14" s="47" t="s">
        <v>11</v>
      </c>
      <c r="B14" s="34">
        <f>IF($A$4="All primary fires",SUMPRODUCT(('Data - evacuations'!$A$2:$A$518=FIRE0511b!$A14)*('Data - evacuations'!$D$2:$D$518)),SUMPRODUCT(('Data - evacuations'!$A$2:$A$518=FIRE0511b!$A14)*('Data - evacuations'!$C$2:$C$518=FIRE0511b!$A$4)*('Data - evacuations'!$D$2:$D$518)))</f>
        <v>1245</v>
      </c>
      <c r="C14" s="40">
        <f>IF($A$4="All primary fires",SUMPRODUCT(('Data - evacuations'!$A$2:$A$518=FIRE0511b!$A14)*('Data - evacuations'!$B$2:$B$518=FIRE0511b!C$6)*('Data - evacuations'!$D$2:$D$518)),SUMPRODUCT(('Data - evacuations'!$A$2:$A$518=FIRE0511b!$A14)*('Data - evacuations'!$C$2:$C$518=FIRE0511b!$A$4)*('Data - evacuations'!$B$2:$B$518=FIRE0511b!C$6)*('Data - evacuations'!$D$2:$D$518)))</f>
        <v>1178</v>
      </c>
      <c r="D14" s="40">
        <f>IF($A$4="All primary fires",SUMPRODUCT(('Data - evacuations'!$A$2:$A$518=FIRE0511b!$A14)*('Data - evacuations'!$B$2:$B$518=FIRE0511b!D$6)*('Data - evacuations'!$D$2:$D$518)),SUMPRODUCT(('Data - evacuations'!$A$2:$A$518=FIRE0511b!$A14)*('Data - evacuations'!$C$2:$C$518=FIRE0511b!$A$4)*('Data - evacuations'!$B$2:$B$518=FIRE0511b!D$6)*('Data - evacuations'!$D$2:$D$518)))</f>
        <v>63</v>
      </c>
      <c r="E14" s="40">
        <f>IF($A$4="All primary fires",SUMPRODUCT(('Data - evacuations'!$A$2:$A$518=FIRE0511b!$A14)*('Data - evacuations'!$B$2:$B$518=FIRE0511b!E$6)*('Data - evacuations'!$D$2:$D$518)),SUMPRODUCT(('Data - evacuations'!$A$2:$A$518=FIRE0511b!$A14)*('Data - evacuations'!$C$2:$C$518=FIRE0511b!$A$4)*('Data - evacuations'!$B$2:$B$518=FIRE0511b!E$6)*('Data - evacuations'!$D$2:$D$518)))</f>
        <v>3</v>
      </c>
      <c r="F14" s="40">
        <f>IF($A$4="All primary fires",SUMPRODUCT(('Data - evacuations'!$A$2:$A$518=FIRE0511b!$A14)*('Data - evacuations'!$B$2:$B$518=FIRE0511b!F$6)*('Data - evacuations'!$D$2:$D$518)),SUMPRODUCT(('Data - evacuations'!$A$2:$A$518=FIRE0511b!$A14)*('Data - evacuations'!$C$2:$C$518=FIRE0511b!$A$4)*('Data - evacuations'!$B$2:$B$518=FIRE0511b!F$6)*('Data - evacuations'!$D$2:$D$518)))</f>
        <v>1</v>
      </c>
      <c r="G14" s="40">
        <f>IF($A$4="All primary fires",SUMPRODUCT(('Data - evacuations'!$A$2:$A$518=FIRE0511b!$A14)*('Data - evacuations'!$B$2:$B$518=FIRE0511b!G$6)*('Data - evacuations'!$D$2:$D$518)),SUMPRODUCT(('Data - evacuations'!$A$2:$A$518=FIRE0511b!$A14)*('Data - evacuations'!$C$2:$C$518=FIRE0511b!$A$4)*('Data - evacuations'!$B$2:$B$518=FIRE0511b!G$6)*('Data - evacuations'!$D$2:$D$518)))</f>
        <v>0</v>
      </c>
      <c r="H14" s="40">
        <f>IF($A$4="All primary fires",SUMPRODUCT(('Data - evacuations'!$A$2:$A$518=FIRE0511b!$A14)*('Data - evacuations'!$B$2:$B$518=FIRE0511b!H$6)*('Data - evacuations'!$D$2:$D$518)),SUMPRODUCT(('Data - evacuations'!$A$2:$A$518=FIRE0511b!$A14)*('Data - evacuations'!$C$2:$C$518=FIRE0511b!$A$4)*('Data - evacuations'!$B$2:$B$518=FIRE0511b!H$6)*('Data - evacuations'!$D$2:$D$518)))</f>
        <v>0</v>
      </c>
      <c r="I14" s="40">
        <f>IF($A$4="All primary fires",SUMPRODUCT(('Data - evacuations'!$A$2:$A$518=FIRE0511b!$A14)*('Data - evacuations'!$B$2:$B$518=FIRE0511b!I$6)*('Data - evacuations'!$D$2:$D$518)),SUMPRODUCT(('Data - evacuations'!$A$2:$A$518=FIRE0511b!$A14)*('Data - evacuations'!$C$2:$C$518=FIRE0511b!$A$4)*('Data - evacuations'!$B$2:$B$518=FIRE0511b!I$6)*('Data - evacuations'!$D$2:$D$518)))</f>
        <v>0</v>
      </c>
      <c r="J14" s="34"/>
      <c r="K14" s="31"/>
    </row>
    <row r="15" spans="1:11" s="48" customFormat="1" ht="15.75" customHeight="1" x14ac:dyDescent="0.25">
      <c r="A15" s="31" t="s">
        <v>12</v>
      </c>
      <c r="B15" s="34">
        <f>IF($A$4="All primary fires",SUMPRODUCT(('Data - evacuations'!$A$2:$A$518=FIRE0511b!$A15)*('Data - evacuations'!$D$2:$D$518)),SUMPRODUCT(('Data - evacuations'!$A$2:$A$518=FIRE0511b!$A15)*('Data - evacuations'!$C$2:$C$518=FIRE0511b!$A$4)*('Data - evacuations'!$D$2:$D$518)))</f>
        <v>1334</v>
      </c>
      <c r="C15" s="40">
        <f>IF($A$4="All primary fires",SUMPRODUCT(('Data - evacuations'!$A$2:$A$518=FIRE0511b!$A15)*('Data - evacuations'!$B$2:$B$518=FIRE0511b!C$6)*('Data - evacuations'!$D$2:$D$518)),SUMPRODUCT(('Data - evacuations'!$A$2:$A$518=FIRE0511b!$A15)*('Data - evacuations'!$C$2:$C$518=FIRE0511b!$A$4)*('Data - evacuations'!$B$2:$B$518=FIRE0511b!C$6)*('Data - evacuations'!$D$2:$D$518)))</f>
        <v>1254</v>
      </c>
      <c r="D15" s="40">
        <f>IF($A$4="All primary fires",SUMPRODUCT(('Data - evacuations'!$A$2:$A$518=FIRE0511b!$A15)*('Data - evacuations'!$B$2:$B$518=FIRE0511b!D$6)*('Data - evacuations'!$D$2:$D$518)),SUMPRODUCT(('Data - evacuations'!$A$2:$A$518=FIRE0511b!$A15)*('Data - evacuations'!$C$2:$C$518=FIRE0511b!$A$4)*('Data - evacuations'!$B$2:$B$518=FIRE0511b!D$6)*('Data - evacuations'!$D$2:$D$518)))</f>
        <v>67</v>
      </c>
      <c r="E15" s="40">
        <f>IF($A$4="All primary fires",SUMPRODUCT(('Data - evacuations'!$A$2:$A$518=FIRE0511b!$A15)*('Data - evacuations'!$B$2:$B$518=FIRE0511b!E$6)*('Data - evacuations'!$D$2:$D$518)),SUMPRODUCT(('Data - evacuations'!$A$2:$A$518=FIRE0511b!$A15)*('Data - evacuations'!$C$2:$C$518=FIRE0511b!$A$4)*('Data - evacuations'!$B$2:$B$518=FIRE0511b!E$6)*('Data - evacuations'!$D$2:$D$518)))</f>
        <v>10</v>
      </c>
      <c r="F15" s="40">
        <f>IF($A$4="All primary fires",SUMPRODUCT(('Data - evacuations'!$A$2:$A$518=FIRE0511b!$A15)*('Data - evacuations'!$B$2:$B$518=FIRE0511b!F$6)*('Data - evacuations'!$D$2:$D$518)),SUMPRODUCT(('Data - evacuations'!$A$2:$A$518=FIRE0511b!$A15)*('Data - evacuations'!$C$2:$C$518=FIRE0511b!$A$4)*('Data - evacuations'!$B$2:$B$518=FIRE0511b!F$6)*('Data - evacuations'!$D$2:$D$518)))</f>
        <v>1</v>
      </c>
      <c r="G15" s="40">
        <f>IF($A$4="All primary fires",SUMPRODUCT(('Data - evacuations'!$A$2:$A$518=FIRE0511b!$A15)*('Data - evacuations'!$B$2:$B$518=FIRE0511b!G$6)*('Data - evacuations'!$D$2:$D$518)),SUMPRODUCT(('Data - evacuations'!$A$2:$A$518=FIRE0511b!$A15)*('Data - evacuations'!$C$2:$C$518=FIRE0511b!$A$4)*('Data - evacuations'!$B$2:$B$518=FIRE0511b!G$6)*('Data - evacuations'!$D$2:$D$518)))</f>
        <v>0</v>
      </c>
      <c r="H15" s="40">
        <f>IF($A$4="All primary fires",SUMPRODUCT(('Data - evacuations'!$A$2:$A$518=FIRE0511b!$A15)*('Data - evacuations'!$B$2:$B$518=FIRE0511b!H$6)*('Data - evacuations'!$D$2:$D$518)),SUMPRODUCT(('Data - evacuations'!$A$2:$A$518=FIRE0511b!$A15)*('Data - evacuations'!$C$2:$C$518=FIRE0511b!$A$4)*('Data - evacuations'!$B$2:$B$518=FIRE0511b!H$6)*('Data - evacuations'!$D$2:$D$518)))</f>
        <v>2</v>
      </c>
      <c r="I15" s="40">
        <f>IF($A$4="All primary fires",SUMPRODUCT(('Data - evacuations'!$A$2:$A$518=FIRE0511b!$A15)*('Data - evacuations'!$B$2:$B$518=FIRE0511b!I$6)*('Data - evacuations'!$D$2:$D$518)),SUMPRODUCT(('Data - evacuations'!$A$2:$A$518=FIRE0511b!$A15)*('Data - evacuations'!$C$2:$C$518=FIRE0511b!$A$4)*('Data - evacuations'!$B$2:$B$518=FIRE0511b!I$6)*('Data - evacuations'!$D$2:$D$518)))</f>
        <v>0</v>
      </c>
      <c r="J15" s="34"/>
      <c r="K15" s="32"/>
    </row>
    <row r="16" spans="1:11" s="48" customFormat="1" ht="15.75" customHeight="1" x14ac:dyDescent="0.25">
      <c r="A16" s="31" t="s">
        <v>29</v>
      </c>
      <c r="B16" s="34">
        <f>IF($A$4="All primary fires",SUMPRODUCT(('Data - evacuations'!$A$2:$A$518=FIRE0511b!$A16)*('Data - evacuations'!$D$2:$D$518)),SUMPRODUCT(('Data - evacuations'!$A$2:$A$518=FIRE0511b!$A16)*('Data - evacuations'!$C$2:$C$518=FIRE0511b!$A$4)*('Data - evacuations'!$D$2:$D$518)))</f>
        <v>1271</v>
      </c>
      <c r="C16" s="40">
        <f>IF($A$4="All primary fires",SUMPRODUCT(('Data - evacuations'!$A$2:$A$518=FIRE0511b!$A16)*('Data - evacuations'!$B$2:$B$518=FIRE0511b!C$6)*('Data - evacuations'!$D$2:$D$518)),SUMPRODUCT(('Data - evacuations'!$A$2:$A$518=FIRE0511b!$A16)*('Data - evacuations'!$C$2:$C$518=FIRE0511b!$A$4)*('Data - evacuations'!$B$2:$B$518=FIRE0511b!C$6)*('Data - evacuations'!$D$2:$D$518)))</f>
        <v>1206</v>
      </c>
      <c r="D16" s="40">
        <f>IF($A$4="All primary fires",SUMPRODUCT(('Data - evacuations'!$A$2:$A$518=FIRE0511b!$A16)*('Data - evacuations'!$B$2:$B$518=FIRE0511b!D$6)*('Data - evacuations'!$D$2:$D$518)),SUMPRODUCT(('Data - evacuations'!$A$2:$A$518=FIRE0511b!$A16)*('Data - evacuations'!$C$2:$C$518=FIRE0511b!$A$4)*('Data - evacuations'!$B$2:$B$518=FIRE0511b!D$6)*('Data - evacuations'!$D$2:$D$518)))</f>
        <v>51</v>
      </c>
      <c r="E16" s="40">
        <f>IF($A$4="All primary fires",SUMPRODUCT(('Data - evacuations'!$A$2:$A$518=FIRE0511b!$A16)*('Data - evacuations'!$B$2:$B$518=FIRE0511b!E$6)*('Data - evacuations'!$D$2:$D$518)),SUMPRODUCT(('Data - evacuations'!$A$2:$A$518=FIRE0511b!$A16)*('Data - evacuations'!$C$2:$C$518=FIRE0511b!$A$4)*('Data - evacuations'!$B$2:$B$518=FIRE0511b!E$6)*('Data - evacuations'!$D$2:$D$518)))</f>
        <v>14</v>
      </c>
      <c r="F16" s="40">
        <f>IF($A$4="All primary fires",SUMPRODUCT(('Data - evacuations'!$A$2:$A$518=FIRE0511b!$A16)*('Data - evacuations'!$B$2:$B$518=FIRE0511b!F$6)*('Data - evacuations'!$D$2:$D$518)),SUMPRODUCT(('Data - evacuations'!$A$2:$A$518=FIRE0511b!$A16)*('Data - evacuations'!$C$2:$C$518=FIRE0511b!$A$4)*('Data - evacuations'!$B$2:$B$518=FIRE0511b!F$6)*('Data - evacuations'!$D$2:$D$518)))</f>
        <v>0</v>
      </c>
      <c r="G16" s="40">
        <f>IF($A$4="All primary fires",SUMPRODUCT(('Data - evacuations'!$A$2:$A$518=FIRE0511b!$A16)*('Data - evacuations'!$B$2:$B$518=FIRE0511b!G$6)*('Data - evacuations'!$D$2:$D$518)),SUMPRODUCT(('Data - evacuations'!$A$2:$A$518=FIRE0511b!$A16)*('Data - evacuations'!$C$2:$C$518=FIRE0511b!$A$4)*('Data - evacuations'!$B$2:$B$518=FIRE0511b!G$6)*('Data - evacuations'!$D$2:$D$518)))</f>
        <v>0</v>
      </c>
      <c r="H16" s="40">
        <f>IF($A$4="All primary fires",SUMPRODUCT(('Data - evacuations'!$A$2:$A$518=FIRE0511b!$A16)*('Data - evacuations'!$B$2:$B$518=FIRE0511b!H$6)*('Data - evacuations'!$D$2:$D$518)),SUMPRODUCT(('Data - evacuations'!$A$2:$A$518=FIRE0511b!$A16)*('Data - evacuations'!$C$2:$C$518=FIRE0511b!$A$4)*('Data - evacuations'!$B$2:$B$518=FIRE0511b!H$6)*('Data - evacuations'!$D$2:$D$518)))</f>
        <v>0</v>
      </c>
      <c r="I16" s="40">
        <f>IF($A$4="All primary fires",SUMPRODUCT(('Data - evacuations'!$A$2:$A$518=FIRE0511b!$A16)*('Data - evacuations'!$B$2:$B$518=FIRE0511b!I$6)*('Data - evacuations'!$D$2:$D$518)),SUMPRODUCT(('Data - evacuations'!$A$2:$A$518=FIRE0511b!$A16)*('Data - evacuations'!$C$2:$C$518=FIRE0511b!$A$4)*('Data - evacuations'!$B$2:$B$518=FIRE0511b!I$6)*('Data - evacuations'!$D$2:$D$518)))</f>
        <v>0</v>
      </c>
      <c r="J16" s="34"/>
      <c r="K16" s="32"/>
    </row>
    <row r="17" spans="1:11" s="48" customFormat="1" ht="15.75" customHeight="1" x14ac:dyDescent="0.25">
      <c r="A17" s="31" t="s">
        <v>31</v>
      </c>
      <c r="B17" s="34">
        <f>IF($A$4="All primary fires",SUMPRODUCT(('Data - evacuations'!$A$2:$A$518=FIRE0511b!$A17)*('Data - evacuations'!$D$2:$D$518)),SUMPRODUCT(('Data - evacuations'!$A$2:$A$518=FIRE0511b!$A17)*('Data - evacuations'!$C$2:$C$518=FIRE0511b!$A$4)*('Data - evacuations'!$D$2:$D$518)))</f>
        <v>1214</v>
      </c>
      <c r="C17" s="40">
        <f>IF($A$4="All primary fires",SUMPRODUCT(('Data - evacuations'!$A$2:$A$518=FIRE0511b!$A17)*('Data - evacuations'!$B$2:$B$518=FIRE0511b!C$6)*('Data - evacuations'!$D$2:$D$518)),SUMPRODUCT(('Data - evacuations'!$A$2:$A$518=FIRE0511b!$A17)*('Data - evacuations'!$C$2:$C$518=FIRE0511b!$A$4)*('Data - evacuations'!$B$2:$B$518=FIRE0511b!C$6)*('Data - evacuations'!$D$2:$D$518)))</f>
        <v>1158</v>
      </c>
      <c r="D17" s="40">
        <f>IF($A$4="All primary fires",SUMPRODUCT(('Data - evacuations'!$A$2:$A$518=FIRE0511b!$A17)*('Data - evacuations'!$B$2:$B$518=FIRE0511b!D$6)*('Data - evacuations'!$D$2:$D$518)),SUMPRODUCT(('Data - evacuations'!$A$2:$A$518=FIRE0511b!$A17)*('Data - evacuations'!$C$2:$C$518=FIRE0511b!$A$4)*('Data - evacuations'!$B$2:$B$518=FIRE0511b!D$6)*('Data - evacuations'!$D$2:$D$518)))</f>
        <v>50</v>
      </c>
      <c r="E17" s="40">
        <f>IF($A$4="All primary fires",SUMPRODUCT(('Data - evacuations'!$A$2:$A$518=FIRE0511b!$A17)*('Data - evacuations'!$B$2:$B$518=FIRE0511b!E$6)*('Data - evacuations'!$D$2:$D$518)),SUMPRODUCT(('Data - evacuations'!$A$2:$A$518=FIRE0511b!$A17)*('Data - evacuations'!$C$2:$C$518=FIRE0511b!$A$4)*('Data - evacuations'!$B$2:$B$518=FIRE0511b!E$6)*('Data - evacuations'!$D$2:$D$518)))</f>
        <v>5</v>
      </c>
      <c r="F17" s="40">
        <f>IF($A$4="All primary fires",SUMPRODUCT(('Data - evacuations'!$A$2:$A$518=FIRE0511b!$A17)*('Data - evacuations'!$B$2:$B$518=FIRE0511b!F$6)*('Data - evacuations'!$D$2:$D$518)),SUMPRODUCT(('Data - evacuations'!$A$2:$A$518=FIRE0511b!$A17)*('Data - evacuations'!$C$2:$C$518=FIRE0511b!$A$4)*('Data - evacuations'!$B$2:$B$518=FIRE0511b!F$6)*('Data - evacuations'!$D$2:$D$518)))</f>
        <v>1</v>
      </c>
      <c r="G17" s="40">
        <f>IF($A$4="All primary fires",SUMPRODUCT(('Data - evacuations'!$A$2:$A$518=FIRE0511b!$A17)*('Data - evacuations'!$B$2:$B$518=FIRE0511b!G$6)*('Data - evacuations'!$D$2:$D$518)),SUMPRODUCT(('Data - evacuations'!$A$2:$A$518=FIRE0511b!$A17)*('Data - evacuations'!$C$2:$C$518=FIRE0511b!$A$4)*('Data - evacuations'!$B$2:$B$518=FIRE0511b!G$6)*('Data - evacuations'!$D$2:$D$518)))</f>
        <v>0</v>
      </c>
      <c r="H17" s="40">
        <f>IF($A$4="All primary fires",SUMPRODUCT(('Data - evacuations'!$A$2:$A$518=FIRE0511b!$A17)*('Data - evacuations'!$B$2:$B$518=FIRE0511b!H$6)*('Data - evacuations'!$D$2:$D$518)),SUMPRODUCT(('Data - evacuations'!$A$2:$A$518=FIRE0511b!$A17)*('Data - evacuations'!$C$2:$C$518=FIRE0511b!$A$4)*('Data - evacuations'!$B$2:$B$518=FIRE0511b!H$6)*('Data - evacuations'!$D$2:$D$518)))</f>
        <v>0</v>
      </c>
      <c r="I17" s="40">
        <f>IF($A$4="All primary fires",SUMPRODUCT(('Data - evacuations'!$A$2:$A$518=FIRE0511b!$A17)*('Data - evacuations'!$B$2:$B$518=FIRE0511b!I$6)*('Data - evacuations'!$D$2:$D$518)),SUMPRODUCT(('Data - evacuations'!$A$2:$A$518=FIRE0511b!$A17)*('Data - evacuations'!$C$2:$C$518=FIRE0511b!$A$4)*('Data - evacuations'!$B$2:$B$518=FIRE0511b!I$6)*('Data - evacuations'!$D$2:$D$518)))</f>
        <v>0</v>
      </c>
      <c r="J17" s="34"/>
      <c r="K17" s="32"/>
    </row>
    <row r="18" spans="1:11" s="48" customFormat="1" ht="15.75" customHeight="1" x14ac:dyDescent="0.25">
      <c r="A18" s="31" t="s">
        <v>48</v>
      </c>
      <c r="B18" s="34">
        <f>IF($A$4="All primary fires",SUMPRODUCT(('Data - evacuations'!$A$2:$A$518=FIRE0511b!$A18)*('Data - evacuations'!$D$2:$D$518)),SUMPRODUCT(('Data - evacuations'!$A$2:$A$518=FIRE0511b!$A18)*('Data - evacuations'!$C$2:$C$518=FIRE0511b!$A$4)*('Data - evacuations'!$D$2:$D$518)))</f>
        <v>1091</v>
      </c>
      <c r="C18" s="40">
        <f>IF($A$4="All primary fires",SUMPRODUCT(('Data - evacuations'!$A$2:$A$518=FIRE0511b!$A18)*('Data - evacuations'!$B$2:$B$518=FIRE0511b!C$6)*('Data - evacuations'!$D$2:$D$518)),SUMPRODUCT(('Data - evacuations'!$A$2:$A$518=FIRE0511b!$A18)*('Data - evacuations'!$C$2:$C$518=FIRE0511b!$A$4)*('Data - evacuations'!$B$2:$B$518=FIRE0511b!C$6)*('Data - evacuations'!$D$2:$D$518)))</f>
        <v>1028</v>
      </c>
      <c r="D18" s="40">
        <f>IF($A$4="All primary fires",SUMPRODUCT(('Data - evacuations'!$A$2:$A$518=FIRE0511b!$A18)*('Data - evacuations'!$B$2:$B$518=FIRE0511b!D$6)*('Data - evacuations'!$D$2:$D$518)),SUMPRODUCT(('Data - evacuations'!$A$2:$A$518=FIRE0511b!$A18)*('Data - evacuations'!$C$2:$C$518=FIRE0511b!$A$4)*('Data - evacuations'!$B$2:$B$518=FIRE0511b!D$6)*('Data - evacuations'!$D$2:$D$518)))</f>
        <v>50</v>
      </c>
      <c r="E18" s="40">
        <f>IF($A$4="All primary fires",SUMPRODUCT(('Data - evacuations'!$A$2:$A$518=FIRE0511b!$A18)*('Data - evacuations'!$B$2:$B$518=FIRE0511b!E$6)*('Data - evacuations'!$D$2:$D$518)),SUMPRODUCT(('Data - evacuations'!$A$2:$A$518=FIRE0511b!$A18)*('Data - evacuations'!$C$2:$C$518=FIRE0511b!$A$4)*('Data - evacuations'!$B$2:$B$518=FIRE0511b!E$6)*('Data - evacuations'!$D$2:$D$518)))</f>
        <v>9</v>
      </c>
      <c r="F18" s="40">
        <f>IF($A$4="All primary fires",SUMPRODUCT(('Data - evacuations'!$A$2:$A$518=FIRE0511b!$A18)*('Data - evacuations'!$B$2:$B$518=FIRE0511b!F$6)*('Data - evacuations'!$D$2:$D$518)),SUMPRODUCT(('Data - evacuations'!$A$2:$A$518=FIRE0511b!$A18)*('Data - evacuations'!$C$2:$C$518=FIRE0511b!$A$4)*('Data - evacuations'!$B$2:$B$518=FIRE0511b!F$6)*('Data - evacuations'!$D$2:$D$518)))</f>
        <v>3</v>
      </c>
      <c r="G18" s="40">
        <f>IF($A$4="All primary fires",SUMPRODUCT(('Data - evacuations'!$A$2:$A$518=FIRE0511b!$A18)*('Data - evacuations'!$B$2:$B$518=FIRE0511b!G$6)*('Data - evacuations'!$D$2:$D$518)),SUMPRODUCT(('Data - evacuations'!$A$2:$A$518=FIRE0511b!$A18)*('Data - evacuations'!$C$2:$C$518=FIRE0511b!$A$4)*('Data - evacuations'!$B$2:$B$518=FIRE0511b!G$6)*('Data - evacuations'!$D$2:$D$518)))</f>
        <v>0</v>
      </c>
      <c r="H18" s="40">
        <f>IF($A$4="All primary fires",SUMPRODUCT(('Data - evacuations'!$A$2:$A$518=FIRE0511b!$A18)*('Data - evacuations'!$B$2:$B$518=FIRE0511b!H$6)*('Data - evacuations'!$D$2:$D$518)),SUMPRODUCT(('Data - evacuations'!$A$2:$A$518=FIRE0511b!$A18)*('Data - evacuations'!$C$2:$C$518=FIRE0511b!$A$4)*('Data - evacuations'!$B$2:$B$518=FIRE0511b!H$6)*('Data - evacuations'!$D$2:$D$518)))</f>
        <v>1</v>
      </c>
      <c r="I18" s="40">
        <f>IF($A$4="All primary fires",SUMPRODUCT(('Data - evacuations'!$A$2:$A$518=FIRE0511b!$A18)*('Data - evacuations'!$B$2:$B$518=FIRE0511b!I$6)*('Data - evacuations'!$D$2:$D$518)),SUMPRODUCT(('Data - evacuations'!$A$2:$A$518=FIRE0511b!$A18)*('Data - evacuations'!$C$2:$C$518=FIRE0511b!$A$4)*('Data - evacuations'!$B$2:$B$518=FIRE0511b!I$6)*('Data - evacuations'!$D$2:$D$518)))</f>
        <v>0</v>
      </c>
      <c r="J18" s="34"/>
      <c r="K18" s="32"/>
    </row>
    <row r="19" spans="1:11" s="48" customFormat="1" ht="15.75" customHeight="1" x14ac:dyDescent="0.25">
      <c r="A19" s="31" t="s">
        <v>61</v>
      </c>
      <c r="B19" s="34">
        <f>IF($A$4="All primary fires",SUMPRODUCT(('Data - evacuations'!$A$2:$A$518=FIRE0511b!$A19)*('Data - evacuations'!$D$2:$D$518)),SUMPRODUCT(('Data - evacuations'!$A$2:$A$518=FIRE0511b!$A19)*('Data - evacuations'!$C$2:$C$518=FIRE0511b!$A$4)*('Data - evacuations'!$D$2:$D$518)))</f>
        <v>989</v>
      </c>
      <c r="C19" s="40">
        <f>IF($A$4="All primary fires",SUMPRODUCT(('Data - evacuations'!$A$2:$A$518=FIRE0511b!$A19)*('Data - evacuations'!$B$2:$B$518=FIRE0511b!C$6)*('Data - evacuations'!$D$2:$D$518)),SUMPRODUCT(('Data - evacuations'!$A$2:$A$518=FIRE0511b!$A19)*('Data - evacuations'!$C$2:$C$518=FIRE0511b!$A$4)*('Data - evacuations'!$B$2:$B$518=FIRE0511b!C$6)*('Data - evacuations'!$D$2:$D$518)))</f>
        <v>940</v>
      </c>
      <c r="D19" s="40">
        <f>IF($A$4="All primary fires",SUMPRODUCT(('Data - evacuations'!$A$2:$A$518=FIRE0511b!$A19)*('Data - evacuations'!$B$2:$B$518=FIRE0511b!D$6)*('Data - evacuations'!$D$2:$D$518)),SUMPRODUCT(('Data - evacuations'!$A$2:$A$518=FIRE0511b!$A19)*('Data - evacuations'!$C$2:$C$518=FIRE0511b!$A$4)*('Data - evacuations'!$B$2:$B$518=FIRE0511b!D$6)*('Data - evacuations'!$D$2:$D$518)))</f>
        <v>44</v>
      </c>
      <c r="E19" s="40">
        <f>IF($A$4="All primary fires",SUMPRODUCT(('Data - evacuations'!$A$2:$A$518=FIRE0511b!$A19)*('Data - evacuations'!$B$2:$B$518=FIRE0511b!E$6)*('Data - evacuations'!$D$2:$D$518)),SUMPRODUCT(('Data - evacuations'!$A$2:$A$518=FIRE0511b!$A19)*('Data - evacuations'!$C$2:$C$518=FIRE0511b!$A$4)*('Data - evacuations'!$B$2:$B$518=FIRE0511b!E$6)*('Data - evacuations'!$D$2:$D$518)))</f>
        <v>3</v>
      </c>
      <c r="F19" s="40">
        <f>IF($A$4="All primary fires",SUMPRODUCT(('Data - evacuations'!$A$2:$A$518=FIRE0511b!$A19)*('Data - evacuations'!$B$2:$B$518=FIRE0511b!F$6)*('Data - evacuations'!$D$2:$D$518)),SUMPRODUCT(('Data - evacuations'!$A$2:$A$518=FIRE0511b!$A19)*('Data - evacuations'!$C$2:$C$518=FIRE0511b!$A$4)*('Data - evacuations'!$B$2:$B$518=FIRE0511b!F$6)*('Data - evacuations'!$D$2:$D$518)))</f>
        <v>1</v>
      </c>
      <c r="G19" s="40">
        <f>IF($A$4="All primary fires",SUMPRODUCT(('Data - evacuations'!$A$2:$A$518=FIRE0511b!$A19)*('Data - evacuations'!$B$2:$B$518=FIRE0511b!G$6)*('Data - evacuations'!$D$2:$D$518)),SUMPRODUCT(('Data - evacuations'!$A$2:$A$518=FIRE0511b!$A19)*('Data - evacuations'!$C$2:$C$518=FIRE0511b!$A$4)*('Data - evacuations'!$B$2:$B$518=FIRE0511b!G$6)*('Data - evacuations'!$D$2:$D$518)))</f>
        <v>1</v>
      </c>
      <c r="H19" s="40">
        <f>IF($A$4="All primary fires",SUMPRODUCT(('Data - evacuations'!$A$2:$A$518=FIRE0511b!$A19)*('Data - evacuations'!$B$2:$B$518=FIRE0511b!H$6)*('Data - evacuations'!$D$2:$D$518)),SUMPRODUCT(('Data - evacuations'!$A$2:$A$518=FIRE0511b!$A19)*('Data - evacuations'!$C$2:$C$518=FIRE0511b!$A$4)*('Data - evacuations'!$B$2:$B$518=FIRE0511b!H$6)*('Data - evacuations'!$D$2:$D$518)))</f>
        <v>0</v>
      </c>
      <c r="I19" s="40">
        <f>IF($A$4="All primary fires",SUMPRODUCT(('Data - evacuations'!$A$2:$A$518=FIRE0511b!$A19)*('Data - evacuations'!$B$2:$B$518=FIRE0511b!I$6)*('Data - evacuations'!$D$2:$D$518)),SUMPRODUCT(('Data - evacuations'!$A$2:$A$518=FIRE0511b!$A19)*('Data - evacuations'!$C$2:$C$518=FIRE0511b!$A$4)*('Data - evacuations'!$B$2:$B$518=FIRE0511b!I$6)*('Data - evacuations'!$D$2:$D$518)))</f>
        <v>0</v>
      </c>
      <c r="J19" s="34"/>
      <c r="K19" s="32"/>
    </row>
    <row r="20" spans="1:11" s="48" customFormat="1" ht="15.75" customHeight="1" x14ac:dyDescent="0.25">
      <c r="A20" s="31" t="s">
        <v>62</v>
      </c>
      <c r="B20" s="34">
        <f>IF($A$4="All primary fires",SUMPRODUCT(('Data - evacuations'!$A$2:$A$518=FIRE0511b!$A20)*('Data - evacuations'!$D$2:$D$518)),SUMPRODUCT(('Data - evacuations'!$A$2:$A$518=FIRE0511b!$A20)*('Data - evacuations'!$C$2:$C$518=FIRE0511b!$A$4)*('Data - evacuations'!$D$2:$D$518)))</f>
        <v>1103</v>
      </c>
      <c r="C20" s="40">
        <f>IF($A$4="All primary fires",SUMPRODUCT(('Data - evacuations'!$A$2:$A$518=FIRE0511b!$A20)*('Data - evacuations'!$B$2:$B$518=FIRE0511b!C$6)*('Data - evacuations'!$D$2:$D$518)),SUMPRODUCT(('Data - evacuations'!$A$2:$A$518=FIRE0511b!$A20)*('Data - evacuations'!$C$2:$C$518=FIRE0511b!$A$4)*('Data - evacuations'!$B$2:$B$518=FIRE0511b!C$6)*('Data - evacuations'!$D$2:$D$518)))</f>
        <v>1036</v>
      </c>
      <c r="D20" s="40">
        <f>IF($A$4="All primary fires",SUMPRODUCT(('Data - evacuations'!$A$2:$A$518=FIRE0511b!$A20)*('Data - evacuations'!$B$2:$B$518=FIRE0511b!D$6)*('Data - evacuations'!$D$2:$D$518)),SUMPRODUCT(('Data - evacuations'!$A$2:$A$518=FIRE0511b!$A20)*('Data - evacuations'!$C$2:$C$518=FIRE0511b!$A$4)*('Data - evacuations'!$B$2:$B$518=FIRE0511b!D$6)*('Data - evacuations'!$D$2:$D$518)))</f>
        <v>59</v>
      </c>
      <c r="E20" s="40">
        <f>IF($A$4="All primary fires",SUMPRODUCT(('Data - evacuations'!$A$2:$A$518=FIRE0511b!$A20)*('Data - evacuations'!$B$2:$B$518=FIRE0511b!E$6)*('Data - evacuations'!$D$2:$D$518)),SUMPRODUCT(('Data - evacuations'!$A$2:$A$518=FIRE0511b!$A20)*('Data - evacuations'!$C$2:$C$518=FIRE0511b!$A$4)*('Data - evacuations'!$B$2:$B$518=FIRE0511b!E$6)*('Data - evacuations'!$D$2:$D$518)))</f>
        <v>6</v>
      </c>
      <c r="F20" s="40">
        <f>IF($A$4="All primary fires",SUMPRODUCT(('Data - evacuations'!$A$2:$A$518=FIRE0511b!$A20)*('Data - evacuations'!$B$2:$B$518=FIRE0511b!F$6)*('Data - evacuations'!$D$2:$D$518)),SUMPRODUCT(('Data - evacuations'!$A$2:$A$518=FIRE0511b!$A20)*('Data - evacuations'!$C$2:$C$518=FIRE0511b!$A$4)*('Data - evacuations'!$B$2:$B$518=FIRE0511b!F$6)*('Data - evacuations'!$D$2:$D$518)))</f>
        <v>0</v>
      </c>
      <c r="G20" s="40">
        <f>IF($A$4="All primary fires",SUMPRODUCT(('Data - evacuations'!$A$2:$A$518=FIRE0511b!$A20)*('Data - evacuations'!$B$2:$B$518=FIRE0511b!G$6)*('Data - evacuations'!$D$2:$D$518)),SUMPRODUCT(('Data - evacuations'!$A$2:$A$518=FIRE0511b!$A20)*('Data - evacuations'!$C$2:$C$518=FIRE0511b!$A$4)*('Data - evacuations'!$B$2:$B$518=FIRE0511b!G$6)*('Data - evacuations'!$D$2:$D$518)))</f>
        <v>2</v>
      </c>
      <c r="H20" s="40">
        <f>IF($A$4="All primary fires",SUMPRODUCT(('Data - evacuations'!$A$2:$A$518=FIRE0511b!$A20)*('Data - evacuations'!$B$2:$B$518=FIRE0511b!H$6)*('Data - evacuations'!$D$2:$D$518)),SUMPRODUCT(('Data - evacuations'!$A$2:$A$518=FIRE0511b!$A20)*('Data - evacuations'!$C$2:$C$518=FIRE0511b!$A$4)*('Data - evacuations'!$B$2:$B$518=FIRE0511b!H$6)*('Data - evacuations'!$D$2:$D$518)))</f>
        <v>0</v>
      </c>
      <c r="I20" s="40">
        <f>IF($A$4="All primary fires",SUMPRODUCT(('Data - evacuations'!$A$2:$A$518=FIRE0511b!$A20)*('Data - evacuations'!$B$2:$B$518=FIRE0511b!I$6)*('Data - evacuations'!$D$2:$D$518)),SUMPRODUCT(('Data - evacuations'!$A$2:$A$518=FIRE0511b!$A20)*('Data - evacuations'!$C$2:$C$518=FIRE0511b!$A$4)*('Data - evacuations'!$B$2:$B$518=FIRE0511b!I$6)*('Data - evacuations'!$D$2:$D$518)))</f>
        <v>0</v>
      </c>
      <c r="J20" s="34"/>
      <c r="K20" s="32"/>
    </row>
    <row r="21" spans="1:11" s="48" customFormat="1" ht="15.75" customHeight="1" x14ac:dyDescent="0.25">
      <c r="A21" s="31" t="s">
        <v>63</v>
      </c>
      <c r="B21" s="34" cm="1">
        <f t="array" ref="B21">IF($A$4="All primary fires",SUMPRODUCT(('Data - evacuations'!$A$2:$A$518=FIRE0511b!$A21)*('Data - evacuations'!$D$2:$D$518)),SUMPRODUCT(('Data - evacuations'!$A$2:$A$518=FIRE0511b!$A21)*('Data - evacuations'!$C$2:$C$518=FIRE0511b!$A$4)*('Data - evacuations'!$D$2:$D$518)))</f>
        <v>1001</v>
      </c>
      <c r="C21" s="40" cm="1">
        <f t="array" ref="C21">IF($A$4="All primary fires",SUMPRODUCT(('Data - evacuations'!$A$2:$A$518=FIRE0511b!$A21)*('Data - evacuations'!$B$2:$B$518=FIRE0511b!C$6)*('Data - evacuations'!$D$2:$D$518)),SUMPRODUCT(('Data - evacuations'!$A$2:$A$518=FIRE0511b!$A21)*('Data - evacuations'!$C$2:$C$518=FIRE0511b!$A$4)*('Data - evacuations'!$B$2:$B$518=FIRE0511b!C$6)*('Data - evacuations'!$D$2:$D$518)))</f>
        <v>927</v>
      </c>
      <c r="D21" s="40">
        <f>IF($A$4="All primary fires",SUMPRODUCT(('Data - evacuations'!$A$2:$A$518=FIRE0511b!$A21)*('Data - evacuations'!$B$2:$B$518=FIRE0511b!D$6)*('Data - evacuations'!$D$2:$D$518)),SUMPRODUCT(('Data - evacuations'!$A$2:$A$518=FIRE0511b!$A21)*('Data - evacuations'!$C$2:$C$518=FIRE0511b!$A$4)*('Data - evacuations'!$B$2:$B$518=FIRE0511b!D$6)*('Data - evacuations'!$D$2:$D$518)))</f>
        <v>64</v>
      </c>
      <c r="E21" s="40">
        <f>IF($A$4="All primary fires",SUMPRODUCT(('Data - evacuations'!$A$2:$A$518=FIRE0511b!$A21)*('Data - evacuations'!$B$2:$B$518=FIRE0511b!E$6)*('Data - evacuations'!$D$2:$D$518)),SUMPRODUCT(('Data - evacuations'!$A$2:$A$518=FIRE0511b!$A21)*('Data - evacuations'!$C$2:$C$518=FIRE0511b!$A$4)*('Data - evacuations'!$B$2:$B$518=FIRE0511b!E$6)*('Data - evacuations'!$D$2:$D$518)))</f>
        <v>9</v>
      </c>
      <c r="F21" s="40">
        <f>IF($A$4="All primary fires",SUMPRODUCT(('Data - evacuations'!$A$2:$A$518=FIRE0511b!$A21)*('Data - evacuations'!$B$2:$B$518=FIRE0511b!F$6)*('Data - evacuations'!$D$2:$D$518)),SUMPRODUCT(('Data - evacuations'!$A$2:$A$518=FIRE0511b!$A21)*('Data - evacuations'!$C$2:$C$518=FIRE0511b!$A$4)*('Data - evacuations'!$B$2:$B$518=FIRE0511b!F$6)*('Data - evacuations'!$D$2:$D$518)))</f>
        <v>1</v>
      </c>
      <c r="G21" s="40">
        <f>IF($A$4="All primary fires",SUMPRODUCT(('Data - evacuations'!$A$2:$A$518=FIRE0511b!$A21)*('Data - evacuations'!$B$2:$B$518=FIRE0511b!G$6)*('Data - evacuations'!$D$2:$D$518)),SUMPRODUCT(('Data - evacuations'!$A$2:$A$518=FIRE0511b!$A21)*('Data - evacuations'!$C$2:$C$518=FIRE0511b!$A$4)*('Data - evacuations'!$B$2:$B$518=FIRE0511b!G$6)*('Data - evacuations'!$D$2:$D$518)))</f>
        <v>0</v>
      </c>
      <c r="H21" s="40">
        <f>IF($A$4="All primary fires",SUMPRODUCT(('Data - evacuations'!$A$2:$A$518=FIRE0511b!$A21)*('Data - evacuations'!$B$2:$B$518=FIRE0511b!H$6)*('Data - evacuations'!$D$2:$D$518)),SUMPRODUCT(('Data - evacuations'!$A$2:$A$518=FIRE0511b!$A21)*('Data - evacuations'!$C$2:$C$518=FIRE0511b!$A$4)*('Data - evacuations'!$B$2:$B$518=FIRE0511b!H$6)*('Data - evacuations'!$D$2:$D$518)))</f>
        <v>0</v>
      </c>
      <c r="I21" s="40">
        <f>IF($A$4="All primary fires",SUMPRODUCT(('Data - evacuations'!$A$2:$A$518=FIRE0511b!$A21)*('Data - evacuations'!$B$2:$B$518=FIRE0511b!I$6)*('Data - evacuations'!$D$2:$D$518)),SUMPRODUCT(('Data - evacuations'!$A$2:$A$518=FIRE0511b!$A21)*('Data - evacuations'!$C$2:$C$518=FIRE0511b!$A$4)*('Data - evacuations'!$B$2:$B$518=FIRE0511b!I$6)*('Data - evacuations'!$D$2:$D$518)))</f>
        <v>0</v>
      </c>
      <c r="J21" s="34"/>
      <c r="K21" s="32"/>
    </row>
    <row r="22" spans="1:11" s="48" customFormat="1" ht="15.75" customHeight="1" x14ac:dyDescent="0.25">
      <c r="A22" s="31" t="s">
        <v>80</v>
      </c>
      <c r="B22" s="34">
        <f>IF($A$4="All primary fires",SUMPRODUCT(('Data - evacuations'!$A$2:$A$518=FIRE0511b!$A22)*('Data - evacuations'!$D$2:$D$518)),SUMPRODUCT(('Data - evacuations'!$A$2:$A$518=FIRE0511b!$A22)*('Data - evacuations'!$C$2:$C$518=FIRE0511b!$A$4)*('Data - evacuations'!$D$2:$D$518)))</f>
        <v>963</v>
      </c>
      <c r="C22" s="40">
        <f>IF($A$4="All primary fires",SUMPRODUCT(('Data - evacuations'!$A$2:$A$518=FIRE0511b!$A22)*('Data - evacuations'!$B$2:$B$518=FIRE0511b!C$6)*('Data - evacuations'!$D$2:$D$518)),SUMPRODUCT(('Data - evacuations'!$A$2:$A$518=FIRE0511b!$A22)*('Data - evacuations'!$C$2:$C$518=FIRE0511b!$A$4)*('Data - evacuations'!$B$2:$B$518=FIRE0511b!C$6)*('Data - evacuations'!$D$2:$D$518)))</f>
        <v>907</v>
      </c>
      <c r="D22" s="40">
        <f>IF($A$4="All primary fires",SUMPRODUCT(('Data - evacuations'!$A$2:$A$518=FIRE0511b!$A22)*('Data - evacuations'!$B$2:$B$518=FIRE0511b!D$6)*('Data - evacuations'!$D$2:$D$518)),SUMPRODUCT(('Data - evacuations'!$A$2:$A$518=FIRE0511b!$A22)*('Data - evacuations'!$C$2:$C$518=FIRE0511b!$A$4)*('Data - evacuations'!$B$2:$B$518=FIRE0511b!D$6)*('Data - evacuations'!$D$2:$D$518)))</f>
        <v>50</v>
      </c>
      <c r="E22" s="40">
        <f>IF($A$4="All primary fires",SUMPRODUCT(('Data - evacuations'!$A$2:$A$518=FIRE0511b!$A22)*('Data - evacuations'!$B$2:$B$518=FIRE0511b!E$6)*('Data - evacuations'!$D$2:$D$518)),SUMPRODUCT(('Data - evacuations'!$A$2:$A$518=FIRE0511b!$A22)*('Data - evacuations'!$C$2:$C$518=FIRE0511b!$A$4)*('Data - evacuations'!$B$2:$B$518=FIRE0511b!E$6)*('Data - evacuations'!$D$2:$D$518)))</f>
        <v>3</v>
      </c>
      <c r="F22" s="40">
        <f>IF($A$4="All primary fires",SUMPRODUCT(('Data - evacuations'!$A$2:$A$518=FIRE0511b!$A22)*('Data - evacuations'!$B$2:$B$518=FIRE0511b!F$6)*('Data - evacuations'!$D$2:$D$518)),SUMPRODUCT(('Data - evacuations'!$A$2:$A$518=FIRE0511b!$A22)*('Data - evacuations'!$C$2:$C$518=FIRE0511b!$A$4)*('Data - evacuations'!$B$2:$B$518=FIRE0511b!F$6)*('Data - evacuations'!$D$2:$D$518)))</f>
        <v>1</v>
      </c>
      <c r="G22" s="40">
        <f>IF($A$4="All primary fires",SUMPRODUCT(('Data - evacuations'!$A$2:$A$518=FIRE0511b!$A22)*('Data - evacuations'!$B$2:$B$518=FIRE0511b!G$6)*('Data - evacuations'!$D$2:$D$518)),SUMPRODUCT(('Data - evacuations'!$A$2:$A$518=FIRE0511b!$A22)*('Data - evacuations'!$C$2:$C$518=FIRE0511b!$A$4)*('Data - evacuations'!$B$2:$B$518=FIRE0511b!G$6)*('Data - evacuations'!$D$2:$D$518)))</f>
        <v>1</v>
      </c>
      <c r="H22" s="40">
        <f>IF($A$4="All primary fires",SUMPRODUCT(('Data - evacuations'!$A$2:$A$518=FIRE0511b!$A22)*('Data - evacuations'!$B$2:$B$518=FIRE0511b!H$6)*('Data - evacuations'!$D$2:$D$518)),SUMPRODUCT(('Data - evacuations'!$A$2:$A$518=FIRE0511b!$A22)*('Data - evacuations'!$C$2:$C$518=FIRE0511b!$A$4)*('Data - evacuations'!$B$2:$B$518=FIRE0511b!H$6)*('Data - evacuations'!$D$2:$D$518)))</f>
        <v>1</v>
      </c>
      <c r="I22" s="40">
        <f>IF($A$4="All primary fires",SUMPRODUCT(('Data - evacuations'!$A$2:$A$518=FIRE0511b!$A22)*('Data - evacuations'!$B$2:$B$518=FIRE0511b!I$6)*('Data - evacuations'!$D$2:$D$518)),SUMPRODUCT(('Data - evacuations'!$A$2:$A$518=FIRE0511b!$A22)*('Data - evacuations'!$C$2:$C$518=FIRE0511b!$A$4)*('Data - evacuations'!$B$2:$B$518=FIRE0511b!I$6)*('Data - evacuations'!$D$2:$D$518)))</f>
        <v>0</v>
      </c>
      <c r="J22" s="34"/>
      <c r="K22" s="32"/>
    </row>
    <row r="23" spans="1:11" s="48" customFormat="1" ht="15.75" customHeight="1" thickBot="1" x14ac:dyDescent="0.3">
      <c r="A23" s="49" t="s">
        <v>90</v>
      </c>
      <c r="B23" s="59">
        <f>IF($A$4="All primary fires",SUMPRODUCT(('Data - evacuations'!$A$2:$A$518=FIRE0511b!$A23)*('Data - evacuations'!$D$2:$D$518)),SUMPRODUCT(('Data - evacuations'!$A$2:$A$518=FIRE0511b!$A23)*('Data - evacuations'!$C$2:$C$518=FIRE0511b!$A$4)*('Data - evacuations'!$D$2:$D$518)))</f>
        <v>982</v>
      </c>
      <c r="C23" s="60">
        <f>IF($A$4="All primary fires",SUMPRODUCT(('Data - evacuations'!$A$2:$A$518=FIRE0511b!$A23)*('Data - evacuations'!$B$2:$B$518=FIRE0511b!C$6)*('Data - evacuations'!$D$2:$D$518)),SUMPRODUCT(('Data - evacuations'!$A$2:$A$518=FIRE0511b!$A23)*('Data - evacuations'!$C$2:$C$518=FIRE0511b!$A$4)*('Data - evacuations'!$B$2:$B$518=FIRE0511b!C$6)*('Data - evacuations'!$D$2:$D$518)))</f>
        <v>921</v>
      </c>
      <c r="D23" s="60">
        <f>IF($A$4="All primary fires",SUMPRODUCT(('Data - evacuations'!$A$2:$A$518=FIRE0511b!$A23)*('Data - evacuations'!$B$2:$B$518=FIRE0511b!D$6)*('Data - evacuations'!$D$2:$D$518)),SUMPRODUCT(('Data - evacuations'!$A$2:$A$518=FIRE0511b!$A23)*('Data - evacuations'!$C$2:$C$518=FIRE0511b!$A$4)*('Data - evacuations'!$B$2:$B$518=FIRE0511b!D$6)*('Data - evacuations'!$D$2:$D$518)))</f>
        <v>49</v>
      </c>
      <c r="E23" s="60">
        <f>IF($A$4="All primary fires",SUMPRODUCT(('Data - evacuations'!$A$2:$A$518=FIRE0511b!$A23)*('Data - evacuations'!$B$2:$B$518=FIRE0511b!E$6)*('Data - evacuations'!$D$2:$D$518)),SUMPRODUCT(('Data - evacuations'!$A$2:$A$518=FIRE0511b!$A23)*('Data - evacuations'!$C$2:$C$518=FIRE0511b!$A$4)*('Data - evacuations'!$B$2:$B$518=FIRE0511b!E$6)*('Data - evacuations'!$D$2:$D$518)))</f>
        <v>11</v>
      </c>
      <c r="F23" s="60">
        <f>IF($A$4="All primary fires",SUMPRODUCT(('Data - evacuations'!$A$2:$A$518=FIRE0511b!$A23)*('Data - evacuations'!$B$2:$B$518=FIRE0511b!F$6)*('Data - evacuations'!$D$2:$D$518)),SUMPRODUCT(('Data - evacuations'!$A$2:$A$518=FIRE0511b!$A23)*('Data - evacuations'!$C$2:$C$518=FIRE0511b!$A$4)*('Data - evacuations'!$B$2:$B$518=FIRE0511b!F$6)*('Data - evacuations'!$D$2:$D$518)))</f>
        <v>1</v>
      </c>
      <c r="G23" s="60">
        <f>IF($A$4="All primary fires",SUMPRODUCT(('Data - evacuations'!$A$2:$A$518=FIRE0511b!$A23)*('Data - evacuations'!$B$2:$B$518=FIRE0511b!G$6)*('Data - evacuations'!$D$2:$D$518)),SUMPRODUCT(('Data - evacuations'!$A$2:$A$518=FIRE0511b!$A23)*('Data - evacuations'!$C$2:$C$518=FIRE0511b!$A$4)*('Data - evacuations'!$B$2:$B$518=FIRE0511b!G$6)*('Data - evacuations'!$D$2:$D$518)))</f>
        <v>0</v>
      </c>
      <c r="H23" s="60">
        <f>IF($A$4="All primary fires",SUMPRODUCT(('Data - evacuations'!$A$2:$A$518=FIRE0511b!$A23)*('Data - evacuations'!$B$2:$B$518=FIRE0511b!H$6)*('Data - evacuations'!$D$2:$D$518)),SUMPRODUCT(('Data - evacuations'!$A$2:$A$518=FIRE0511b!$A23)*('Data - evacuations'!$C$2:$C$518=FIRE0511b!$A$4)*('Data - evacuations'!$B$2:$B$518=FIRE0511b!H$6)*('Data - evacuations'!$D$2:$D$518)))</f>
        <v>0</v>
      </c>
      <c r="I23" s="60">
        <f>IF($A$4="All primary fires",SUMPRODUCT(('Data - evacuations'!$A$2:$A$518=FIRE0511b!$A23)*('Data - evacuations'!$B$2:$B$518=FIRE0511b!I$6)*('Data - evacuations'!$D$2:$D$518)),SUMPRODUCT(('Data - evacuations'!$A$2:$A$518=FIRE0511b!$A23)*('Data - evacuations'!$C$2:$C$518=FIRE0511b!$A$4)*('Data - evacuations'!$B$2:$B$518=FIRE0511b!I$6)*('Data - evacuations'!$D$2:$D$518)))</f>
        <v>0</v>
      </c>
      <c r="J23" s="34"/>
      <c r="K23" s="32"/>
    </row>
    <row r="24" spans="1:11" s="48" customFormat="1" ht="24.95" customHeight="1" x14ac:dyDescent="0.25">
      <c r="A24" s="31"/>
      <c r="B24" s="34"/>
      <c r="C24" s="40"/>
      <c r="D24" s="40"/>
      <c r="E24" s="40"/>
      <c r="F24" s="40"/>
      <c r="G24" s="40"/>
      <c r="H24" s="40"/>
      <c r="I24" s="40"/>
      <c r="J24" s="34"/>
      <c r="K24" s="32"/>
    </row>
    <row r="25" spans="1:11" s="48" customFormat="1" ht="15.75" x14ac:dyDescent="0.25">
      <c r="A25" s="32"/>
      <c r="B25" s="34"/>
      <c r="C25" s="40"/>
      <c r="D25" s="40"/>
      <c r="E25" s="40"/>
      <c r="F25" s="40"/>
      <c r="G25" s="40"/>
      <c r="H25" s="40"/>
      <c r="I25" s="40"/>
      <c r="J25" s="34"/>
      <c r="K25" s="32"/>
    </row>
    <row r="26" spans="1:11" s="48" customFormat="1" ht="15.75" x14ac:dyDescent="0.25">
      <c r="A26" s="32"/>
      <c r="B26" s="34"/>
      <c r="C26" s="40"/>
      <c r="D26" s="40"/>
      <c r="E26" s="40"/>
      <c r="F26" s="40"/>
      <c r="G26" s="40"/>
      <c r="H26" s="40"/>
      <c r="I26" s="40"/>
      <c r="J26" s="34"/>
      <c r="K26" s="32"/>
    </row>
    <row r="27" spans="1:11" ht="27" customHeight="1" x14ac:dyDescent="0.25">
      <c r="A27" s="34"/>
      <c r="B27" s="31"/>
      <c r="C27" s="31"/>
      <c r="D27" s="31"/>
      <c r="E27" s="31"/>
      <c r="F27" s="31"/>
      <c r="G27" s="50"/>
      <c r="H27" s="31"/>
      <c r="I27" s="50"/>
      <c r="J27" s="50"/>
      <c r="K27" s="31"/>
    </row>
    <row r="28" spans="1:11" x14ac:dyDescent="0.2">
      <c r="A28" s="31"/>
      <c r="B28" s="35"/>
      <c r="C28" s="35"/>
      <c r="D28" s="35"/>
      <c r="E28" s="35"/>
      <c r="F28" s="35"/>
      <c r="G28" s="35"/>
      <c r="H28" s="35"/>
      <c r="I28" s="35"/>
      <c r="J28" s="31"/>
      <c r="K28" s="31"/>
    </row>
    <row r="29" spans="1:11" x14ac:dyDescent="0.2">
      <c r="A29" s="31"/>
      <c r="B29" s="35"/>
      <c r="C29" s="35"/>
      <c r="D29" s="35"/>
      <c r="E29" s="35"/>
      <c r="F29" s="35"/>
      <c r="G29" s="35"/>
      <c r="H29" s="35"/>
      <c r="I29" s="35"/>
      <c r="J29" s="31"/>
      <c r="K29" s="31"/>
    </row>
    <row r="30" spans="1:11" ht="24.95" customHeight="1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spans="1:11" ht="24.95" customHeight="1" x14ac:dyDescent="0.2">
      <c r="A31" s="31"/>
      <c r="B31" s="36"/>
      <c r="C31" s="36"/>
      <c r="D31" s="36"/>
      <c r="E31" s="36"/>
      <c r="F31" s="36"/>
      <c r="G31" s="36"/>
      <c r="H31" s="36"/>
      <c r="I31" s="36"/>
      <c r="J31" s="31"/>
      <c r="K31" s="31"/>
    </row>
    <row r="32" spans="1:11" x14ac:dyDescent="0.2">
      <c r="A32" s="36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ht="24.95" customHeight="1" x14ac:dyDescent="0.2">
      <c r="A33" s="36"/>
      <c r="B33" s="31"/>
      <c r="C33" s="31"/>
      <c r="D33" s="31"/>
      <c r="E33" s="36"/>
      <c r="F33" s="31"/>
      <c r="G33" s="36"/>
      <c r="H33" s="36"/>
      <c r="I33" s="51"/>
      <c r="J33" s="31"/>
      <c r="K33" s="31"/>
    </row>
    <row r="34" spans="1:11" ht="24.95" customHeight="1" x14ac:dyDescent="0.2">
      <c r="A34" s="31"/>
      <c r="B34" s="36"/>
      <c r="C34" s="36"/>
      <c r="D34" s="31"/>
      <c r="E34" s="31"/>
      <c r="F34" s="31"/>
      <c r="G34" s="31"/>
      <c r="H34" s="31"/>
      <c r="I34" s="51"/>
      <c r="J34" s="31"/>
      <c r="K34" s="31"/>
    </row>
    <row r="35" spans="1:11" x14ac:dyDescent="0.2">
      <c r="A35" s="36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x14ac:dyDescent="0.2">
      <c r="A36" s="52" t="s">
        <v>56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1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 t="s">
        <v>3</v>
      </c>
    </row>
    <row r="38" spans="1:1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spans="1:1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1:11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</row>
  </sheetData>
  <phoneticPr fontId="16" type="noConversion"/>
  <dataValidations count="1">
    <dataValidation type="list" allowBlank="1" showInputMessage="1" showErrorMessage="1" sqref="A4" xr:uid="{00000000-0002-0000-0200-000000000000}">
      <formula1>$K$36:$K$40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0B12-86AD-434C-8525-C34002B5A05C}">
  <sheetPr codeName="Sheet12">
    <tabColor rgb="FFFF0000"/>
  </sheetPr>
  <dimension ref="A1:J83"/>
  <sheetViews>
    <sheetView zoomScaleNormal="100" workbookViewId="0"/>
  </sheetViews>
  <sheetFormatPr defaultRowHeight="15" x14ac:dyDescent="0.2"/>
  <cols>
    <col min="1" max="1" width="27.5703125" style="14" bestFit="1" customWidth="1"/>
    <col min="2" max="2" width="16.5703125" style="14" bestFit="1" customWidth="1"/>
    <col min="3" max="4" width="8.7109375" style="14" bestFit="1" customWidth="1"/>
    <col min="5" max="5" width="9" style="14" bestFit="1" customWidth="1"/>
    <col min="6" max="6" width="10" style="14" bestFit="1" customWidth="1"/>
    <col min="7" max="7" width="11.5703125" style="14" bestFit="1" customWidth="1"/>
    <col min="8" max="8" width="10.5703125" style="14" bestFit="1" customWidth="1"/>
    <col min="9" max="9" width="7.28515625" style="14" bestFit="1" customWidth="1"/>
    <col min="10" max="10" width="11.5703125" style="14" bestFit="1" customWidth="1"/>
    <col min="11" max="16384" width="9.140625" style="14"/>
  </cols>
  <sheetData>
    <row r="1" spans="1:10" ht="15.75" x14ac:dyDescent="0.25">
      <c r="A1" s="53" t="s">
        <v>76</v>
      </c>
      <c r="B1" s="54">
        <f>COUNTIF(2:1048576,"FALSE")</f>
        <v>111</v>
      </c>
      <c r="C1" s="54"/>
      <c r="D1" s="54"/>
    </row>
    <row r="3" spans="1:10" x14ac:dyDescent="0.2">
      <c r="A3" s="37" t="s">
        <v>83</v>
      </c>
      <c r="B3" s="37" t="s">
        <v>81</v>
      </c>
    </row>
    <row r="4" spans="1:10" x14ac:dyDescent="0.2">
      <c r="A4" s="37" t="s">
        <v>77</v>
      </c>
      <c r="B4" s="14" t="s">
        <v>28</v>
      </c>
      <c r="C4" s="14" t="s">
        <v>15</v>
      </c>
      <c r="D4" s="14" t="s">
        <v>13</v>
      </c>
      <c r="E4" s="14" t="s">
        <v>14</v>
      </c>
      <c r="F4" s="14" t="s">
        <v>16</v>
      </c>
      <c r="G4" s="14" t="s">
        <v>17</v>
      </c>
      <c r="H4" s="14" t="s">
        <v>18</v>
      </c>
      <c r="I4" s="14" t="s">
        <v>78</v>
      </c>
      <c r="J4" s="14" t="s">
        <v>79</v>
      </c>
    </row>
    <row r="5" spans="1:10" x14ac:dyDescent="0.2">
      <c r="A5" s="38" t="s">
        <v>5</v>
      </c>
      <c r="B5" s="14">
        <v>7805</v>
      </c>
      <c r="C5" s="14">
        <v>538</v>
      </c>
      <c r="D5" s="14">
        <v>250</v>
      </c>
      <c r="E5" s="14">
        <v>124</v>
      </c>
      <c r="F5" s="14">
        <v>91</v>
      </c>
      <c r="G5" s="14">
        <v>32</v>
      </c>
      <c r="H5" s="14">
        <v>4</v>
      </c>
      <c r="J5" s="14">
        <v>8844</v>
      </c>
    </row>
    <row r="6" spans="1:10" x14ac:dyDescent="0.2">
      <c r="A6" s="38" t="s">
        <v>6</v>
      </c>
      <c r="B6" s="14">
        <v>7354</v>
      </c>
      <c r="C6" s="14">
        <v>523</v>
      </c>
      <c r="D6" s="14">
        <v>261</v>
      </c>
      <c r="E6" s="14">
        <v>100</v>
      </c>
      <c r="F6" s="14">
        <v>81</v>
      </c>
      <c r="G6" s="14">
        <v>30</v>
      </c>
      <c r="H6" s="14">
        <v>4</v>
      </c>
      <c r="J6" s="14">
        <v>8353</v>
      </c>
    </row>
    <row r="7" spans="1:10" x14ac:dyDescent="0.2">
      <c r="A7" s="38" t="s">
        <v>7</v>
      </c>
      <c r="B7" s="14">
        <v>6471</v>
      </c>
      <c r="C7" s="14">
        <v>483</v>
      </c>
      <c r="D7" s="14">
        <v>214</v>
      </c>
      <c r="E7" s="14">
        <v>80</v>
      </c>
      <c r="F7" s="14">
        <v>66</v>
      </c>
      <c r="G7" s="14">
        <v>19</v>
      </c>
      <c r="H7" s="14">
        <v>3</v>
      </c>
      <c r="J7" s="14">
        <v>7336</v>
      </c>
    </row>
    <row r="8" spans="1:10" x14ac:dyDescent="0.2">
      <c r="A8" s="38" t="s">
        <v>8</v>
      </c>
      <c r="B8" s="14">
        <v>6218</v>
      </c>
      <c r="C8" s="14">
        <v>472</v>
      </c>
      <c r="D8" s="14">
        <v>197</v>
      </c>
      <c r="E8" s="14">
        <v>109</v>
      </c>
      <c r="F8" s="14">
        <v>57</v>
      </c>
      <c r="G8" s="14">
        <v>36</v>
      </c>
      <c r="H8" s="14">
        <v>8</v>
      </c>
      <c r="J8" s="14">
        <v>7097</v>
      </c>
    </row>
    <row r="9" spans="1:10" x14ac:dyDescent="0.2">
      <c r="A9" s="38" t="s">
        <v>9</v>
      </c>
      <c r="B9" s="14">
        <v>6120</v>
      </c>
      <c r="C9" s="14">
        <v>388</v>
      </c>
      <c r="D9" s="14">
        <v>202</v>
      </c>
      <c r="E9" s="14">
        <v>96</v>
      </c>
      <c r="F9" s="14">
        <v>44</v>
      </c>
      <c r="G9" s="14">
        <v>24</v>
      </c>
      <c r="H9" s="14">
        <v>1</v>
      </c>
      <c r="J9" s="14">
        <v>6875</v>
      </c>
    </row>
    <row r="10" spans="1:10" x14ac:dyDescent="0.2">
      <c r="A10" s="38" t="s">
        <v>10</v>
      </c>
      <c r="B10" s="14">
        <v>5829</v>
      </c>
      <c r="C10" s="14">
        <v>435</v>
      </c>
      <c r="D10" s="14">
        <v>182</v>
      </c>
      <c r="E10" s="14">
        <v>100</v>
      </c>
      <c r="F10" s="14">
        <v>62</v>
      </c>
      <c r="G10" s="14">
        <v>25</v>
      </c>
      <c r="H10" s="14">
        <v>4</v>
      </c>
      <c r="J10" s="14">
        <v>6637</v>
      </c>
    </row>
    <row r="11" spans="1:10" x14ac:dyDescent="0.2">
      <c r="A11" s="38" t="s">
        <v>11</v>
      </c>
      <c r="B11" s="14">
        <v>5784</v>
      </c>
      <c r="C11" s="14">
        <v>431</v>
      </c>
      <c r="D11" s="14">
        <v>200</v>
      </c>
      <c r="E11" s="14">
        <v>99</v>
      </c>
      <c r="F11" s="14">
        <v>57</v>
      </c>
      <c r="G11" s="14">
        <v>20</v>
      </c>
      <c r="H11" s="14">
        <v>5</v>
      </c>
      <c r="J11" s="14">
        <v>6596</v>
      </c>
    </row>
    <row r="12" spans="1:10" x14ac:dyDescent="0.2">
      <c r="A12" s="38" t="s">
        <v>12</v>
      </c>
      <c r="B12" s="14">
        <v>5463</v>
      </c>
      <c r="C12" s="14">
        <v>436</v>
      </c>
      <c r="D12" s="14">
        <v>182</v>
      </c>
      <c r="E12" s="14">
        <v>87</v>
      </c>
      <c r="F12" s="14">
        <v>49</v>
      </c>
      <c r="G12" s="14">
        <v>25</v>
      </c>
      <c r="H12" s="14">
        <v>6</v>
      </c>
      <c r="J12" s="14">
        <v>6248</v>
      </c>
    </row>
    <row r="13" spans="1:10" x14ac:dyDescent="0.2">
      <c r="A13" s="38" t="s">
        <v>29</v>
      </c>
      <c r="B13" s="14">
        <v>4960</v>
      </c>
      <c r="C13" s="14">
        <v>343</v>
      </c>
      <c r="D13" s="14">
        <v>187</v>
      </c>
      <c r="E13" s="14">
        <v>74</v>
      </c>
      <c r="F13" s="14">
        <v>48</v>
      </c>
      <c r="G13" s="14">
        <v>33</v>
      </c>
      <c r="H13" s="14">
        <v>5</v>
      </c>
      <c r="J13" s="14">
        <v>5650</v>
      </c>
    </row>
    <row r="14" spans="1:10" x14ac:dyDescent="0.2">
      <c r="A14" s="38" t="s">
        <v>31</v>
      </c>
      <c r="B14" s="14">
        <v>4599</v>
      </c>
      <c r="C14" s="14">
        <v>326</v>
      </c>
      <c r="D14" s="14">
        <v>125</v>
      </c>
      <c r="E14" s="14">
        <v>65</v>
      </c>
      <c r="F14" s="14">
        <v>50</v>
      </c>
      <c r="G14" s="14">
        <v>16</v>
      </c>
      <c r="H14" s="14">
        <v>7</v>
      </c>
      <c r="J14" s="14">
        <v>5188</v>
      </c>
    </row>
    <row r="15" spans="1:10" x14ac:dyDescent="0.2">
      <c r="A15" s="38" t="s">
        <v>48</v>
      </c>
      <c r="B15" s="14">
        <v>3702</v>
      </c>
      <c r="C15" s="14">
        <v>233</v>
      </c>
      <c r="D15" s="14">
        <v>77</v>
      </c>
      <c r="E15" s="14">
        <v>28</v>
      </c>
      <c r="F15" s="14">
        <v>17</v>
      </c>
      <c r="G15" s="14">
        <v>2</v>
      </c>
      <c r="J15" s="14">
        <v>4059</v>
      </c>
    </row>
    <row r="16" spans="1:10" x14ac:dyDescent="0.2">
      <c r="A16" s="38" t="s">
        <v>61</v>
      </c>
      <c r="B16" s="14">
        <v>3857</v>
      </c>
      <c r="C16" s="14">
        <v>300</v>
      </c>
      <c r="D16" s="14">
        <v>118</v>
      </c>
      <c r="E16" s="14">
        <v>62</v>
      </c>
      <c r="F16" s="14">
        <v>17</v>
      </c>
      <c r="G16" s="14">
        <v>9</v>
      </c>
      <c r="H16" s="14">
        <v>3</v>
      </c>
      <c r="J16" s="14">
        <v>4366</v>
      </c>
    </row>
    <row r="17" spans="1:10" x14ac:dyDescent="0.2">
      <c r="A17" s="38" t="s">
        <v>62</v>
      </c>
      <c r="B17" s="14">
        <v>3791</v>
      </c>
      <c r="C17" s="14">
        <v>337</v>
      </c>
      <c r="D17" s="14">
        <v>115</v>
      </c>
      <c r="E17" s="14">
        <v>58</v>
      </c>
      <c r="F17" s="14">
        <v>31</v>
      </c>
      <c r="G17" s="14">
        <v>13</v>
      </c>
      <c r="H17" s="14">
        <v>1</v>
      </c>
      <c r="J17" s="14">
        <v>4346</v>
      </c>
    </row>
    <row r="18" spans="1:10" x14ac:dyDescent="0.2">
      <c r="A18" s="38" t="s">
        <v>63</v>
      </c>
      <c r="B18" s="14">
        <v>3642</v>
      </c>
      <c r="C18" s="14">
        <v>301</v>
      </c>
      <c r="D18" s="14">
        <v>131</v>
      </c>
      <c r="E18" s="14">
        <v>47</v>
      </c>
      <c r="F18" s="14">
        <v>29</v>
      </c>
      <c r="G18" s="14">
        <v>11</v>
      </c>
      <c r="H18" s="14">
        <v>5</v>
      </c>
      <c r="J18" s="14">
        <v>4166</v>
      </c>
    </row>
    <row r="19" spans="1:10" x14ac:dyDescent="0.2">
      <c r="A19" s="38" t="s">
        <v>78</v>
      </c>
    </row>
    <row r="20" spans="1:10" x14ac:dyDescent="0.2">
      <c r="A20" s="38" t="s">
        <v>80</v>
      </c>
      <c r="B20" s="14">
        <v>3607</v>
      </c>
      <c r="C20" s="14">
        <v>287</v>
      </c>
      <c r="D20" s="14">
        <v>118</v>
      </c>
      <c r="E20" s="14">
        <v>65</v>
      </c>
      <c r="F20" s="14">
        <v>31</v>
      </c>
      <c r="G20" s="14">
        <v>20</v>
      </c>
      <c r="H20" s="14">
        <v>4</v>
      </c>
      <c r="J20" s="14">
        <v>4132</v>
      </c>
    </row>
    <row r="21" spans="1:10" x14ac:dyDescent="0.2">
      <c r="A21" s="38" t="s">
        <v>90</v>
      </c>
      <c r="B21" s="14">
        <v>5236</v>
      </c>
      <c r="C21" s="14">
        <v>240</v>
      </c>
      <c r="D21" s="14">
        <v>127</v>
      </c>
      <c r="E21" s="14">
        <v>58</v>
      </c>
      <c r="F21" s="14">
        <v>39</v>
      </c>
      <c r="G21" s="14">
        <v>11</v>
      </c>
      <c r="H21" s="14">
        <v>2</v>
      </c>
      <c r="J21" s="14">
        <v>5713</v>
      </c>
    </row>
    <row r="22" spans="1:10" x14ac:dyDescent="0.2">
      <c r="A22" s="38" t="s">
        <v>79</v>
      </c>
      <c r="B22" s="14">
        <v>84438</v>
      </c>
      <c r="C22" s="14">
        <v>6073</v>
      </c>
      <c r="D22" s="14">
        <v>2686</v>
      </c>
      <c r="E22" s="14">
        <v>1252</v>
      </c>
      <c r="F22" s="14">
        <v>769</v>
      </c>
      <c r="G22" s="14">
        <v>326</v>
      </c>
      <c r="H22" s="14">
        <v>62</v>
      </c>
      <c r="J22" s="14">
        <v>95606</v>
      </c>
    </row>
    <row r="23" spans="1:10" x14ac:dyDescent="0.2">
      <c r="A23" s="14" t="s">
        <v>0</v>
      </c>
      <c r="B23" s="14" t="s">
        <v>28</v>
      </c>
      <c r="C23" s="14" t="s">
        <v>15</v>
      </c>
      <c r="D23" s="14" t="s">
        <v>13</v>
      </c>
      <c r="E23" s="14" t="s">
        <v>14</v>
      </c>
      <c r="F23" s="14" t="s">
        <v>16</v>
      </c>
      <c r="G23" s="14" t="s">
        <v>17</v>
      </c>
      <c r="H23" s="14" t="s">
        <v>18</v>
      </c>
    </row>
    <row r="24" spans="1:10" x14ac:dyDescent="0.2">
      <c r="A24" s="14" t="s">
        <v>5</v>
      </c>
      <c r="B24" s="14" cm="1">
        <f t="array" ref="B24:H37">B5:H18</f>
        <v>7805</v>
      </c>
      <c r="C24" s="14">
        <v>538</v>
      </c>
      <c r="D24" s="14">
        <v>250</v>
      </c>
      <c r="E24" s="14">
        <v>124</v>
      </c>
      <c r="F24" s="14">
        <v>91</v>
      </c>
      <c r="G24" s="14">
        <v>32</v>
      </c>
      <c r="H24" s="14">
        <v>4</v>
      </c>
    </row>
    <row r="25" spans="1:10" x14ac:dyDescent="0.2">
      <c r="A25" s="14" t="s">
        <v>6</v>
      </c>
      <c r="B25" s="14">
        <v>7354</v>
      </c>
      <c r="C25" s="14">
        <v>523</v>
      </c>
      <c r="D25" s="14">
        <v>261</v>
      </c>
      <c r="E25" s="14">
        <v>100</v>
      </c>
      <c r="F25" s="14">
        <v>81</v>
      </c>
      <c r="G25" s="14">
        <v>30</v>
      </c>
      <c r="H25" s="14">
        <v>4</v>
      </c>
    </row>
    <row r="26" spans="1:10" x14ac:dyDescent="0.2">
      <c r="A26" s="14" t="s">
        <v>7</v>
      </c>
      <c r="B26" s="14">
        <v>6471</v>
      </c>
      <c r="C26" s="14">
        <v>483</v>
      </c>
      <c r="D26" s="14">
        <v>214</v>
      </c>
      <c r="E26" s="14">
        <v>80</v>
      </c>
      <c r="F26" s="14">
        <v>66</v>
      </c>
      <c r="G26" s="14">
        <v>19</v>
      </c>
      <c r="H26" s="14">
        <v>3</v>
      </c>
    </row>
    <row r="27" spans="1:10" x14ac:dyDescent="0.2">
      <c r="A27" s="14" t="s">
        <v>8</v>
      </c>
      <c r="B27" s="14">
        <v>6218</v>
      </c>
      <c r="C27" s="14">
        <v>472</v>
      </c>
      <c r="D27" s="14">
        <v>197</v>
      </c>
      <c r="E27" s="14">
        <v>109</v>
      </c>
      <c r="F27" s="14">
        <v>57</v>
      </c>
      <c r="G27" s="14">
        <v>36</v>
      </c>
      <c r="H27" s="14">
        <v>8</v>
      </c>
    </row>
    <row r="28" spans="1:10" x14ac:dyDescent="0.2">
      <c r="A28" s="14" t="s">
        <v>9</v>
      </c>
      <c r="B28" s="14">
        <v>6120</v>
      </c>
      <c r="C28" s="14">
        <v>388</v>
      </c>
      <c r="D28" s="14">
        <v>202</v>
      </c>
      <c r="E28" s="14">
        <v>96</v>
      </c>
      <c r="F28" s="14">
        <v>44</v>
      </c>
      <c r="G28" s="14">
        <v>24</v>
      </c>
      <c r="H28" s="14">
        <v>1</v>
      </c>
    </row>
    <row r="29" spans="1:10" x14ac:dyDescent="0.2">
      <c r="A29" s="14" t="s">
        <v>10</v>
      </c>
      <c r="B29" s="14">
        <v>5829</v>
      </c>
      <c r="C29" s="14">
        <v>435</v>
      </c>
      <c r="D29" s="14">
        <v>182</v>
      </c>
      <c r="E29" s="14">
        <v>100</v>
      </c>
      <c r="F29" s="14">
        <v>62</v>
      </c>
      <c r="G29" s="14">
        <v>25</v>
      </c>
      <c r="H29" s="14">
        <v>4</v>
      </c>
    </row>
    <row r="30" spans="1:10" x14ac:dyDescent="0.2">
      <c r="A30" s="14" t="s">
        <v>11</v>
      </c>
      <c r="B30" s="14">
        <v>5784</v>
      </c>
      <c r="C30" s="14">
        <v>431</v>
      </c>
      <c r="D30" s="14">
        <v>200</v>
      </c>
      <c r="E30" s="14">
        <v>99</v>
      </c>
      <c r="F30" s="14">
        <v>57</v>
      </c>
      <c r="G30" s="14">
        <v>20</v>
      </c>
      <c r="H30" s="14">
        <v>5</v>
      </c>
    </row>
    <row r="31" spans="1:10" x14ac:dyDescent="0.2">
      <c r="A31" s="14" t="s">
        <v>12</v>
      </c>
      <c r="B31" s="14">
        <v>5463</v>
      </c>
      <c r="C31" s="14">
        <v>436</v>
      </c>
      <c r="D31" s="14">
        <v>182</v>
      </c>
      <c r="E31" s="14">
        <v>87</v>
      </c>
      <c r="F31" s="14">
        <v>49</v>
      </c>
      <c r="G31" s="14">
        <v>25</v>
      </c>
      <c r="H31" s="14">
        <v>6</v>
      </c>
    </row>
    <row r="32" spans="1:10" x14ac:dyDescent="0.2">
      <c r="A32" s="14" t="s">
        <v>29</v>
      </c>
      <c r="B32" s="14">
        <v>4960</v>
      </c>
      <c r="C32" s="14">
        <v>343</v>
      </c>
      <c r="D32" s="14">
        <v>187</v>
      </c>
      <c r="E32" s="14">
        <v>74</v>
      </c>
      <c r="F32" s="14">
        <v>48</v>
      </c>
      <c r="G32" s="14">
        <v>33</v>
      </c>
      <c r="H32" s="14">
        <v>5</v>
      </c>
    </row>
    <row r="33" spans="1:9" x14ac:dyDescent="0.2">
      <c r="A33" s="14" t="s">
        <v>31</v>
      </c>
      <c r="B33" s="14">
        <v>4599</v>
      </c>
      <c r="C33" s="14">
        <v>326</v>
      </c>
      <c r="D33" s="14">
        <v>125</v>
      </c>
      <c r="E33" s="14">
        <v>65</v>
      </c>
      <c r="F33" s="14">
        <v>50</v>
      </c>
      <c r="G33" s="14">
        <v>16</v>
      </c>
      <c r="H33" s="14">
        <v>7</v>
      </c>
    </row>
    <row r="34" spans="1:9" x14ac:dyDescent="0.2">
      <c r="A34" s="14" t="s">
        <v>48</v>
      </c>
      <c r="B34" s="14">
        <v>3702</v>
      </c>
      <c r="C34" s="14">
        <v>233</v>
      </c>
      <c r="D34" s="14">
        <v>77</v>
      </c>
      <c r="E34" s="14">
        <v>28</v>
      </c>
      <c r="F34" s="14">
        <v>17</v>
      </c>
      <c r="G34" s="14">
        <v>2</v>
      </c>
      <c r="H34" s="14">
        <v>0</v>
      </c>
    </row>
    <row r="35" spans="1:9" x14ac:dyDescent="0.2">
      <c r="A35" s="14" t="s">
        <v>61</v>
      </c>
      <c r="B35" s="14">
        <v>3857</v>
      </c>
      <c r="C35" s="14">
        <v>300</v>
      </c>
      <c r="D35" s="14">
        <v>118</v>
      </c>
      <c r="E35" s="14">
        <v>62</v>
      </c>
      <c r="F35" s="14">
        <v>17</v>
      </c>
      <c r="G35" s="14">
        <v>9</v>
      </c>
      <c r="H35" s="14">
        <v>3</v>
      </c>
    </row>
    <row r="36" spans="1:9" x14ac:dyDescent="0.2">
      <c r="A36" s="14" t="s">
        <v>62</v>
      </c>
      <c r="B36" s="14">
        <v>3791</v>
      </c>
      <c r="C36" s="14">
        <v>337</v>
      </c>
      <c r="D36" s="14">
        <v>115</v>
      </c>
      <c r="E36" s="14">
        <v>58</v>
      </c>
      <c r="F36" s="14">
        <v>31</v>
      </c>
      <c r="G36" s="14">
        <v>13</v>
      </c>
      <c r="H36" s="14">
        <v>1</v>
      </c>
    </row>
    <row r="37" spans="1:9" x14ac:dyDescent="0.2">
      <c r="A37" s="14" t="s">
        <v>63</v>
      </c>
      <c r="B37" s="14">
        <v>3642</v>
      </c>
      <c r="C37" s="14">
        <v>301</v>
      </c>
      <c r="D37" s="14">
        <v>131</v>
      </c>
      <c r="E37" s="14">
        <v>47</v>
      </c>
      <c r="F37" s="14">
        <v>29</v>
      </c>
      <c r="G37" s="14">
        <v>11</v>
      </c>
      <c r="H37" s="14">
        <v>5</v>
      </c>
    </row>
    <row r="38" spans="1:9" x14ac:dyDescent="0.2">
      <c r="A38" s="14" t="s">
        <v>80</v>
      </c>
      <c r="B38" s="14" cm="1">
        <f t="array" ref="B38:H39">B20:H21</f>
        <v>3607</v>
      </c>
      <c r="C38" s="14">
        <v>287</v>
      </c>
      <c r="D38" s="14">
        <v>118</v>
      </c>
      <c r="E38" s="14">
        <v>65</v>
      </c>
      <c r="F38" s="14">
        <v>31</v>
      </c>
      <c r="G38" s="14">
        <v>20</v>
      </c>
      <c r="H38" s="14">
        <v>4</v>
      </c>
    </row>
    <row r="39" spans="1:9" x14ac:dyDescent="0.2">
      <c r="A39" s="14" t="s">
        <v>90</v>
      </c>
      <c r="B39" s="14">
        <v>5236</v>
      </c>
      <c r="C39" s="14">
        <v>240</v>
      </c>
      <c r="D39" s="14">
        <v>127</v>
      </c>
      <c r="E39" s="14">
        <v>58</v>
      </c>
      <c r="F39" s="14">
        <v>39</v>
      </c>
      <c r="G39" s="14">
        <v>11</v>
      </c>
      <c r="H39" s="14">
        <v>2</v>
      </c>
    </row>
    <row r="43" spans="1:9" ht="15.75" thickBot="1" x14ac:dyDescent="0.25"/>
    <row r="44" spans="1:9" ht="30.75" thickBot="1" x14ac:dyDescent="0.25">
      <c r="A44" s="56" t="s">
        <v>19</v>
      </c>
      <c r="B44" s="42" t="s">
        <v>28</v>
      </c>
      <c r="C44" s="42" t="s">
        <v>15</v>
      </c>
      <c r="D44" s="42" t="s">
        <v>13</v>
      </c>
      <c r="E44" s="42" t="s">
        <v>14</v>
      </c>
      <c r="F44" s="57" t="s">
        <v>16</v>
      </c>
      <c r="G44" s="57" t="s">
        <v>17</v>
      </c>
      <c r="H44" s="57" t="s">
        <v>18</v>
      </c>
      <c r="I44" s="58"/>
    </row>
    <row r="45" spans="1:9" x14ac:dyDescent="0.2">
      <c r="A45" s="14" t="s">
        <v>5</v>
      </c>
      <c r="B45" s="14">
        <f>INDEX(FIRE0511b!$A$3:$J$29,MATCH($A45,FIRE0511b!$A$3:$A$29,0),MATCH(B$44,FIRE0511b!$A$6:$J$6,0))</f>
        <v>1634</v>
      </c>
      <c r="C45" s="14">
        <f>INDEX(FIRE0511b!$A$3:$J$29,MATCH($A45,FIRE0511b!$A$3:$A$29,0),MATCH(C$44,FIRE0511b!$A$6:$J$6,0))</f>
        <v>82</v>
      </c>
      <c r="D45" s="14">
        <f>INDEX(FIRE0511b!$A$3:$J$29,MATCH($A45,FIRE0511b!$A$3:$A$29,0),MATCH(D$44,FIRE0511b!$A$6:$J$6,0))</f>
        <v>6</v>
      </c>
      <c r="E45" s="14">
        <f>INDEX(FIRE0511b!$A$3:$J$29,MATCH($A45,FIRE0511b!$A$3:$A$29,0),MATCH(E$44,FIRE0511b!$A$6:$J$6,0))</f>
        <v>2</v>
      </c>
      <c r="F45" s="14">
        <f>INDEX(FIRE0511b!$A$3:$J$29,MATCH($A45,FIRE0511b!$A$3:$A$29,0),MATCH(F$44,FIRE0511b!$A$6:$J$6,0))</f>
        <v>1</v>
      </c>
      <c r="G45" s="14">
        <f>INDEX(FIRE0511b!$A$3:$J$29,MATCH($A45,FIRE0511b!$A$3:$A$29,0),MATCH(G$44,FIRE0511b!$A$6:$J$6,0))</f>
        <v>0</v>
      </c>
      <c r="H45" s="14">
        <f>INDEX(FIRE0511b!$A$3:$J$29,MATCH($A45,FIRE0511b!$A$3:$A$29,0),MATCH(H$44,FIRE0511b!$A$6:$J$6,0))</f>
        <v>0</v>
      </c>
    </row>
    <row r="46" spans="1:9" x14ac:dyDescent="0.2">
      <c r="A46" s="14" t="s">
        <v>6</v>
      </c>
      <c r="B46" s="14">
        <f>INDEX(FIRE0511b!$A$3:$J$29,MATCH($A46,FIRE0511b!$A$3:$A$29,0),MATCH(B$44,FIRE0511b!$A$6:$J$6,0))</f>
        <v>1519</v>
      </c>
      <c r="C46" s="14">
        <f>INDEX(FIRE0511b!$A$3:$J$29,MATCH($A46,FIRE0511b!$A$3:$A$29,0),MATCH(C$44,FIRE0511b!$A$6:$J$6,0))</f>
        <v>77</v>
      </c>
      <c r="D46" s="14">
        <f>INDEX(FIRE0511b!$A$3:$J$29,MATCH($A46,FIRE0511b!$A$3:$A$29,0),MATCH(D$44,FIRE0511b!$A$6:$J$6,0))</f>
        <v>20</v>
      </c>
      <c r="E46" s="14">
        <f>INDEX(FIRE0511b!$A$3:$J$29,MATCH($A46,FIRE0511b!$A$3:$A$29,0),MATCH(E$44,FIRE0511b!$A$6:$J$6,0))</f>
        <v>2</v>
      </c>
      <c r="F46" s="14">
        <f>INDEX(FIRE0511b!$A$3:$J$29,MATCH($A46,FIRE0511b!$A$3:$A$29,0),MATCH(F$44,FIRE0511b!$A$6:$J$6,0))</f>
        <v>2</v>
      </c>
      <c r="G46" s="14">
        <f>INDEX(FIRE0511b!$A$3:$J$29,MATCH($A46,FIRE0511b!$A$3:$A$29,0),MATCH(G$44,FIRE0511b!$A$6:$J$6,0))</f>
        <v>0</v>
      </c>
      <c r="H46" s="14">
        <f>INDEX(FIRE0511b!$A$3:$J$29,MATCH($A46,FIRE0511b!$A$3:$A$29,0),MATCH(H$44,FIRE0511b!$A$6:$J$6,0))</f>
        <v>0</v>
      </c>
    </row>
    <row r="47" spans="1:9" x14ac:dyDescent="0.2">
      <c r="A47" s="14" t="s">
        <v>7</v>
      </c>
      <c r="B47" s="14">
        <f>INDEX(FIRE0511b!$A$3:$J$29,MATCH($A47,FIRE0511b!$A$3:$A$29,0),MATCH(B$44,FIRE0511b!$A$6:$J$6,0))</f>
        <v>1486</v>
      </c>
      <c r="C47" s="14">
        <f>INDEX(FIRE0511b!$A$3:$J$29,MATCH($A47,FIRE0511b!$A$3:$A$29,0),MATCH(C$44,FIRE0511b!$A$6:$J$6,0))</f>
        <v>71</v>
      </c>
      <c r="D47" s="14">
        <f>INDEX(FIRE0511b!$A$3:$J$29,MATCH($A47,FIRE0511b!$A$3:$A$29,0),MATCH(D$44,FIRE0511b!$A$6:$J$6,0))</f>
        <v>6</v>
      </c>
      <c r="E47" s="14">
        <f>INDEX(FIRE0511b!$A$3:$J$29,MATCH($A47,FIRE0511b!$A$3:$A$29,0),MATCH(E$44,FIRE0511b!$A$6:$J$6,0))</f>
        <v>2</v>
      </c>
      <c r="F47" s="14">
        <f>INDEX(FIRE0511b!$A$3:$J$29,MATCH($A47,FIRE0511b!$A$3:$A$29,0),MATCH(F$44,FIRE0511b!$A$6:$J$6,0))</f>
        <v>0</v>
      </c>
      <c r="G47" s="14">
        <f>INDEX(FIRE0511b!$A$3:$J$29,MATCH($A47,FIRE0511b!$A$3:$A$29,0),MATCH(G$44,FIRE0511b!$A$6:$J$6,0))</f>
        <v>0</v>
      </c>
      <c r="H47" s="14">
        <f>INDEX(FIRE0511b!$A$3:$J$29,MATCH($A47,FIRE0511b!$A$3:$A$29,0),MATCH(H$44,FIRE0511b!$A$6:$J$6,0))</f>
        <v>0</v>
      </c>
    </row>
    <row r="48" spans="1:9" x14ac:dyDescent="0.2">
      <c r="A48" s="14" t="s">
        <v>8</v>
      </c>
      <c r="B48" s="14">
        <f>INDEX(FIRE0511b!$A$3:$J$29,MATCH($A48,FIRE0511b!$A$3:$A$29,0),MATCH(B$44,FIRE0511b!$A$6:$J$6,0))</f>
        <v>1372</v>
      </c>
      <c r="C48" s="14">
        <f>INDEX(FIRE0511b!$A$3:$J$29,MATCH($A48,FIRE0511b!$A$3:$A$29,0),MATCH(C$44,FIRE0511b!$A$6:$J$6,0))</f>
        <v>81</v>
      </c>
      <c r="D48" s="14">
        <f>INDEX(FIRE0511b!$A$3:$J$29,MATCH($A48,FIRE0511b!$A$3:$A$29,0),MATCH(D$44,FIRE0511b!$A$6:$J$6,0))</f>
        <v>6</v>
      </c>
      <c r="E48" s="14">
        <f>INDEX(FIRE0511b!$A$3:$J$29,MATCH($A48,FIRE0511b!$A$3:$A$29,0),MATCH(E$44,FIRE0511b!$A$6:$J$6,0))</f>
        <v>2</v>
      </c>
      <c r="F48" s="14">
        <f>INDEX(FIRE0511b!$A$3:$J$29,MATCH($A48,FIRE0511b!$A$3:$A$29,0),MATCH(F$44,FIRE0511b!$A$6:$J$6,0))</f>
        <v>0</v>
      </c>
      <c r="G48" s="14">
        <f>INDEX(FIRE0511b!$A$3:$J$29,MATCH($A48,FIRE0511b!$A$3:$A$29,0),MATCH(G$44,FIRE0511b!$A$6:$J$6,0))</f>
        <v>0</v>
      </c>
      <c r="H48" s="14">
        <f>INDEX(FIRE0511b!$A$3:$J$29,MATCH($A48,FIRE0511b!$A$3:$A$29,0),MATCH(H$44,FIRE0511b!$A$6:$J$6,0))</f>
        <v>0</v>
      </c>
    </row>
    <row r="49" spans="1:8" x14ac:dyDescent="0.2">
      <c r="A49" s="14" t="s">
        <v>9</v>
      </c>
      <c r="B49" s="14">
        <f>INDEX(FIRE0511b!$A$3:$J$29,MATCH($A49,FIRE0511b!$A$3:$A$29,0),MATCH(B$44,FIRE0511b!$A$6:$J$6,0))</f>
        <v>1330</v>
      </c>
      <c r="C49" s="14">
        <f>INDEX(FIRE0511b!$A$3:$J$29,MATCH($A49,FIRE0511b!$A$3:$A$29,0),MATCH(C$44,FIRE0511b!$A$6:$J$6,0))</f>
        <v>63</v>
      </c>
      <c r="D49" s="14">
        <f>INDEX(FIRE0511b!$A$3:$J$29,MATCH($A49,FIRE0511b!$A$3:$A$29,0),MATCH(D$44,FIRE0511b!$A$6:$J$6,0))</f>
        <v>4</v>
      </c>
      <c r="E49" s="14">
        <f>INDEX(FIRE0511b!$A$3:$J$29,MATCH($A49,FIRE0511b!$A$3:$A$29,0),MATCH(E$44,FIRE0511b!$A$6:$J$6,0))</f>
        <v>1</v>
      </c>
      <c r="F49" s="14">
        <f>INDEX(FIRE0511b!$A$3:$J$29,MATCH($A49,FIRE0511b!$A$3:$A$29,0),MATCH(F$44,FIRE0511b!$A$6:$J$6,0))</f>
        <v>0</v>
      </c>
      <c r="G49" s="14">
        <f>INDEX(FIRE0511b!$A$3:$J$29,MATCH($A49,FIRE0511b!$A$3:$A$29,0),MATCH(G$44,FIRE0511b!$A$6:$J$6,0))</f>
        <v>1</v>
      </c>
      <c r="H49" s="14">
        <f>INDEX(FIRE0511b!$A$3:$J$29,MATCH($A49,FIRE0511b!$A$3:$A$29,0),MATCH(H$44,FIRE0511b!$A$6:$J$6,0))</f>
        <v>0</v>
      </c>
    </row>
    <row r="50" spans="1:8" x14ac:dyDescent="0.2">
      <c r="A50" s="14" t="s">
        <v>10</v>
      </c>
      <c r="B50" s="14">
        <f>INDEX(FIRE0511b!$A$3:$J$29,MATCH($A50,FIRE0511b!$A$3:$A$29,0),MATCH(B$44,FIRE0511b!$A$6:$J$6,0))</f>
        <v>1314</v>
      </c>
      <c r="C50" s="14">
        <f>INDEX(FIRE0511b!$A$3:$J$29,MATCH($A50,FIRE0511b!$A$3:$A$29,0),MATCH(C$44,FIRE0511b!$A$6:$J$6,0))</f>
        <v>54</v>
      </c>
      <c r="D50" s="14">
        <f>INDEX(FIRE0511b!$A$3:$J$29,MATCH($A50,FIRE0511b!$A$3:$A$29,0),MATCH(D$44,FIRE0511b!$A$6:$J$6,0))</f>
        <v>7</v>
      </c>
      <c r="E50" s="14">
        <f>INDEX(FIRE0511b!$A$3:$J$29,MATCH($A50,FIRE0511b!$A$3:$A$29,0),MATCH(E$44,FIRE0511b!$A$6:$J$6,0))</f>
        <v>0</v>
      </c>
      <c r="F50" s="14">
        <f>INDEX(FIRE0511b!$A$3:$J$29,MATCH($A50,FIRE0511b!$A$3:$A$29,0),MATCH(F$44,FIRE0511b!$A$6:$J$6,0))</f>
        <v>0</v>
      </c>
      <c r="G50" s="14">
        <f>INDEX(FIRE0511b!$A$3:$J$29,MATCH($A50,FIRE0511b!$A$3:$A$29,0),MATCH(G$44,FIRE0511b!$A$6:$J$6,0))</f>
        <v>0</v>
      </c>
      <c r="H50" s="14">
        <f>INDEX(FIRE0511b!$A$3:$J$29,MATCH($A50,FIRE0511b!$A$3:$A$29,0),MATCH(H$44,FIRE0511b!$A$6:$J$6,0))</f>
        <v>0</v>
      </c>
    </row>
    <row r="51" spans="1:8" x14ac:dyDescent="0.2">
      <c r="A51" s="14" t="s">
        <v>11</v>
      </c>
      <c r="B51" s="14">
        <f>INDEX(FIRE0511b!$A$3:$J$29,MATCH($A51,FIRE0511b!$A$3:$A$29,0),MATCH(B$44,FIRE0511b!$A$6:$J$6,0))</f>
        <v>1178</v>
      </c>
      <c r="C51" s="14">
        <f>INDEX(FIRE0511b!$A$3:$J$29,MATCH($A51,FIRE0511b!$A$3:$A$29,0),MATCH(C$44,FIRE0511b!$A$6:$J$6,0))</f>
        <v>63</v>
      </c>
      <c r="D51" s="14">
        <f>INDEX(FIRE0511b!$A$3:$J$29,MATCH($A51,FIRE0511b!$A$3:$A$29,0),MATCH(D$44,FIRE0511b!$A$6:$J$6,0))</f>
        <v>3</v>
      </c>
      <c r="E51" s="14">
        <f>INDEX(FIRE0511b!$A$3:$J$29,MATCH($A51,FIRE0511b!$A$3:$A$29,0),MATCH(E$44,FIRE0511b!$A$6:$J$6,0))</f>
        <v>1</v>
      </c>
      <c r="F51" s="14">
        <f>INDEX(FIRE0511b!$A$3:$J$29,MATCH($A51,FIRE0511b!$A$3:$A$29,0),MATCH(F$44,FIRE0511b!$A$6:$J$6,0))</f>
        <v>0</v>
      </c>
      <c r="G51" s="14">
        <f>INDEX(FIRE0511b!$A$3:$J$29,MATCH($A51,FIRE0511b!$A$3:$A$29,0),MATCH(G$44,FIRE0511b!$A$6:$J$6,0))</f>
        <v>0</v>
      </c>
      <c r="H51" s="14">
        <f>INDEX(FIRE0511b!$A$3:$J$29,MATCH($A51,FIRE0511b!$A$3:$A$29,0),MATCH(H$44,FIRE0511b!$A$6:$J$6,0))</f>
        <v>0</v>
      </c>
    </row>
    <row r="52" spans="1:8" x14ac:dyDescent="0.2">
      <c r="A52" s="14" t="s">
        <v>12</v>
      </c>
      <c r="B52" s="14">
        <f>INDEX(FIRE0511b!$A$3:$J$29,MATCH($A52,FIRE0511b!$A$3:$A$29,0),MATCH(B$44,FIRE0511b!$A$6:$J$6,0))</f>
        <v>1254</v>
      </c>
      <c r="C52" s="14">
        <f>INDEX(FIRE0511b!$A$3:$J$29,MATCH($A52,FIRE0511b!$A$3:$A$29,0),MATCH(C$44,FIRE0511b!$A$6:$J$6,0))</f>
        <v>67</v>
      </c>
      <c r="D52" s="14">
        <f>INDEX(FIRE0511b!$A$3:$J$29,MATCH($A52,FIRE0511b!$A$3:$A$29,0),MATCH(D$44,FIRE0511b!$A$6:$J$6,0))</f>
        <v>10</v>
      </c>
      <c r="E52" s="14">
        <f>INDEX(FIRE0511b!$A$3:$J$29,MATCH($A52,FIRE0511b!$A$3:$A$29,0),MATCH(E$44,FIRE0511b!$A$6:$J$6,0))</f>
        <v>1</v>
      </c>
      <c r="F52" s="14">
        <f>INDEX(FIRE0511b!$A$3:$J$29,MATCH($A52,FIRE0511b!$A$3:$A$29,0),MATCH(F$44,FIRE0511b!$A$6:$J$6,0))</f>
        <v>0</v>
      </c>
      <c r="G52" s="14">
        <f>INDEX(FIRE0511b!$A$3:$J$29,MATCH($A52,FIRE0511b!$A$3:$A$29,0),MATCH(G$44,FIRE0511b!$A$6:$J$6,0))</f>
        <v>2</v>
      </c>
      <c r="H52" s="14">
        <f>INDEX(FIRE0511b!$A$3:$J$29,MATCH($A52,FIRE0511b!$A$3:$A$29,0),MATCH(H$44,FIRE0511b!$A$6:$J$6,0))</f>
        <v>0</v>
      </c>
    </row>
    <row r="53" spans="1:8" x14ac:dyDescent="0.2">
      <c r="A53" s="14" t="s">
        <v>29</v>
      </c>
      <c r="B53" s="14">
        <f>INDEX(FIRE0511b!$A$3:$J$29,MATCH($A53,FIRE0511b!$A$3:$A$29,0),MATCH(B$44,FIRE0511b!$A$6:$J$6,0))</f>
        <v>1206</v>
      </c>
      <c r="C53" s="14">
        <f>INDEX(FIRE0511b!$A$3:$J$29,MATCH($A53,FIRE0511b!$A$3:$A$29,0),MATCH(C$44,FIRE0511b!$A$6:$J$6,0))</f>
        <v>51</v>
      </c>
      <c r="D53" s="14">
        <f>INDEX(FIRE0511b!$A$3:$J$29,MATCH($A53,FIRE0511b!$A$3:$A$29,0),MATCH(D$44,FIRE0511b!$A$6:$J$6,0))</f>
        <v>14</v>
      </c>
      <c r="E53" s="14">
        <f>INDEX(FIRE0511b!$A$3:$J$29,MATCH($A53,FIRE0511b!$A$3:$A$29,0),MATCH(E$44,FIRE0511b!$A$6:$J$6,0))</f>
        <v>0</v>
      </c>
      <c r="F53" s="14">
        <f>INDEX(FIRE0511b!$A$3:$J$29,MATCH($A53,FIRE0511b!$A$3:$A$29,0),MATCH(F$44,FIRE0511b!$A$6:$J$6,0))</f>
        <v>0</v>
      </c>
      <c r="G53" s="14">
        <f>INDEX(FIRE0511b!$A$3:$J$29,MATCH($A53,FIRE0511b!$A$3:$A$29,0),MATCH(G$44,FIRE0511b!$A$6:$J$6,0))</f>
        <v>0</v>
      </c>
      <c r="H53" s="14">
        <f>INDEX(FIRE0511b!$A$3:$J$29,MATCH($A53,FIRE0511b!$A$3:$A$29,0),MATCH(H$44,FIRE0511b!$A$6:$J$6,0))</f>
        <v>0</v>
      </c>
    </row>
    <row r="54" spans="1:8" x14ac:dyDescent="0.2">
      <c r="A54" s="14" t="s">
        <v>31</v>
      </c>
      <c r="B54" s="14">
        <f>INDEX(FIRE0511b!$A$3:$J$29,MATCH($A54,FIRE0511b!$A$3:$A$29,0),MATCH(B$44,FIRE0511b!$A$6:$J$6,0))</f>
        <v>1158</v>
      </c>
      <c r="C54" s="14">
        <f>INDEX(FIRE0511b!$A$3:$J$29,MATCH($A54,FIRE0511b!$A$3:$A$29,0),MATCH(C$44,FIRE0511b!$A$6:$J$6,0))</f>
        <v>50</v>
      </c>
      <c r="D54" s="14">
        <f>INDEX(FIRE0511b!$A$3:$J$29,MATCH($A54,FIRE0511b!$A$3:$A$29,0),MATCH(D$44,FIRE0511b!$A$6:$J$6,0))</f>
        <v>5</v>
      </c>
      <c r="E54" s="14">
        <f>INDEX(FIRE0511b!$A$3:$J$29,MATCH($A54,FIRE0511b!$A$3:$A$29,0),MATCH(E$44,FIRE0511b!$A$6:$J$6,0))</f>
        <v>1</v>
      </c>
      <c r="F54" s="14">
        <f>INDEX(FIRE0511b!$A$3:$J$29,MATCH($A54,FIRE0511b!$A$3:$A$29,0),MATCH(F$44,FIRE0511b!$A$6:$J$6,0))</f>
        <v>0</v>
      </c>
      <c r="G54" s="14">
        <f>INDEX(FIRE0511b!$A$3:$J$29,MATCH($A54,FIRE0511b!$A$3:$A$29,0),MATCH(G$44,FIRE0511b!$A$6:$J$6,0))</f>
        <v>0</v>
      </c>
      <c r="H54" s="14">
        <f>INDEX(FIRE0511b!$A$3:$J$29,MATCH($A54,FIRE0511b!$A$3:$A$29,0),MATCH(H$44,FIRE0511b!$A$6:$J$6,0))</f>
        <v>0</v>
      </c>
    </row>
    <row r="55" spans="1:8" x14ac:dyDescent="0.2">
      <c r="A55" s="14" t="s">
        <v>48</v>
      </c>
      <c r="B55" s="14">
        <f>INDEX(FIRE0511b!$A$3:$J$29,MATCH($A55,FIRE0511b!$A$3:$A$29,0),MATCH(B$44,FIRE0511b!$A$6:$J$6,0))</f>
        <v>1028</v>
      </c>
      <c r="C55" s="14">
        <f>INDEX(FIRE0511b!$A$3:$J$29,MATCH($A55,FIRE0511b!$A$3:$A$29,0),MATCH(C$44,FIRE0511b!$A$6:$J$6,0))</f>
        <v>50</v>
      </c>
      <c r="D55" s="14">
        <f>INDEX(FIRE0511b!$A$3:$J$29,MATCH($A55,FIRE0511b!$A$3:$A$29,0),MATCH(D$44,FIRE0511b!$A$6:$J$6,0))</f>
        <v>9</v>
      </c>
      <c r="E55" s="14">
        <f>INDEX(FIRE0511b!$A$3:$J$29,MATCH($A55,FIRE0511b!$A$3:$A$29,0),MATCH(E$44,FIRE0511b!$A$6:$J$6,0))</f>
        <v>3</v>
      </c>
      <c r="F55" s="14">
        <f>INDEX(FIRE0511b!$A$3:$J$29,MATCH($A55,FIRE0511b!$A$3:$A$29,0),MATCH(F$44,FIRE0511b!$A$6:$J$6,0))</f>
        <v>0</v>
      </c>
      <c r="G55" s="14">
        <f>INDEX(FIRE0511b!$A$3:$J$29,MATCH($A55,FIRE0511b!$A$3:$A$29,0),MATCH(G$44,FIRE0511b!$A$6:$J$6,0))</f>
        <v>1</v>
      </c>
      <c r="H55" s="14">
        <f>INDEX(FIRE0511b!$A$3:$J$29,MATCH($A55,FIRE0511b!$A$3:$A$29,0),MATCH(H$44,FIRE0511b!$A$6:$J$6,0))</f>
        <v>0</v>
      </c>
    </row>
    <row r="56" spans="1:8" x14ac:dyDescent="0.2">
      <c r="A56" s="14" t="s">
        <v>61</v>
      </c>
      <c r="B56" s="14">
        <f>INDEX(FIRE0511b!$A$3:$J$29,MATCH($A56,FIRE0511b!$A$3:$A$29,0),MATCH(B$44,FIRE0511b!$A$6:$J$6,0))</f>
        <v>940</v>
      </c>
      <c r="C56" s="14">
        <f>INDEX(FIRE0511b!$A$3:$J$29,MATCH($A56,FIRE0511b!$A$3:$A$29,0),MATCH(C$44,FIRE0511b!$A$6:$J$6,0))</f>
        <v>44</v>
      </c>
      <c r="D56" s="14">
        <f>INDEX(FIRE0511b!$A$3:$J$29,MATCH($A56,FIRE0511b!$A$3:$A$29,0),MATCH(D$44,FIRE0511b!$A$6:$J$6,0))</f>
        <v>3</v>
      </c>
      <c r="E56" s="14">
        <f>INDEX(FIRE0511b!$A$3:$J$29,MATCH($A56,FIRE0511b!$A$3:$A$29,0),MATCH(E$44,FIRE0511b!$A$6:$J$6,0))</f>
        <v>1</v>
      </c>
      <c r="F56" s="14">
        <f>INDEX(FIRE0511b!$A$3:$J$29,MATCH($A56,FIRE0511b!$A$3:$A$29,0),MATCH(F$44,FIRE0511b!$A$6:$J$6,0))</f>
        <v>1</v>
      </c>
      <c r="G56" s="14">
        <f>INDEX(FIRE0511b!$A$3:$J$29,MATCH($A56,FIRE0511b!$A$3:$A$29,0),MATCH(G$44,FIRE0511b!$A$6:$J$6,0))</f>
        <v>0</v>
      </c>
      <c r="H56" s="14">
        <f>INDEX(FIRE0511b!$A$3:$J$29,MATCH($A56,FIRE0511b!$A$3:$A$29,0),MATCH(H$44,FIRE0511b!$A$6:$J$6,0))</f>
        <v>0</v>
      </c>
    </row>
    <row r="57" spans="1:8" x14ac:dyDescent="0.2">
      <c r="A57" s="14" t="s">
        <v>62</v>
      </c>
      <c r="B57" s="14">
        <f>INDEX(FIRE0511b!$A$3:$J$29,MATCH($A57,FIRE0511b!$A$3:$A$29,0),MATCH(B$44,FIRE0511b!$A$6:$J$6,0))</f>
        <v>1036</v>
      </c>
      <c r="C57" s="14">
        <f>INDEX(FIRE0511b!$A$3:$J$29,MATCH($A57,FIRE0511b!$A$3:$A$29,0),MATCH(C$44,FIRE0511b!$A$6:$J$6,0))</f>
        <v>59</v>
      </c>
      <c r="D57" s="14">
        <f>INDEX(FIRE0511b!$A$3:$J$29,MATCH($A57,FIRE0511b!$A$3:$A$29,0),MATCH(D$44,FIRE0511b!$A$6:$J$6,0))</f>
        <v>6</v>
      </c>
      <c r="E57" s="14">
        <f>INDEX(FIRE0511b!$A$3:$J$29,MATCH($A57,FIRE0511b!$A$3:$A$29,0),MATCH(E$44,FIRE0511b!$A$6:$J$6,0))</f>
        <v>0</v>
      </c>
      <c r="F57" s="14">
        <f>INDEX(FIRE0511b!$A$3:$J$29,MATCH($A57,FIRE0511b!$A$3:$A$29,0),MATCH(F$44,FIRE0511b!$A$6:$J$6,0))</f>
        <v>2</v>
      </c>
      <c r="G57" s="14">
        <f>INDEX(FIRE0511b!$A$3:$J$29,MATCH($A57,FIRE0511b!$A$3:$A$29,0),MATCH(G$44,FIRE0511b!$A$6:$J$6,0))</f>
        <v>0</v>
      </c>
      <c r="H57" s="14">
        <f>INDEX(FIRE0511b!$A$3:$J$29,MATCH($A57,FIRE0511b!$A$3:$A$29,0),MATCH(H$44,FIRE0511b!$A$6:$J$6,0))</f>
        <v>0</v>
      </c>
    </row>
    <row r="58" spans="1:8" x14ac:dyDescent="0.2">
      <c r="A58" s="14" t="s">
        <v>63</v>
      </c>
      <c r="B58" s="14">
        <f>INDEX(FIRE0511b!$A$3:$J$29,MATCH($A58,FIRE0511b!$A$3:$A$29,0),MATCH(B$44,FIRE0511b!$A$6:$J$6,0))</f>
        <v>927</v>
      </c>
      <c r="C58" s="14">
        <f>INDEX(FIRE0511b!$A$3:$J$29,MATCH($A58,FIRE0511b!$A$3:$A$29,0),MATCH(C$44,FIRE0511b!$A$6:$J$6,0))</f>
        <v>64</v>
      </c>
      <c r="D58" s="14">
        <f>INDEX(FIRE0511b!$A$3:$J$29,MATCH($A58,FIRE0511b!$A$3:$A$29,0),MATCH(D$44,FIRE0511b!$A$6:$J$6,0))</f>
        <v>9</v>
      </c>
      <c r="E58" s="14">
        <f>INDEX(FIRE0511b!$A$3:$J$29,MATCH($A58,FIRE0511b!$A$3:$A$29,0),MATCH(E$44,FIRE0511b!$A$6:$J$6,0))</f>
        <v>1</v>
      </c>
      <c r="F58" s="14">
        <f>INDEX(FIRE0511b!$A$3:$J$29,MATCH($A58,FIRE0511b!$A$3:$A$29,0),MATCH(F$44,FIRE0511b!$A$6:$J$6,0))</f>
        <v>0</v>
      </c>
      <c r="G58" s="14">
        <f>INDEX(FIRE0511b!$A$3:$J$29,MATCH($A58,FIRE0511b!$A$3:$A$29,0),MATCH(G$44,FIRE0511b!$A$6:$J$6,0))</f>
        <v>0</v>
      </c>
      <c r="H58" s="14">
        <f>INDEX(FIRE0511b!$A$3:$J$29,MATCH($A58,FIRE0511b!$A$3:$A$29,0),MATCH(H$44,FIRE0511b!$A$6:$J$6,0))</f>
        <v>0</v>
      </c>
    </row>
    <row r="59" spans="1:8" x14ac:dyDescent="0.2">
      <c r="A59" s="14" t="s">
        <v>80</v>
      </c>
      <c r="B59" s="14">
        <f>INDEX(FIRE0511b!$A$3:$J$29,MATCH($A59,FIRE0511b!$A$3:$A$29,0),MATCH(B$44,FIRE0511b!$A$6:$J$6,0))</f>
        <v>907</v>
      </c>
      <c r="C59" s="14">
        <f>INDEX(FIRE0511b!$A$3:$J$29,MATCH($A59,FIRE0511b!$A$3:$A$29,0),MATCH(C$44,FIRE0511b!$A$6:$J$6,0))</f>
        <v>50</v>
      </c>
      <c r="D59" s="14">
        <f>INDEX(FIRE0511b!$A$3:$J$29,MATCH($A59,FIRE0511b!$A$3:$A$29,0),MATCH(D$44,FIRE0511b!$A$6:$J$6,0))</f>
        <v>3</v>
      </c>
      <c r="E59" s="14">
        <f>INDEX(FIRE0511b!$A$3:$J$29,MATCH($A59,FIRE0511b!$A$3:$A$29,0),MATCH(E$44,FIRE0511b!$A$6:$J$6,0))</f>
        <v>1</v>
      </c>
      <c r="F59" s="14">
        <f>INDEX(FIRE0511b!$A$3:$J$29,MATCH($A59,FIRE0511b!$A$3:$A$29,0),MATCH(F$44,FIRE0511b!$A$6:$J$6,0))</f>
        <v>1</v>
      </c>
      <c r="G59" s="14">
        <f>INDEX(FIRE0511b!$A$3:$J$29,MATCH($A59,FIRE0511b!$A$3:$A$29,0),MATCH(G$44,FIRE0511b!$A$6:$J$6,0))</f>
        <v>1</v>
      </c>
      <c r="H59" s="14">
        <f>INDEX(FIRE0511b!$A$3:$J$29,MATCH($A59,FIRE0511b!$A$3:$A$29,0),MATCH(H$44,FIRE0511b!$A$6:$J$6,0))</f>
        <v>0</v>
      </c>
    </row>
    <row r="60" spans="1:8" x14ac:dyDescent="0.2">
      <c r="A60" s="14" t="s">
        <v>90</v>
      </c>
      <c r="B60" s="14">
        <f>INDEX(FIRE0511b!$A$3:$J$29,MATCH($A60,FIRE0511b!$A$3:$A$29,0),MATCH(B$44,FIRE0511b!$A$6:$J$6,0))</f>
        <v>921</v>
      </c>
      <c r="C60" s="14">
        <f>INDEX(FIRE0511b!$A$3:$J$29,MATCH($A60,FIRE0511b!$A$3:$A$29,0),MATCH(C$44,FIRE0511b!$A$6:$J$6,0))</f>
        <v>49</v>
      </c>
      <c r="D60" s="14">
        <f>INDEX(FIRE0511b!$A$3:$J$29,MATCH($A60,FIRE0511b!$A$3:$A$29,0),MATCH(D$44,FIRE0511b!$A$6:$J$6,0))</f>
        <v>11</v>
      </c>
      <c r="E60" s="14">
        <f>INDEX(FIRE0511b!$A$3:$J$29,MATCH($A60,FIRE0511b!$A$3:$A$29,0),MATCH(E$44,FIRE0511b!$A$6:$J$6,0))</f>
        <v>1</v>
      </c>
      <c r="F60" s="14">
        <f>INDEX(FIRE0511b!$A$3:$J$29,MATCH($A60,FIRE0511b!$A$3:$A$29,0),MATCH(F$44,FIRE0511b!$A$6:$J$6,0))</f>
        <v>0</v>
      </c>
      <c r="G60" s="14">
        <f>INDEX(FIRE0511b!$A$3:$J$29,MATCH($A60,FIRE0511b!$A$3:$A$29,0),MATCH(G$44,FIRE0511b!$A$6:$J$6,0))</f>
        <v>0</v>
      </c>
      <c r="H60" s="14">
        <f>INDEX(FIRE0511b!$A$3:$J$29,MATCH($A60,FIRE0511b!$A$3:$A$29,0),MATCH(H$44,FIRE0511b!$A$6:$J$6,0))</f>
        <v>0</v>
      </c>
    </row>
    <row r="67" spans="1:8" x14ac:dyDescent="0.2">
      <c r="A67" s="14" t="s">
        <v>0</v>
      </c>
    </row>
    <row r="68" spans="1:8" x14ac:dyDescent="0.2">
      <c r="A68" s="14" t="s">
        <v>5</v>
      </c>
      <c r="B68" s="14" t="b">
        <f>IF(B45=B24,TRUE)</f>
        <v>0</v>
      </c>
      <c r="C68" s="14" t="b">
        <f t="shared" ref="C68:H68" si="0">IF(C45=C24,TRUE)</f>
        <v>0</v>
      </c>
      <c r="D68" s="14" t="b">
        <f t="shared" si="0"/>
        <v>0</v>
      </c>
      <c r="E68" s="14" t="b">
        <f t="shared" si="0"/>
        <v>0</v>
      </c>
      <c r="F68" s="14" t="b">
        <f t="shared" si="0"/>
        <v>0</v>
      </c>
      <c r="G68" s="14" t="b">
        <f t="shared" si="0"/>
        <v>0</v>
      </c>
      <c r="H68" s="14" t="b">
        <f t="shared" si="0"/>
        <v>0</v>
      </c>
    </row>
    <row r="69" spans="1:8" x14ac:dyDescent="0.2">
      <c r="A69" s="14" t="s">
        <v>6</v>
      </c>
      <c r="B69" s="14" t="b">
        <f t="shared" ref="B69:H69" si="1">IF(B46=B25,TRUE)</f>
        <v>0</v>
      </c>
      <c r="C69" s="14" t="b">
        <f t="shared" si="1"/>
        <v>0</v>
      </c>
      <c r="D69" s="14" t="b">
        <f t="shared" si="1"/>
        <v>0</v>
      </c>
      <c r="E69" s="14" t="b">
        <f t="shared" si="1"/>
        <v>0</v>
      </c>
      <c r="F69" s="14" t="b">
        <f t="shared" si="1"/>
        <v>0</v>
      </c>
      <c r="G69" s="14" t="b">
        <f t="shared" si="1"/>
        <v>0</v>
      </c>
      <c r="H69" s="14" t="b">
        <f t="shared" si="1"/>
        <v>0</v>
      </c>
    </row>
    <row r="70" spans="1:8" x14ac:dyDescent="0.2">
      <c r="A70" s="14" t="s">
        <v>7</v>
      </c>
      <c r="B70" s="14" t="b">
        <f t="shared" ref="B70:H70" si="2">IF(B47=B26,TRUE)</f>
        <v>0</v>
      </c>
      <c r="C70" s="14" t="b">
        <f t="shared" si="2"/>
        <v>0</v>
      </c>
      <c r="D70" s="14" t="b">
        <f t="shared" si="2"/>
        <v>0</v>
      </c>
      <c r="E70" s="14" t="b">
        <f t="shared" si="2"/>
        <v>0</v>
      </c>
      <c r="F70" s="14" t="b">
        <f t="shared" si="2"/>
        <v>0</v>
      </c>
      <c r="G70" s="14" t="b">
        <f t="shared" si="2"/>
        <v>0</v>
      </c>
      <c r="H70" s="14" t="b">
        <f t="shared" si="2"/>
        <v>0</v>
      </c>
    </row>
    <row r="71" spans="1:8" x14ac:dyDescent="0.2">
      <c r="A71" s="14" t="s">
        <v>8</v>
      </c>
      <c r="B71" s="14" t="b">
        <f t="shared" ref="B71:H71" si="3">IF(B48=B27,TRUE)</f>
        <v>0</v>
      </c>
      <c r="C71" s="14" t="b">
        <f t="shared" si="3"/>
        <v>0</v>
      </c>
      <c r="D71" s="14" t="b">
        <f t="shared" si="3"/>
        <v>0</v>
      </c>
      <c r="E71" s="14" t="b">
        <f t="shared" si="3"/>
        <v>0</v>
      </c>
      <c r="F71" s="14" t="b">
        <f t="shared" si="3"/>
        <v>0</v>
      </c>
      <c r="G71" s="14" t="b">
        <f t="shared" si="3"/>
        <v>0</v>
      </c>
      <c r="H71" s="14" t="b">
        <f t="shared" si="3"/>
        <v>0</v>
      </c>
    </row>
    <row r="72" spans="1:8" x14ac:dyDescent="0.2">
      <c r="A72" s="14" t="s">
        <v>9</v>
      </c>
      <c r="B72" s="14" t="b">
        <f t="shared" ref="B72:H72" si="4">IF(B49=B28,TRUE)</f>
        <v>0</v>
      </c>
      <c r="C72" s="14" t="b">
        <f t="shared" si="4"/>
        <v>0</v>
      </c>
      <c r="D72" s="14" t="b">
        <f t="shared" si="4"/>
        <v>0</v>
      </c>
      <c r="E72" s="14" t="b">
        <f t="shared" si="4"/>
        <v>0</v>
      </c>
      <c r="F72" s="14" t="b">
        <f t="shared" si="4"/>
        <v>0</v>
      </c>
      <c r="G72" s="14" t="b">
        <f t="shared" si="4"/>
        <v>0</v>
      </c>
      <c r="H72" s="14" t="b">
        <f t="shared" si="4"/>
        <v>0</v>
      </c>
    </row>
    <row r="73" spans="1:8" x14ac:dyDescent="0.2">
      <c r="A73" s="14" t="s">
        <v>10</v>
      </c>
      <c r="B73" s="14" t="b">
        <f t="shared" ref="B73:H73" si="5">IF(B50=B29,TRUE)</f>
        <v>0</v>
      </c>
      <c r="C73" s="14" t="b">
        <f t="shared" si="5"/>
        <v>0</v>
      </c>
      <c r="D73" s="14" t="b">
        <f t="shared" si="5"/>
        <v>0</v>
      </c>
      <c r="E73" s="14" t="b">
        <f t="shared" si="5"/>
        <v>0</v>
      </c>
      <c r="F73" s="14" t="b">
        <f t="shared" si="5"/>
        <v>0</v>
      </c>
      <c r="G73" s="14" t="b">
        <f t="shared" si="5"/>
        <v>0</v>
      </c>
      <c r="H73" s="14" t="b">
        <f t="shared" si="5"/>
        <v>0</v>
      </c>
    </row>
    <row r="74" spans="1:8" x14ac:dyDescent="0.2">
      <c r="A74" s="14" t="s">
        <v>11</v>
      </c>
      <c r="B74" s="14" t="b">
        <f t="shared" ref="B74:H74" si="6">IF(B51=B30,TRUE)</f>
        <v>0</v>
      </c>
      <c r="C74" s="14" t="b">
        <f t="shared" si="6"/>
        <v>0</v>
      </c>
      <c r="D74" s="14" t="b">
        <f t="shared" si="6"/>
        <v>0</v>
      </c>
      <c r="E74" s="14" t="b">
        <f t="shared" si="6"/>
        <v>0</v>
      </c>
      <c r="F74" s="14" t="b">
        <f t="shared" si="6"/>
        <v>0</v>
      </c>
      <c r="G74" s="14" t="b">
        <f t="shared" si="6"/>
        <v>0</v>
      </c>
      <c r="H74" s="14" t="b">
        <f t="shared" si="6"/>
        <v>0</v>
      </c>
    </row>
    <row r="75" spans="1:8" x14ac:dyDescent="0.2">
      <c r="A75" s="14" t="s">
        <v>12</v>
      </c>
      <c r="B75" s="14" t="b">
        <f t="shared" ref="B75:H75" si="7">IF(B52=B31,TRUE)</f>
        <v>0</v>
      </c>
      <c r="C75" s="14" t="b">
        <f t="shared" si="7"/>
        <v>0</v>
      </c>
      <c r="D75" s="14" t="b">
        <f t="shared" si="7"/>
        <v>0</v>
      </c>
      <c r="E75" s="14" t="b">
        <f t="shared" si="7"/>
        <v>0</v>
      </c>
      <c r="F75" s="14" t="b">
        <f t="shared" si="7"/>
        <v>0</v>
      </c>
      <c r="G75" s="14" t="b">
        <f t="shared" si="7"/>
        <v>0</v>
      </c>
      <c r="H75" s="14" t="b">
        <f t="shared" si="7"/>
        <v>0</v>
      </c>
    </row>
    <row r="76" spans="1:8" x14ac:dyDescent="0.2">
      <c r="A76" s="14" t="s">
        <v>29</v>
      </c>
      <c r="B76" s="14" t="b">
        <f t="shared" ref="B76:H76" si="8">IF(B53=B32,TRUE)</f>
        <v>0</v>
      </c>
      <c r="C76" s="14" t="b">
        <f t="shared" si="8"/>
        <v>0</v>
      </c>
      <c r="D76" s="14" t="b">
        <f t="shared" si="8"/>
        <v>0</v>
      </c>
      <c r="E76" s="14" t="b">
        <f t="shared" si="8"/>
        <v>0</v>
      </c>
      <c r="F76" s="14" t="b">
        <f t="shared" si="8"/>
        <v>0</v>
      </c>
      <c r="G76" s="14" t="b">
        <f t="shared" si="8"/>
        <v>0</v>
      </c>
      <c r="H76" s="14" t="b">
        <f t="shared" si="8"/>
        <v>0</v>
      </c>
    </row>
    <row r="77" spans="1:8" x14ac:dyDescent="0.2">
      <c r="A77" s="14" t="s">
        <v>31</v>
      </c>
      <c r="B77" s="14" t="b">
        <f t="shared" ref="B77:H77" si="9">IF(B54=B33,TRUE)</f>
        <v>0</v>
      </c>
      <c r="C77" s="14" t="b">
        <f t="shared" si="9"/>
        <v>0</v>
      </c>
      <c r="D77" s="14" t="b">
        <f t="shared" si="9"/>
        <v>0</v>
      </c>
      <c r="E77" s="14" t="b">
        <f t="shared" si="9"/>
        <v>0</v>
      </c>
      <c r="F77" s="14" t="b">
        <f t="shared" si="9"/>
        <v>0</v>
      </c>
      <c r="G77" s="14" t="b">
        <f t="shared" si="9"/>
        <v>0</v>
      </c>
      <c r="H77" s="14" t="b">
        <f t="shared" si="9"/>
        <v>0</v>
      </c>
    </row>
    <row r="78" spans="1:8" x14ac:dyDescent="0.2">
      <c r="A78" s="14" t="s">
        <v>48</v>
      </c>
      <c r="B78" s="14" t="b">
        <f t="shared" ref="B78:H78" si="10">IF(B55=B34,TRUE)</f>
        <v>0</v>
      </c>
      <c r="C78" s="14" t="b">
        <f t="shared" si="10"/>
        <v>0</v>
      </c>
      <c r="D78" s="14" t="b">
        <f t="shared" si="10"/>
        <v>0</v>
      </c>
      <c r="E78" s="14" t="b">
        <f t="shared" si="10"/>
        <v>0</v>
      </c>
      <c r="F78" s="14" t="b">
        <f t="shared" si="10"/>
        <v>0</v>
      </c>
      <c r="G78" s="14" t="b">
        <f t="shared" si="10"/>
        <v>0</v>
      </c>
      <c r="H78" s="14" t="b">
        <f t="shared" si="10"/>
        <v>1</v>
      </c>
    </row>
    <row r="79" spans="1:8" x14ac:dyDescent="0.2">
      <c r="A79" s="14" t="s">
        <v>61</v>
      </c>
      <c r="B79" s="14" t="b">
        <f t="shared" ref="B79:H79" si="11">IF(B56=B35,TRUE)</f>
        <v>0</v>
      </c>
      <c r="C79" s="14" t="b">
        <f t="shared" si="11"/>
        <v>0</v>
      </c>
      <c r="D79" s="14" t="b">
        <f t="shared" si="11"/>
        <v>0</v>
      </c>
      <c r="E79" s="14" t="b">
        <f t="shared" si="11"/>
        <v>0</v>
      </c>
      <c r="F79" s="14" t="b">
        <f t="shared" si="11"/>
        <v>0</v>
      </c>
      <c r="G79" s="14" t="b">
        <f t="shared" si="11"/>
        <v>0</v>
      </c>
      <c r="H79" s="14" t="b">
        <f t="shared" si="11"/>
        <v>0</v>
      </c>
    </row>
    <row r="80" spans="1:8" x14ac:dyDescent="0.2">
      <c r="A80" s="14" t="s">
        <v>62</v>
      </c>
      <c r="B80" s="14" t="b">
        <f t="shared" ref="B80:H80" si="12">IF(B57=B36,TRUE)</f>
        <v>0</v>
      </c>
      <c r="C80" s="14" t="b">
        <f t="shared" si="12"/>
        <v>0</v>
      </c>
      <c r="D80" s="14" t="b">
        <f t="shared" si="12"/>
        <v>0</v>
      </c>
      <c r="E80" s="14" t="b">
        <f t="shared" si="12"/>
        <v>0</v>
      </c>
      <c r="F80" s="14" t="b">
        <f t="shared" si="12"/>
        <v>0</v>
      </c>
      <c r="G80" s="14" t="b">
        <f t="shared" si="12"/>
        <v>0</v>
      </c>
      <c r="H80" s="14" t="b">
        <f t="shared" si="12"/>
        <v>0</v>
      </c>
    </row>
    <row r="81" spans="1:8" x14ac:dyDescent="0.2">
      <c r="A81" s="14" t="s">
        <v>63</v>
      </c>
      <c r="B81" s="14" t="b">
        <f t="shared" ref="B81:H81" si="13">IF(B58=B37,TRUE)</f>
        <v>0</v>
      </c>
      <c r="C81" s="14" t="b">
        <f t="shared" si="13"/>
        <v>0</v>
      </c>
      <c r="D81" s="14" t="b">
        <f t="shared" si="13"/>
        <v>0</v>
      </c>
      <c r="E81" s="14" t="b">
        <f t="shared" si="13"/>
        <v>0</v>
      </c>
      <c r="F81" s="14" t="b">
        <f t="shared" si="13"/>
        <v>0</v>
      </c>
      <c r="G81" s="14" t="b">
        <f t="shared" si="13"/>
        <v>0</v>
      </c>
      <c r="H81" s="14" t="b">
        <f t="shared" si="13"/>
        <v>0</v>
      </c>
    </row>
    <row r="82" spans="1:8" x14ac:dyDescent="0.2">
      <c r="A82" s="14" t="s">
        <v>80</v>
      </c>
      <c r="B82" s="14" t="b">
        <f t="shared" ref="B82:H83" si="14">IF(B59=B38,TRUE)</f>
        <v>0</v>
      </c>
      <c r="C82" s="14" t="b">
        <f t="shared" si="14"/>
        <v>0</v>
      </c>
      <c r="D82" s="14" t="b">
        <f t="shared" si="14"/>
        <v>0</v>
      </c>
      <c r="E82" s="14" t="b">
        <f t="shared" si="14"/>
        <v>0</v>
      </c>
      <c r="F82" s="14" t="b">
        <f t="shared" si="14"/>
        <v>0</v>
      </c>
      <c r="G82" s="14" t="b">
        <f t="shared" si="14"/>
        <v>0</v>
      </c>
      <c r="H82" s="14" t="b">
        <f t="shared" si="14"/>
        <v>0</v>
      </c>
    </row>
    <row r="83" spans="1:8" x14ac:dyDescent="0.2">
      <c r="A83" s="14" t="s">
        <v>90</v>
      </c>
      <c r="B83" s="14" t="b">
        <f t="shared" si="14"/>
        <v>0</v>
      </c>
      <c r="C83" s="14" t="b">
        <f t="shared" si="14"/>
        <v>0</v>
      </c>
      <c r="D83" s="14" t="b">
        <f t="shared" si="14"/>
        <v>0</v>
      </c>
      <c r="E83" s="14" t="b">
        <f t="shared" si="14"/>
        <v>0</v>
      </c>
      <c r="F83" s="14" t="b">
        <f t="shared" si="14"/>
        <v>0</v>
      </c>
      <c r="G83" s="14" t="b">
        <f t="shared" si="14"/>
        <v>0</v>
      </c>
      <c r="H83" s="14" t="b">
        <f t="shared" si="14"/>
        <v>0</v>
      </c>
    </row>
  </sheetData>
  <conditionalFormatting sqref="B68:I82 B83:H83">
    <cfRule type="cellIs" dxfId="0" priority="1" operator="equal">
      <formula>TRUE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FD06-F79C-48A9-A7D1-E958D620378C}">
  <sheetPr codeName="Sheet2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4" bestFit="1" customWidth="1"/>
    <col min="2" max="2" width="14.5703125" style="14" bestFit="1" customWidth="1"/>
    <col min="3" max="16384" width="9.140625" style="14"/>
  </cols>
  <sheetData>
    <row r="1" spans="1:2" ht="15.75" x14ac:dyDescent="0.25">
      <c r="A1" s="13" t="s">
        <v>66</v>
      </c>
      <c r="B1" s="14" t="s">
        <v>95</v>
      </c>
    </row>
    <row r="2" spans="1:2" x14ac:dyDescent="0.2">
      <c r="A2" s="14" t="s">
        <v>67</v>
      </c>
      <c r="B2" s="14" t="s">
        <v>93</v>
      </c>
    </row>
    <row r="3" spans="1:2" x14ac:dyDescent="0.2">
      <c r="A3" s="14" t="s">
        <v>68</v>
      </c>
      <c r="B3" s="14" t="s">
        <v>101</v>
      </c>
    </row>
    <row r="4" spans="1:2" x14ac:dyDescent="0.2">
      <c r="A4" s="14" t="s">
        <v>69</v>
      </c>
      <c r="B4" s="14" t="s">
        <v>94</v>
      </c>
    </row>
    <row r="5" spans="1:2" x14ac:dyDescent="0.2">
      <c r="A5" s="14" t="s">
        <v>70</v>
      </c>
      <c r="B5" s="14" t="s">
        <v>71</v>
      </c>
    </row>
    <row r="6" spans="1:2" x14ac:dyDescent="0.2">
      <c r="A6" s="14" t="s">
        <v>72</v>
      </c>
      <c r="B6" s="14">
        <v>2026</v>
      </c>
    </row>
    <row r="7" spans="1:2" x14ac:dyDescent="0.2">
      <c r="A7" s="14" t="s">
        <v>73</v>
      </c>
      <c r="B7" s="14" t="s">
        <v>90</v>
      </c>
    </row>
    <row r="8" spans="1:2" x14ac:dyDescent="0.2">
      <c r="A8" s="14" t="s">
        <v>91</v>
      </c>
      <c r="B8" s="14">
        <v>2026</v>
      </c>
    </row>
    <row r="9" spans="1:2" x14ac:dyDescent="0.2">
      <c r="A9" s="14" t="s">
        <v>92</v>
      </c>
      <c r="B9" s="14" t="s">
        <v>96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85E4-963B-4697-AEA7-8EF6B1D7C9AF}">
  <sheetPr codeName="Sheet3"/>
  <dimension ref="A1:F26"/>
  <sheetViews>
    <sheetView showGridLines="0" zoomScaleNormal="100" workbookViewId="0"/>
  </sheetViews>
  <sheetFormatPr defaultColWidth="9.42578125" defaultRowHeight="15" x14ac:dyDescent="0.2"/>
  <cols>
    <col min="1" max="1" width="24.5703125" style="23" customWidth="1"/>
    <col min="2" max="2" width="91.85546875" style="29" customWidth="1"/>
    <col min="3" max="3" width="74.85546875" style="29" bestFit="1" customWidth="1"/>
    <col min="4" max="4" width="25" style="23" customWidth="1"/>
    <col min="5" max="5" width="30.7109375" style="23" customWidth="1"/>
    <col min="6" max="6" width="9.42578125" style="23" customWidth="1"/>
    <col min="7" max="16384" width="9.42578125" style="23"/>
  </cols>
  <sheetData>
    <row r="1" spans="1:6" s="16" customFormat="1" ht="15.6" customHeight="1" x14ac:dyDescent="0.25">
      <c r="A1" s="15" t="s">
        <v>32</v>
      </c>
      <c r="D1" s="63" t="e" vm="3">
        <v>#VALUE!</v>
      </c>
      <c r="E1" s="63" t="e" vm="4">
        <v>#VALUE!</v>
      </c>
    </row>
    <row r="2" spans="1:6" s="16" customFormat="1" ht="21.6" customHeight="1" x14ac:dyDescent="0.25">
      <c r="A2" s="17" t="str">
        <f>_xlfn.CONCAT("Publication Date: ",config!B1)</f>
        <v>Publication Date: 19 August 2026</v>
      </c>
      <c r="B2" s="18"/>
      <c r="C2" s="18"/>
      <c r="D2" s="63"/>
      <c r="E2" s="63"/>
      <c r="F2" s="18"/>
    </row>
    <row r="3" spans="1:6" s="19" customFormat="1" ht="18" customHeight="1" x14ac:dyDescent="0.2">
      <c r="A3" s="19" t="s">
        <v>35</v>
      </c>
      <c r="D3" s="63"/>
      <c r="E3" s="63"/>
    </row>
    <row r="4" spans="1:6" s="19" customFormat="1" ht="18" customHeight="1" x14ac:dyDescent="0.2">
      <c r="A4" s="20" t="s">
        <v>36</v>
      </c>
      <c r="D4" s="63"/>
      <c r="E4" s="63"/>
    </row>
    <row r="5" spans="1:6" ht="31.5" x14ac:dyDescent="0.25">
      <c r="A5" s="21" t="s">
        <v>37</v>
      </c>
      <c r="B5" s="21" t="s">
        <v>38</v>
      </c>
      <c r="C5" s="21" t="s">
        <v>50</v>
      </c>
      <c r="D5" s="21" t="s">
        <v>39</v>
      </c>
      <c r="E5" s="22" t="s">
        <v>64</v>
      </c>
    </row>
    <row r="6" spans="1:6" ht="30.95" customHeight="1" x14ac:dyDescent="0.2">
      <c r="A6" s="28" t="s">
        <v>97</v>
      </c>
      <c r="B6" s="25" t="s">
        <v>45</v>
      </c>
      <c r="C6" s="25" t="s">
        <v>53</v>
      </c>
      <c r="D6" s="26" t="str">
        <f>_xlfn.CONCAT("2010/11 to ", config!$B$7)</f>
        <v>2010/11 to 2025/26</v>
      </c>
      <c r="E6" s="27" t="s">
        <v>40</v>
      </c>
    </row>
    <row r="7" spans="1:6" ht="30.95" customHeight="1" x14ac:dyDescent="0.2">
      <c r="A7" s="24" t="s">
        <v>42</v>
      </c>
      <c r="B7" s="25" t="s">
        <v>44</v>
      </c>
      <c r="C7" s="25" t="s">
        <v>51</v>
      </c>
      <c r="D7" s="26" t="str">
        <f>_xlfn.CONCAT("2009/10 to ", config!$B$7)</f>
        <v>2009/10 to 2025/26</v>
      </c>
      <c r="E7" s="27" t="s">
        <v>40</v>
      </c>
    </row>
    <row r="8" spans="1:6" ht="30.95" customHeight="1" x14ac:dyDescent="0.2">
      <c r="A8" s="28" t="s">
        <v>98</v>
      </c>
      <c r="B8" s="25" t="s">
        <v>46</v>
      </c>
      <c r="C8" s="25" t="s">
        <v>52</v>
      </c>
      <c r="D8" s="26" t="str">
        <f>_xlfn.CONCAT("2010/11 to ", config!$B$7)</f>
        <v>2010/11 to 2025/26</v>
      </c>
      <c r="E8" s="27" t="s">
        <v>40</v>
      </c>
    </row>
    <row r="9" spans="1:6" ht="30.95" customHeight="1" x14ac:dyDescent="0.2">
      <c r="A9" s="24" t="s">
        <v>43</v>
      </c>
      <c r="B9" s="25" t="s">
        <v>105</v>
      </c>
      <c r="C9" s="25" t="s">
        <v>106</v>
      </c>
      <c r="D9" s="26" t="str">
        <f>_xlfn.CONCAT("2009/10 to ", config!$B$7)</f>
        <v>2009/10 to 2025/26</v>
      </c>
      <c r="E9" s="27" t="s">
        <v>40</v>
      </c>
    </row>
    <row r="11" spans="1:6" x14ac:dyDescent="0.2">
      <c r="D11" s="30"/>
    </row>
    <row r="12" spans="1:6" x14ac:dyDescent="0.2">
      <c r="D12" s="30"/>
    </row>
    <row r="13" spans="1:6" x14ac:dyDescent="0.2">
      <c r="D13" s="30"/>
    </row>
    <row r="14" spans="1:6" x14ac:dyDescent="0.2">
      <c r="D14" s="30"/>
    </row>
    <row r="15" spans="1:6" x14ac:dyDescent="0.2">
      <c r="D15" s="30"/>
    </row>
    <row r="16" spans="1:6" x14ac:dyDescent="0.2">
      <c r="D16" s="30"/>
    </row>
    <row r="17" spans="4:4" x14ac:dyDescent="0.2">
      <c r="D17" s="30"/>
    </row>
    <row r="18" spans="4:4" x14ac:dyDescent="0.2">
      <c r="D18" s="30"/>
    </row>
    <row r="19" spans="4:4" x14ac:dyDescent="0.2">
      <c r="D19" s="30"/>
    </row>
    <row r="20" spans="4:4" x14ac:dyDescent="0.2">
      <c r="D20" s="30"/>
    </row>
    <row r="21" spans="4:4" x14ac:dyDescent="0.2">
      <c r="D21" s="30"/>
    </row>
    <row r="22" spans="4:4" x14ac:dyDescent="0.2">
      <c r="D22" s="30"/>
    </row>
    <row r="23" spans="4:4" x14ac:dyDescent="0.2">
      <c r="D23" s="30"/>
    </row>
    <row r="24" spans="4:4" x14ac:dyDescent="0.2">
      <c r="D24" s="30"/>
    </row>
    <row r="25" spans="4:4" x14ac:dyDescent="0.2">
      <c r="D25" s="30"/>
    </row>
    <row r="26" spans="4:4" x14ac:dyDescent="0.2">
      <c r="D26" s="30"/>
    </row>
  </sheetData>
  <mergeCells count="2">
    <mergeCell ref="E1:E4"/>
    <mergeCell ref="D1:D4"/>
  </mergeCells>
  <hyperlinks>
    <hyperlink ref="A4" location="Cover_sheet!A1" display="Cover sheet" xr:uid="{E1D66B6A-FC5A-40F1-980C-BEAAFD3EA2E7}"/>
    <hyperlink ref="A7" location="FIRE0511a!A1" display="FIRE05011a" xr:uid="{4E5E5097-BEAB-4F01-BFBE-478B350D41A6}"/>
    <hyperlink ref="A6" location="'Data - rescues'!A1" display="Data - rescues" xr:uid="{0027F20D-5E44-4D66-BAD2-204FE15E6138}"/>
    <hyperlink ref="A9" location="FIRE0511b!A1" display="FIRE05011b" xr:uid="{0F607D4A-9AF2-490E-8EF6-03E94FB478BE}"/>
    <hyperlink ref="A8" location="'Data - evacuations'!A1" display="Data - evacuations" xr:uid="{0B4BF838-C3E1-49BA-A3EA-2806A1535238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7EA6-39C9-4109-99AE-4E2E5937009D}">
  <sheetPr codeName="Sheet11"/>
  <dimension ref="A1:A16"/>
  <sheetViews>
    <sheetView showGridLines="0" zoomScaleNormal="100" workbookViewId="0"/>
  </sheetViews>
  <sheetFormatPr defaultRowHeight="15.75" customHeight="1" x14ac:dyDescent="0.2"/>
  <cols>
    <col min="1" max="16384" width="9.140625" style="14"/>
  </cols>
  <sheetData>
    <row r="1" spans="1:1" ht="15.75" customHeight="1" x14ac:dyDescent="0.25">
      <c r="A1" s="13" t="s">
        <v>84</v>
      </c>
    </row>
    <row r="2" spans="1:1" ht="31.5" customHeight="1" x14ac:dyDescent="0.25">
      <c r="A2" s="13" t="s">
        <v>85</v>
      </c>
    </row>
    <row r="3" spans="1:1" ht="15.75" customHeight="1" x14ac:dyDescent="0.2">
      <c r="A3" s="31" t="s">
        <v>30</v>
      </c>
    </row>
    <row r="4" spans="1:1" ht="15.75" customHeight="1" x14ac:dyDescent="0.2">
      <c r="A4" s="32" t="s">
        <v>54</v>
      </c>
    </row>
    <row r="5" spans="1:1" ht="15.75" customHeight="1" x14ac:dyDescent="0.2">
      <c r="A5" s="32" t="s">
        <v>55</v>
      </c>
    </row>
    <row r="6" spans="1:1" ht="15.75" customHeight="1" x14ac:dyDescent="0.2">
      <c r="A6" s="33" t="s">
        <v>102</v>
      </c>
    </row>
    <row r="7" spans="1:1" ht="15.75" customHeight="1" x14ac:dyDescent="0.2">
      <c r="A7" s="32" t="s">
        <v>103</v>
      </c>
    </row>
    <row r="8" spans="1:1" ht="31.5" customHeight="1" x14ac:dyDescent="0.25">
      <c r="A8" s="34" t="s">
        <v>23</v>
      </c>
    </row>
    <row r="9" spans="1:1" ht="15.75" customHeight="1" x14ac:dyDescent="0.2">
      <c r="A9" s="31" t="s">
        <v>86</v>
      </c>
    </row>
    <row r="10" spans="1:1" ht="15.75" customHeight="1" x14ac:dyDescent="0.2">
      <c r="A10" s="35" t="s">
        <v>87</v>
      </c>
    </row>
    <row r="11" spans="1:1" ht="31.5" customHeight="1" x14ac:dyDescent="0.2">
      <c r="A11" s="31" t="str">
        <f>_xlfn.CONCAT("The data in this table are consistent with records that reached FaRDaP by ",config!B3,".")</f>
        <v>The data in this table are consistent with records that reached FaRDaP by 12 May 2026.</v>
      </c>
    </row>
    <row r="12" spans="1:1" ht="31.5" customHeight="1" x14ac:dyDescent="0.2">
      <c r="A12" s="31" t="s">
        <v>24</v>
      </c>
    </row>
    <row r="13" spans="1:1" ht="15.75" customHeight="1" x14ac:dyDescent="0.2">
      <c r="A13" s="36" t="s">
        <v>25</v>
      </c>
    </row>
    <row r="14" spans="1:1" ht="15.75" customHeight="1" x14ac:dyDescent="0.2">
      <c r="A14" s="36" t="s">
        <v>65</v>
      </c>
    </row>
    <row r="15" spans="1:1" ht="31.5" customHeight="1" x14ac:dyDescent="0.2">
      <c r="A15" s="31" t="s">
        <v>88</v>
      </c>
    </row>
    <row r="16" spans="1:1" ht="15.75" customHeight="1" x14ac:dyDescent="0.2">
      <c r="A16" s="36" t="s">
        <v>89</v>
      </c>
    </row>
  </sheetData>
  <hyperlinks>
    <hyperlink ref="A13" r:id="rId1" xr:uid="{70259802-A286-4AEA-B9C8-13F1D85F3D22}"/>
    <hyperlink ref="A14" r:id="rId2" display="The statistics in this table are National Statistics." xr:uid="{77B889EC-F3C5-4B1F-A8DA-4D5E6B272F2F}"/>
    <hyperlink ref="A16" r:id="rId3" xr:uid="{B59C0400-5F31-4C97-8F58-63E6240E44C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89"/>
  <sheetViews>
    <sheetView showGridLines="0" zoomScaleNormal="100" workbookViewId="0"/>
  </sheetViews>
  <sheetFormatPr defaultColWidth="15.7109375" defaultRowHeight="15" x14ac:dyDescent="0.2"/>
  <cols>
    <col min="1" max="1" width="21.42578125" style="14" bestFit="1" customWidth="1"/>
    <col min="2" max="2" width="19.85546875" style="14" bestFit="1" customWidth="1"/>
    <col min="3" max="3" width="22" style="14" bestFit="1" customWidth="1"/>
    <col min="4" max="16384" width="15.7109375" style="14"/>
  </cols>
  <sheetData>
    <row r="1" spans="1:3" s="13" customFormat="1" ht="15.75" x14ac:dyDescent="0.25">
      <c r="A1" s="13" t="s">
        <v>0</v>
      </c>
      <c r="B1" s="13" t="s">
        <v>57</v>
      </c>
      <c r="C1" s="13" t="s">
        <v>58</v>
      </c>
    </row>
    <row r="2" spans="1:3" x14ac:dyDescent="0.2">
      <c r="A2" s="37" t="s">
        <v>5</v>
      </c>
      <c r="B2" s="37" t="s">
        <v>3</v>
      </c>
      <c r="C2" s="37">
        <v>3581</v>
      </c>
    </row>
    <row r="3" spans="1:3" x14ac:dyDescent="0.2">
      <c r="A3" s="37" t="s">
        <v>5</v>
      </c>
      <c r="B3" s="37" t="s">
        <v>21</v>
      </c>
      <c r="C3" s="37">
        <v>430</v>
      </c>
    </row>
    <row r="4" spans="1:3" x14ac:dyDescent="0.2">
      <c r="A4" s="37" t="s">
        <v>5</v>
      </c>
      <c r="B4" s="37" t="s">
        <v>4</v>
      </c>
      <c r="C4" s="37">
        <v>50</v>
      </c>
    </row>
    <row r="5" spans="1:3" x14ac:dyDescent="0.2">
      <c r="A5" s="37" t="s">
        <v>5</v>
      </c>
      <c r="B5" s="37" t="s">
        <v>22</v>
      </c>
      <c r="C5" s="37">
        <v>104</v>
      </c>
    </row>
    <row r="6" spans="1:3" x14ac:dyDescent="0.2">
      <c r="A6" s="37" t="s">
        <v>6</v>
      </c>
      <c r="B6" s="37" t="s">
        <v>3</v>
      </c>
      <c r="C6" s="37">
        <v>3310</v>
      </c>
    </row>
    <row r="7" spans="1:3" x14ac:dyDescent="0.2">
      <c r="A7" s="37" t="s">
        <v>6</v>
      </c>
      <c r="B7" s="37" t="s">
        <v>21</v>
      </c>
      <c r="C7" s="37">
        <v>437</v>
      </c>
    </row>
    <row r="8" spans="1:3" x14ac:dyDescent="0.2">
      <c r="A8" s="37" t="s">
        <v>6</v>
      </c>
      <c r="B8" s="37" t="s">
        <v>4</v>
      </c>
      <c r="C8" s="37">
        <v>50</v>
      </c>
    </row>
    <row r="9" spans="1:3" x14ac:dyDescent="0.2">
      <c r="A9" s="37" t="s">
        <v>6</v>
      </c>
      <c r="B9" s="37" t="s">
        <v>22</v>
      </c>
      <c r="C9" s="37">
        <v>121</v>
      </c>
    </row>
    <row r="10" spans="1:3" x14ac:dyDescent="0.2">
      <c r="A10" s="37" t="s">
        <v>7</v>
      </c>
      <c r="B10" s="37" t="s">
        <v>3</v>
      </c>
      <c r="C10" s="37">
        <v>2994</v>
      </c>
    </row>
    <row r="11" spans="1:3" x14ac:dyDescent="0.2">
      <c r="A11" s="37" t="s">
        <v>7</v>
      </c>
      <c r="B11" s="37" t="s">
        <v>21</v>
      </c>
      <c r="C11" s="37">
        <v>327</v>
      </c>
    </row>
    <row r="12" spans="1:3" x14ac:dyDescent="0.2">
      <c r="A12" s="37" t="s">
        <v>7</v>
      </c>
      <c r="B12" s="37" t="s">
        <v>4</v>
      </c>
      <c r="C12" s="37">
        <v>49</v>
      </c>
    </row>
    <row r="13" spans="1:3" x14ac:dyDescent="0.2">
      <c r="A13" s="37" t="s">
        <v>7</v>
      </c>
      <c r="B13" s="37" t="s">
        <v>22</v>
      </c>
      <c r="C13" s="37">
        <v>101</v>
      </c>
    </row>
    <row r="14" spans="1:3" x14ac:dyDescent="0.2">
      <c r="A14" s="37" t="s">
        <v>8</v>
      </c>
      <c r="B14" s="37" t="s">
        <v>3</v>
      </c>
      <c r="C14" s="37">
        <v>2721</v>
      </c>
    </row>
    <row r="15" spans="1:3" x14ac:dyDescent="0.2">
      <c r="A15" s="37" t="s">
        <v>8</v>
      </c>
      <c r="B15" s="37" t="s">
        <v>21</v>
      </c>
      <c r="C15" s="37">
        <v>402</v>
      </c>
    </row>
    <row r="16" spans="1:3" x14ac:dyDescent="0.2">
      <c r="A16" s="37" t="s">
        <v>8</v>
      </c>
      <c r="B16" s="37" t="s">
        <v>4</v>
      </c>
      <c r="C16" s="37">
        <v>73</v>
      </c>
    </row>
    <row r="17" spans="1:3" x14ac:dyDescent="0.2">
      <c r="A17" s="37" t="s">
        <v>8</v>
      </c>
      <c r="B17" s="37" t="s">
        <v>22</v>
      </c>
      <c r="C17" s="37">
        <v>113</v>
      </c>
    </row>
    <row r="18" spans="1:3" x14ac:dyDescent="0.2">
      <c r="A18" s="37" t="s">
        <v>9</v>
      </c>
      <c r="B18" s="37" t="s">
        <v>3</v>
      </c>
      <c r="C18" s="37">
        <v>2617</v>
      </c>
    </row>
    <row r="19" spans="1:3" x14ac:dyDescent="0.2">
      <c r="A19" s="37" t="s">
        <v>9</v>
      </c>
      <c r="B19" s="37" t="s">
        <v>21</v>
      </c>
      <c r="C19" s="37">
        <v>400</v>
      </c>
    </row>
    <row r="20" spans="1:3" x14ac:dyDescent="0.2">
      <c r="A20" s="37" t="s">
        <v>9</v>
      </c>
      <c r="B20" s="37" t="s">
        <v>4</v>
      </c>
      <c r="C20" s="37">
        <v>31</v>
      </c>
    </row>
    <row r="21" spans="1:3" x14ac:dyDescent="0.2">
      <c r="A21" s="37" t="s">
        <v>9</v>
      </c>
      <c r="B21" s="37" t="s">
        <v>22</v>
      </c>
      <c r="C21" s="37">
        <v>141</v>
      </c>
    </row>
    <row r="22" spans="1:3" x14ac:dyDescent="0.2">
      <c r="A22" s="37" t="s">
        <v>10</v>
      </c>
      <c r="B22" s="37" t="s">
        <v>3</v>
      </c>
      <c r="C22" s="37">
        <v>2568</v>
      </c>
    </row>
    <row r="23" spans="1:3" x14ac:dyDescent="0.2">
      <c r="A23" s="37" t="s">
        <v>10</v>
      </c>
      <c r="B23" s="37" t="s">
        <v>21</v>
      </c>
      <c r="C23" s="37">
        <v>565</v>
      </c>
    </row>
    <row r="24" spans="1:3" x14ac:dyDescent="0.2">
      <c r="A24" s="37" t="s">
        <v>10</v>
      </c>
      <c r="B24" s="37" t="s">
        <v>4</v>
      </c>
      <c r="C24" s="37">
        <v>39</v>
      </c>
    </row>
    <row r="25" spans="1:3" x14ac:dyDescent="0.2">
      <c r="A25" s="37" t="s">
        <v>10</v>
      </c>
      <c r="B25" s="37" t="s">
        <v>22</v>
      </c>
      <c r="C25" s="37">
        <v>129</v>
      </c>
    </row>
    <row r="26" spans="1:3" x14ac:dyDescent="0.2">
      <c r="A26" s="37" t="s">
        <v>11</v>
      </c>
      <c r="B26" s="37" t="s">
        <v>3</v>
      </c>
      <c r="C26" s="37">
        <v>2430</v>
      </c>
    </row>
    <row r="27" spans="1:3" x14ac:dyDescent="0.2">
      <c r="A27" s="37" t="s">
        <v>11</v>
      </c>
      <c r="B27" s="37" t="s">
        <v>21</v>
      </c>
      <c r="C27" s="37">
        <v>618</v>
      </c>
    </row>
    <row r="28" spans="1:3" x14ac:dyDescent="0.2">
      <c r="A28" s="37" t="s">
        <v>11</v>
      </c>
      <c r="B28" s="37" t="s">
        <v>4</v>
      </c>
      <c r="C28" s="37">
        <v>36</v>
      </c>
    </row>
    <row r="29" spans="1:3" x14ac:dyDescent="0.2">
      <c r="A29" s="37" t="s">
        <v>11</v>
      </c>
      <c r="B29" s="37" t="s">
        <v>22</v>
      </c>
      <c r="C29" s="37">
        <v>127</v>
      </c>
    </row>
    <row r="30" spans="1:3" x14ac:dyDescent="0.2">
      <c r="A30" s="37" t="s">
        <v>12</v>
      </c>
      <c r="B30" s="37" t="s">
        <v>3</v>
      </c>
      <c r="C30" s="37">
        <v>2455</v>
      </c>
    </row>
    <row r="31" spans="1:3" x14ac:dyDescent="0.2">
      <c r="A31" s="37" t="s">
        <v>12</v>
      </c>
      <c r="B31" s="37" t="s">
        <v>21</v>
      </c>
      <c r="C31" s="37">
        <v>512</v>
      </c>
    </row>
    <row r="32" spans="1:3" x14ac:dyDescent="0.2">
      <c r="A32" s="37" t="s">
        <v>12</v>
      </c>
      <c r="B32" s="37" t="s">
        <v>4</v>
      </c>
      <c r="C32" s="37">
        <v>45</v>
      </c>
    </row>
    <row r="33" spans="1:3" x14ac:dyDescent="0.2">
      <c r="A33" s="37" t="s">
        <v>12</v>
      </c>
      <c r="B33" s="37" t="s">
        <v>22</v>
      </c>
      <c r="C33" s="37">
        <v>114</v>
      </c>
    </row>
    <row r="34" spans="1:3" x14ac:dyDescent="0.2">
      <c r="A34" s="37" t="s">
        <v>29</v>
      </c>
      <c r="B34" s="37" t="s">
        <v>3</v>
      </c>
      <c r="C34" s="37">
        <v>2357</v>
      </c>
    </row>
    <row r="35" spans="1:3" x14ac:dyDescent="0.2">
      <c r="A35" s="37" t="s">
        <v>29</v>
      </c>
      <c r="B35" s="37" t="s">
        <v>21</v>
      </c>
      <c r="C35" s="37">
        <v>448</v>
      </c>
    </row>
    <row r="36" spans="1:3" x14ac:dyDescent="0.2">
      <c r="A36" s="37" t="s">
        <v>29</v>
      </c>
      <c r="B36" s="37" t="s">
        <v>4</v>
      </c>
      <c r="C36" s="37">
        <v>54</v>
      </c>
    </row>
    <row r="37" spans="1:3" x14ac:dyDescent="0.2">
      <c r="A37" s="37" t="s">
        <v>29</v>
      </c>
      <c r="B37" s="37" t="s">
        <v>22</v>
      </c>
      <c r="C37" s="37">
        <v>129</v>
      </c>
    </row>
    <row r="38" spans="1:3" x14ac:dyDescent="0.2">
      <c r="A38" s="37" t="s">
        <v>31</v>
      </c>
      <c r="B38" s="37" t="s">
        <v>3</v>
      </c>
      <c r="C38" s="37">
        <v>2336</v>
      </c>
    </row>
    <row r="39" spans="1:3" x14ac:dyDescent="0.2">
      <c r="A39" s="37" t="s">
        <v>31</v>
      </c>
      <c r="B39" s="37" t="s">
        <v>21</v>
      </c>
      <c r="C39" s="37">
        <v>487</v>
      </c>
    </row>
    <row r="40" spans="1:3" x14ac:dyDescent="0.2">
      <c r="A40" s="37" t="s">
        <v>31</v>
      </c>
      <c r="B40" s="37" t="s">
        <v>4</v>
      </c>
      <c r="C40" s="37">
        <v>56</v>
      </c>
    </row>
    <row r="41" spans="1:3" x14ac:dyDescent="0.2">
      <c r="A41" s="37" t="s">
        <v>31</v>
      </c>
      <c r="B41" s="37" t="s">
        <v>22</v>
      </c>
      <c r="C41" s="37">
        <v>136</v>
      </c>
    </row>
    <row r="42" spans="1:3" x14ac:dyDescent="0.2">
      <c r="A42" s="37" t="s">
        <v>48</v>
      </c>
      <c r="B42" s="37" t="s">
        <v>3</v>
      </c>
      <c r="C42" s="37">
        <v>2289</v>
      </c>
    </row>
    <row r="43" spans="1:3" x14ac:dyDescent="0.2">
      <c r="A43" s="37" t="s">
        <v>48</v>
      </c>
      <c r="B43" s="37" t="s">
        <v>21</v>
      </c>
      <c r="C43" s="37">
        <v>334</v>
      </c>
    </row>
    <row r="44" spans="1:3" x14ac:dyDescent="0.2">
      <c r="A44" s="37" t="s">
        <v>48</v>
      </c>
      <c r="B44" s="37" t="s">
        <v>4</v>
      </c>
      <c r="C44" s="37">
        <v>31</v>
      </c>
    </row>
    <row r="45" spans="1:3" x14ac:dyDescent="0.2">
      <c r="A45" s="37" t="s">
        <v>48</v>
      </c>
      <c r="B45" s="37" t="s">
        <v>22</v>
      </c>
      <c r="C45" s="37">
        <v>102</v>
      </c>
    </row>
    <row r="46" spans="1:3" x14ac:dyDescent="0.2">
      <c r="A46" s="37" t="s">
        <v>61</v>
      </c>
      <c r="B46" s="37" t="s">
        <v>3</v>
      </c>
      <c r="C46" s="37">
        <v>2196</v>
      </c>
    </row>
    <row r="47" spans="1:3" x14ac:dyDescent="0.2">
      <c r="A47" s="37" t="s">
        <v>61</v>
      </c>
      <c r="B47" s="37" t="s">
        <v>21</v>
      </c>
      <c r="C47" s="37">
        <v>429</v>
      </c>
    </row>
    <row r="48" spans="1:3" x14ac:dyDescent="0.2">
      <c r="A48" s="37" t="s">
        <v>61</v>
      </c>
      <c r="B48" s="37" t="s">
        <v>4</v>
      </c>
      <c r="C48" s="37">
        <v>41</v>
      </c>
    </row>
    <row r="49" spans="1:3" x14ac:dyDescent="0.2">
      <c r="A49" s="37" t="s">
        <v>61</v>
      </c>
      <c r="B49" s="37" t="s">
        <v>22</v>
      </c>
      <c r="C49" s="37">
        <v>129</v>
      </c>
    </row>
    <row r="50" spans="1:3" x14ac:dyDescent="0.2">
      <c r="A50" s="37" t="s">
        <v>62</v>
      </c>
      <c r="B50" s="37" t="s">
        <v>3</v>
      </c>
      <c r="C50" s="37">
        <v>2183</v>
      </c>
    </row>
    <row r="51" spans="1:3" x14ac:dyDescent="0.2">
      <c r="A51" s="37" t="s">
        <v>62</v>
      </c>
      <c r="B51" s="37" t="s">
        <v>21</v>
      </c>
      <c r="C51" s="37">
        <v>415</v>
      </c>
    </row>
    <row r="52" spans="1:3" x14ac:dyDescent="0.2">
      <c r="A52" s="37" t="s">
        <v>62</v>
      </c>
      <c r="B52" s="37" t="s">
        <v>4</v>
      </c>
      <c r="C52" s="37">
        <v>52</v>
      </c>
    </row>
    <row r="53" spans="1:3" x14ac:dyDescent="0.2">
      <c r="A53" s="37" t="s">
        <v>62</v>
      </c>
      <c r="B53" s="37" t="s">
        <v>22</v>
      </c>
      <c r="C53" s="37">
        <v>128</v>
      </c>
    </row>
    <row r="54" spans="1:3" x14ac:dyDescent="0.2">
      <c r="A54" s="37" t="s">
        <v>63</v>
      </c>
      <c r="B54" s="37" t="s">
        <v>3</v>
      </c>
      <c r="C54" s="37">
        <v>2151</v>
      </c>
    </row>
    <row r="55" spans="1:3" x14ac:dyDescent="0.2">
      <c r="A55" s="37" t="s">
        <v>63</v>
      </c>
      <c r="B55" s="37" t="s">
        <v>21</v>
      </c>
      <c r="C55" s="37">
        <v>525</v>
      </c>
    </row>
    <row r="56" spans="1:3" x14ac:dyDescent="0.2">
      <c r="A56" s="37" t="s">
        <v>63</v>
      </c>
      <c r="B56" s="37" t="s">
        <v>4</v>
      </c>
      <c r="C56" s="37">
        <v>43</v>
      </c>
    </row>
    <row r="57" spans="1:3" x14ac:dyDescent="0.2">
      <c r="A57" s="37" t="s">
        <v>63</v>
      </c>
      <c r="B57" s="37" t="s">
        <v>22</v>
      </c>
      <c r="C57" s="37">
        <v>129</v>
      </c>
    </row>
    <row r="58" spans="1:3" x14ac:dyDescent="0.2">
      <c r="A58" s="37" t="s">
        <v>80</v>
      </c>
      <c r="B58" s="37" t="s">
        <v>3</v>
      </c>
      <c r="C58" s="37">
        <v>2131</v>
      </c>
    </row>
    <row r="59" spans="1:3" x14ac:dyDescent="0.2">
      <c r="A59" s="37" t="s">
        <v>80</v>
      </c>
      <c r="B59" s="37" t="s">
        <v>21</v>
      </c>
      <c r="C59" s="37">
        <v>651</v>
      </c>
    </row>
    <row r="60" spans="1:3" x14ac:dyDescent="0.2">
      <c r="A60" s="37" t="s">
        <v>80</v>
      </c>
      <c r="B60" s="37" t="s">
        <v>4</v>
      </c>
      <c r="C60" s="37">
        <v>59</v>
      </c>
    </row>
    <row r="61" spans="1:3" x14ac:dyDescent="0.2">
      <c r="A61" s="37" t="s">
        <v>80</v>
      </c>
      <c r="B61" s="37" t="s">
        <v>22</v>
      </c>
      <c r="C61" s="37">
        <v>132</v>
      </c>
    </row>
    <row r="62" spans="1:3" x14ac:dyDescent="0.2">
      <c r="A62" s="37" t="s">
        <v>90</v>
      </c>
      <c r="B62" s="37" t="s">
        <v>3</v>
      </c>
      <c r="C62" s="37">
        <v>2084</v>
      </c>
    </row>
    <row r="63" spans="1:3" x14ac:dyDescent="0.2">
      <c r="A63" s="37" t="s">
        <v>90</v>
      </c>
      <c r="B63" s="37" t="s">
        <v>21</v>
      </c>
      <c r="C63" s="37">
        <v>559</v>
      </c>
    </row>
    <row r="64" spans="1:3" x14ac:dyDescent="0.2">
      <c r="A64" s="37" t="s">
        <v>90</v>
      </c>
      <c r="B64" s="37" t="s">
        <v>4</v>
      </c>
      <c r="C64" s="37">
        <v>53</v>
      </c>
    </row>
    <row r="65" spans="1:3" x14ac:dyDescent="0.2">
      <c r="A65" s="37" t="s">
        <v>90</v>
      </c>
      <c r="B65" s="37" t="s">
        <v>22</v>
      </c>
      <c r="C65" s="37">
        <v>148</v>
      </c>
    </row>
    <row r="66" spans="1:3" x14ac:dyDescent="0.2">
      <c r="A66" s="38"/>
      <c r="B66" s="38"/>
      <c r="C66" s="38"/>
    </row>
    <row r="67" spans="1:3" x14ac:dyDescent="0.2">
      <c r="A67" s="38"/>
      <c r="B67" s="38"/>
      <c r="C67" s="38"/>
    </row>
    <row r="68" spans="1:3" x14ac:dyDescent="0.2">
      <c r="A68" s="38"/>
      <c r="B68" s="38"/>
      <c r="C68" s="38"/>
    </row>
    <row r="69" spans="1:3" x14ac:dyDescent="0.2">
      <c r="A69" s="38"/>
      <c r="B69" s="38"/>
      <c r="C69" s="38"/>
    </row>
    <row r="70" spans="1:3" x14ac:dyDescent="0.2">
      <c r="A70" s="38"/>
      <c r="B70" s="38"/>
      <c r="C70" s="38"/>
    </row>
    <row r="71" spans="1:3" x14ac:dyDescent="0.2">
      <c r="A71" s="38"/>
      <c r="B71" s="38"/>
      <c r="C71" s="38"/>
    </row>
    <row r="72" spans="1:3" x14ac:dyDescent="0.2">
      <c r="A72" s="38"/>
      <c r="B72" s="38"/>
      <c r="C72" s="38"/>
    </row>
    <row r="73" spans="1:3" x14ac:dyDescent="0.2">
      <c r="A73" s="38"/>
      <c r="B73" s="38"/>
      <c r="C73" s="38"/>
    </row>
    <row r="74" spans="1:3" x14ac:dyDescent="0.2">
      <c r="A74" s="38"/>
      <c r="B74" s="38"/>
      <c r="C74" s="38"/>
    </row>
    <row r="75" spans="1:3" x14ac:dyDescent="0.2">
      <c r="A75" s="38"/>
      <c r="B75" s="38"/>
      <c r="C75" s="38"/>
    </row>
    <row r="76" spans="1:3" x14ac:dyDescent="0.2">
      <c r="A76" s="38"/>
      <c r="B76" s="38"/>
      <c r="C76" s="38"/>
    </row>
    <row r="77" spans="1:3" x14ac:dyDescent="0.2">
      <c r="A77" s="38"/>
      <c r="B77" s="38"/>
      <c r="C77" s="38"/>
    </row>
    <row r="78" spans="1:3" x14ac:dyDescent="0.2">
      <c r="A78" s="38"/>
      <c r="B78" s="38"/>
      <c r="C78" s="38"/>
    </row>
    <row r="79" spans="1:3" x14ac:dyDescent="0.2">
      <c r="A79" s="38"/>
      <c r="B79" s="38"/>
      <c r="C79" s="38"/>
    </row>
    <row r="80" spans="1:3" x14ac:dyDescent="0.2">
      <c r="A80" s="38"/>
      <c r="B80" s="38"/>
      <c r="C80" s="38"/>
    </row>
    <row r="81" spans="1:3" x14ac:dyDescent="0.2">
      <c r="A81" s="38"/>
      <c r="B81" s="38"/>
      <c r="C81" s="38"/>
    </row>
    <row r="82" spans="1:3" x14ac:dyDescent="0.2">
      <c r="A82" s="38"/>
      <c r="B82" s="38"/>
      <c r="C82" s="38"/>
    </row>
    <row r="83" spans="1:3" x14ac:dyDescent="0.2">
      <c r="A83" s="38"/>
      <c r="B83" s="38"/>
      <c r="C83" s="38"/>
    </row>
    <row r="84" spans="1:3" x14ac:dyDescent="0.2">
      <c r="A84" s="38"/>
      <c r="B84" s="38"/>
      <c r="C84" s="38"/>
    </row>
    <row r="85" spans="1:3" x14ac:dyDescent="0.2">
      <c r="A85" s="38"/>
      <c r="B85" s="38"/>
      <c r="C85" s="38"/>
    </row>
    <row r="86" spans="1:3" x14ac:dyDescent="0.2">
      <c r="A86" s="38"/>
      <c r="B86" s="38"/>
      <c r="C86" s="38"/>
    </row>
    <row r="87" spans="1:3" x14ac:dyDescent="0.2">
      <c r="A87" s="38"/>
      <c r="B87" s="38"/>
      <c r="C87" s="38"/>
    </row>
    <row r="88" spans="1:3" x14ac:dyDescent="0.2">
      <c r="A88" s="38"/>
      <c r="B88" s="38"/>
      <c r="C88" s="38"/>
    </row>
    <row r="89" spans="1:3" x14ac:dyDescent="0.2">
      <c r="A89" s="38"/>
      <c r="B89" s="38"/>
      <c r="C89" s="38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DF06-5137-4315-A8DB-480A2A5F8663}">
  <sheetPr codeName="Sheet5">
    <tabColor rgb="FFFF0000"/>
  </sheetPr>
  <dimension ref="A1:C5"/>
  <sheetViews>
    <sheetView zoomScaleNormal="100" workbookViewId="0">
      <selection sqref="A1:C1"/>
    </sheetView>
  </sheetViews>
  <sheetFormatPr defaultRowHeight="15" x14ac:dyDescent="0.2"/>
  <cols>
    <col min="1" max="16384" width="9.140625" style="14"/>
  </cols>
  <sheetData>
    <row r="1" spans="1:3" ht="15.75" x14ac:dyDescent="0.25">
      <c r="A1" s="13" t="s">
        <v>0</v>
      </c>
      <c r="B1" s="14" t="s">
        <v>57</v>
      </c>
      <c r="C1" s="14" t="s">
        <v>58</v>
      </c>
    </row>
    <row r="2" spans="1:3" x14ac:dyDescent="0.2">
      <c r="A2" s="14" t="s">
        <v>2</v>
      </c>
      <c r="B2" s="14" t="s">
        <v>3</v>
      </c>
      <c r="C2" s="14">
        <v>3682</v>
      </c>
    </row>
    <row r="3" spans="1:3" x14ac:dyDescent="0.2">
      <c r="A3" s="14" t="s">
        <v>2</v>
      </c>
      <c r="B3" s="14" t="s">
        <v>21</v>
      </c>
      <c r="C3" s="14">
        <v>495</v>
      </c>
    </row>
    <row r="4" spans="1:3" x14ac:dyDescent="0.2">
      <c r="A4" s="14" t="s">
        <v>2</v>
      </c>
      <c r="B4" s="14" t="s">
        <v>4</v>
      </c>
      <c r="C4" s="14">
        <v>49</v>
      </c>
    </row>
    <row r="5" spans="1:3" x14ac:dyDescent="0.2">
      <c r="A5" s="14" t="s">
        <v>2</v>
      </c>
      <c r="B5" s="14" t="s">
        <v>22</v>
      </c>
      <c r="C5" s="14">
        <v>141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J3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x14ac:dyDescent="0.2"/>
  <cols>
    <col min="1" max="1" width="12.140625" style="43" customWidth="1"/>
    <col min="2" max="6" width="19.5703125" style="43" customWidth="1"/>
    <col min="7" max="7" width="9.140625" style="43" customWidth="1"/>
    <col min="8" max="16384" width="9.140625" style="43"/>
  </cols>
  <sheetData>
    <row r="1" spans="1:10" ht="15.75" x14ac:dyDescent="0.25">
      <c r="A1" s="34" t="s">
        <v>27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33" customHeight="1" thickBot="1" x14ac:dyDescent="0.3">
      <c r="A2" s="31"/>
      <c r="B2" s="31"/>
      <c r="C2" s="44"/>
      <c r="D2" s="44" t="s">
        <v>1</v>
      </c>
      <c r="E2" s="44"/>
      <c r="F2" s="44"/>
      <c r="G2" s="31"/>
      <c r="H2" s="31"/>
      <c r="I2" s="31"/>
      <c r="J2" s="31"/>
    </row>
    <row r="3" spans="1:10" ht="30" customHeight="1" thickBot="1" x14ac:dyDescent="0.25">
      <c r="A3" s="45" t="s">
        <v>19</v>
      </c>
      <c r="B3" s="41" t="s">
        <v>20</v>
      </c>
      <c r="C3" s="42" t="s">
        <v>3</v>
      </c>
      <c r="D3" s="42" t="s">
        <v>21</v>
      </c>
      <c r="E3" s="42" t="s">
        <v>22</v>
      </c>
      <c r="F3" s="42" t="s">
        <v>4</v>
      </c>
      <c r="G3" s="31"/>
      <c r="H3" s="31"/>
      <c r="I3" s="31"/>
      <c r="J3" s="31"/>
    </row>
    <row r="4" spans="1:10" ht="15.75" customHeight="1" x14ac:dyDescent="0.2">
      <c r="A4" s="31" t="s">
        <v>2</v>
      </c>
      <c r="B4" s="39" cm="1">
        <f t="array" ref="B4">SUMPRODUCT((Data_rescues_2009_10!$A$2:$A$89=FIRE0511a!$A4)*(Data_rescues_2009_10!$C$2:$C$89))</f>
        <v>4367</v>
      </c>
      <c r="C4" s="40" cm="1">
        <f t="array" ref="C4">SUMPRODUCT((Data_rescues_2009_10!$A$2:$A$89=FIRE0511a!$A4)*(Data_rescues_2009_10!$B$2:$B$89=FIRE0511a!C$3)*(Data_rescues_2009_10!$C$2:$C$89))</f>
        <v>3682</v>
      </c>
      <c r="D4" s="40" cm="1">
        <f t="array" ref="D4">SUMPRODUCT((Data_rescues_2009_10!$A$2:$A$89=FIRE0511a!$A4)*(Data_rescues_2009_10!$B$2:$B$89=FIRE0511a!D$3)*(Data_rescues_2009_10!$C$2:$C$89))</f>
        <v>495</v>
      </c>
      <c r="E4" s="40" cm="1">
        <f t="array" ref="E4">SUMPRODUCT((Data_rescues_2009_10!$A$2:$A$89=FIRE0511a!$A4)*(Data_rescues_2009_10!$B$2:$B$89=FIRE0511a!E$3)*(Data_rescues_2009_10!$C$2:$C$89))</f>
        <v>141</v>
      </c>
      <c r="F4" s="40" cm="1">
        <f t="array" ref="F4">SUMPRODUCT((Data_rescues_2009_10!$A$2:$A$89=FIRE0511a!$A4)*(Data_rescues_2009_10!$B$2:$B$89=FIRE0511a!F$3)*(Data_rescues_2009_10!$C$2:$C$89))</f>
        <v>49</v>
      </c>
      <c r="G4" s="46"/>
      <c r="H4" s="46"/>
      <c r="I4" s="46"/>
      <c r="J4" s="46"/>
    </row>
    <row r="5" spans="1:10" ht="15.75" customHeight="1" x14ac:dyDescent="0.2">
      <c r="A5" s="31" t="s">
        <v>5</v>
      </c>
      <c r="B5" s="39">
        <f>SUMPRODUCT(('Data - rescues'!$A$2:$A$89=FIRE0511a!$A5)*('Data - rescues'!$C$2:$C$89))</f>
        <v>4165</v>
      </c>
      <c r="C5" s="40">
        <f>SUMPRODUCT(('Data - rescues'!$A$2:$A$89=FIRE0511a!$A5)*('Data - rescues'!$B$2:$B$89=FIRE0511a!C$3)*('Data - rescues'!$C$2:$C$89))</f>
        <v>3581</v>
      </c>
      <c r="D5" s="40">
        <f>SUMPRODUCT(('Data - rescues'!$A$2:$A$89=FIRE0511a!$A5)*('Data - rescues'!$B$2:$B$89=FIRE0511a!D$3)*('Data - rescues'!$C$2:$C$89))</f>
        <v>430</v>
      </c>
      <c r="E5" s="40">
        <f>SUMPRODUCT(('Data - rescues'!$A$2:$A$89=FIRE0511a!$A5)*('Data - rescues'!$B$2:$B$89=FIRE0511a!E$3)*('Data - rescues'!$C$2:$C$89))</f>
        <v>104</v>
      </c>
      <c r="F5" s="40">
        <f>SUMPRODUCT(('Data - rescues'!$A$2:$A$89=FIRE0511a!$A5)*('Data - rescues'!$B$2:$B$89=FIRE0511a!F$3)*('Data - rescues'!$C$2:$C$89))</f>
        <v>50</v>
      </c>
      <c r="G5" s="46"/>
      <c r="H5" s="46"/>
      <c r="I5" s="46"/>
      <c r="J5" s="46"/>
    </row>
    <row r="6" spans="1:10" ht="15.75" customHeight="1" x14ac:dyDescent="0.2">
      <c r="A6" s="31" t="s">
        <v>6</v>
      </c>
      <c r="B6" s="39">
        <f>SUMPRODUCT(('Data - rescues'!$A$2:$A$89=FIRE0511a!$A6)*('Data - rescues'!$C$2:$C$89))</f>
        <v>3918</v>
      </c>
      <c r="C6" s="40">
        <f>SUMPRODUCT(('Data - rescues'!$A$2:$A$89=FIRE0511a!$A6)*('Data - rescues'!$B$2:$B$89=FIRE0511a!C$3)*('Data - rescues'!$C$2:$C$89))</f>
        <v>3310</v>
      </c>
      <c r="D6" s="40">
        <f>SUMPRODUCT(('Data - rescues'!$A$2:$A$89=FIRE0511a!$A6)*('Data - rescues'!$B$2:$B$89=FIRE0511a!D$3)*('Data - rescues'!$C$2:$C$89))</f>
        <v>437</v>
      </c>
      <c r="E6" s="40">
        <f>SUMPRODUCT(('Data - rescues'!$A$2:$A$89=FIRE0511a!$A6)*('Data - rescues'!$B$2:$B$89=FIRE0511a!E$3)*('Data - rescues'!$C$2:$C$89))</f>
        <v>121</v>
      </c>
      <c r="F6" s="40">
        <f>SUMPRODUCT(('Data - rescues'!$A$2:$A$89=FIRE0511a!$A6)*('Data - rescues'!$B$2:$B$89=FIRE0511a!F$3)*('Data - rescues'!$C$2:$C$89))</f>
        <v>50</v>
      </c>
      <c r="G6" s="46"/>
      <c r="H6" s="46"/>
      <c r="I6" s="46"/>
      <c r="J6" s="46"/>
    </row>
    <row r="7" spans="1:10" ht="15.75" customHeight="1" x14ac:dyDescent="0.2">
      <c r="A7" s="31" t="s">
        <v>7</v>
      </c>
      <c r="B7" s="39">
        <f>SUMPRODUCT(('Data - rescues'!$A$2:$A$89=FIRE0511a!$A7)*('Data - rescues'!$C$2:$C$89))</f>
        <v>3471</v>
      </c>
      <c r="C7" s="40">
        <f>SUMPRODUCT(('Data - rescues'!$A$2:$A$89=FIRE0511a!$A7)*('Data - rescues'!$B$2:$B$89=FIRE0511a!C$3)*('Data - rescues'!$C$2:$C$89))</f>
        <v>2994</v>
      </c>
      <c r="D7" s="40">
        <f>SUMPRODUCT(('Data - rescues'!$A$2:$A$89=FIRE0511a!$A7)*('Data - rescues'!$B$2:$B$89=FIRE0511a!D$3)*('Data - rescues'!$C$2:$C$89))</f>
        <v>327</v>
      </c>
      <c r="E7" s="40">
        <f>SUMPRODUCT(('Data - rescues'!$A$2:$A$89=FIRE0511a!$A7)*('Data - rescues'!$B$2:$B$89=FIRE0511a!E$3)*('Data - rescues'!$C$2:$C$89))</f>
        <v>101</v>
      </c>
      <c r="F7" s="40">
        <f>SUMPRODUCT(('Data - rescues'!$A$2:$A$89=FIRE0511a!$A7)*('Data - rescues'!$B$2:$B$89=FIRE0511a!F$3)*('Data - rescues'!$C$2:$C$89))</f>
        <v>49</v>
      </c>
      <c r="G7" s="46"/>
      <c r="H7" s="46"/>
      <c r="I7" s="46"/>
      <c r="J7" s="46"/>
    </row>
    <row r="8" spans="1:10" ht="15.75" customHeight="1" x14ac:dyDescent="0.2">
      <c r="A8" s="31" t="s">
        <v>8</v>
      </c>
      <c r="B8" s="39">
        <f>SUMPRODUCT(('Data - rescues'!$A$2:$A$89=FIRE0511a!$A8)*('Data - rescues'!$C$2:$C$89))</f>
        <v>3309</v>
      </c>
      <c r="C8" s="40">
        <f>SUMPRODUCT(('Data - rescues'!$A$2:$A$89=FIRE0511a!$A8)*('Data - rescues'!$B$2:$B$89=FIRE0511a!C$3)*('Data - rescues'!$C$2:$C$89))</f>
        <v>2721</v>
      </c>
      <c r="D8" s="40">
        <f>SUMPRODUCT(('Data - rescues'!$A$2:$A$89=FIRE0511a!$A8)*('Data - rescues'!$B$2:$B$89=FIRE0511a!D$3)*('Data - rescues'!$C$2:$C$89))</f>
        <v>402</v>
      </c>
      <c r="E8" s="40">
        <f>SUMPRODUCT(('Data - rescues'!$A$2:$A$89=FIRE0511a!$A8)*('Data - rescues'!$B$2:$B$89=FIRE0511a!E$3)*('Data - rescues'!$C$2:$C$89))</f>
        <v>113</v>
      </c>
      <c r="F8" s="40">
        <f>SUMPRODUCT(('Data - rescues'!$A$2:$A$89=FIRE0511a!$A8)*('Data - rescues'!$B$2:$B$89=FIRE0511a!F$3)*('Data - rescues'!$C$2:$C$89))</f>
        <v>73</v>
      </c>
      <c r="G8" s="46"/>
      <c r="H8" s="46"/>
      <c r="I8" s="46"/>
      <c r="J8" s="46"/>
    </row>
    <row r="9" spans="1:10" ht="15.75" customHeight="1" x14ac:dyDescent="0.2">
      <c r="A9" s="31" t="s">
        <v>9</v>
      </c>
      <c r="B9" s="39">
        <f>SUMPRODUCT(('Data - rescues'!$A$2:$A$89=FIRE0511a!$A9)*('Data - rescues'!$C$2:$C$89))</f>
        <v>3189</v>
      </c>
      <c r="C9" s="40">
        <f>SUMPRODUCT(('Data - rescues'!$A$2:$A$89=FIRE0511a!$A9)*('Data - rescues'!$B$2:$B$89=FIRE0511a!C$3)*('Data - rescues'!$C$2:$C$89))</f>
        <v>2617</v>
      </c>
      <c r="D9" s="40">
        <f>SUMPRODUCT(('Data - rescues'!$A$2:$A$89=FIRE0511a!$A9)*('Data - rescues'!$B$2:$B$89=FIRE0511a!D$3)*('Data - rescues'!$C$2:$C$89))</f>
        <v>400</v>
      </c>
      <c r="E9" s="40">
        <f>SUMPRODUCT(('Data - rescues'!$A$2:$A$89=FIRE0511a!$A9)*('Data - rescues'!$B$2:$B$89=FIRE0511a!E$3)*('Data - rescues'!$C$2:$C$89))</f>
        <v>141</v>
      </c>
      <c r="F9" s="40">
        <f>SUMPRODUCT(('Data - rescues'!$A$2:$A$89=FIRE0511a!$A9)*('Data - rescues'!$B$2:$B$89=FIRE0511a!F$3)*('Data - rescues'!$C$2:$C$89))</f>
        <v>31</v>
      </c>
      <c r="G9" s="46"/>
      <c r="H9" s="46"/>
      <c r="I9" s="46"/>
      <c r="J9" s="46"/>
    </row>
    <row r="10" spans="1:10" ht="15.75" customHeight="1" x14ac:dyDescent="0.2">
      <c r="A10" s="47" t="s">
        <v>10</v>
      </c>
      <c r="B10" s="39">
        <f>SUMPRODUCT(('Data - rescues'!$A$2:$A$89=FIRE0511a!$A10)*('Data - rescues'!$C$2:$C$89))</f>
        <v>3301</v>
      </c>
      <c r="C10" s="40">
        <f>SUMPRODUCT(('Data - rescues'!$A$2:$A$89=FIRE0511a!$A10)*('Data - rescues'!$B$2:$B$89=FIRE0511a!C$3)*('Data - rescues'!$C$2:$C$89))</f>
        <v>2568</v>
      </c>
      <c r="D10" s="40">
        <f>SUMPRODUCT(('Data - rescues'!$A$2:$A$89=FIRE0511a!$A10)*('Data - rescues'!$B$2:$B$89=FIRE0511a!D$3)*('Data - rescues'!$C$2:$C$89))</f>
        <v>565</v>
      </c>
      <c r="E10" s="40">
        <f>SUMPRODUCT(('Data - rescues'!$A$2:$A$89=FIRE0511a!$A10)*('Data - rescues'!$B$2:$B$89=FIRE0511a!E$3)*('Data - rescues'!$C$2:$C$89))</f>
        <v>129</v>
      </c>
      <c r="F10" s="40">
        <f>SUMPRODUCT(('Data - rescues'!$A$2:$A$89=FIRE0511a!$A10)*('Data - rescues'!$B$2:$B$89=FIRE0511a!F$3)*('Data - rescues'!$C$2:$C$89))</f>
        <v>39</v>
      </c>
      <c r="G10" s="46"/>
      <c r="H10" s="46"/>
      <c r="I10" s="46"/>
      <c r="J10" s="46"/>
    </row>
    <row r="11" spans="1:10" ht="15.75" customHeight="1" x14ac:dyDescent="0.2">
      <c r="A11" s="47" t="s">
        <v>11</v>
      </c>
      <c r="B11" s="39">
        <f>SUMPRODUCT(('Data - rescues'!$A$2:$A$89=FIRE0511a!$A11)*('Data - rescues'!$C$2:$C$89))</f>
        <v>3211</v>
      </c>
      <c r="C11" s="40">
        <f>SUMPRODUCT(('Data - rescues'!$A$2:$A$89=FIRE0511a!$A11)*('Data - rescues'!$B$2:$B$89=FIRE0511a!C$3)*('Data - rescues'!$C$2:$C$89))</f>
        <v>2430</v>
      </c>
      <c r="D11" s="40">
        <f>SUMPRODUCT(('Data - rescues'!$A$2:$A$89=FIRE0511a!$A11)*('Data - rescues'!$B$2:$B$89=FIRE0511a!D$3)*('Data - rescues'!$C$2:$C$89))</f>
        <v>618</v>
      </c>
      <c r="E11" s="40">
        <f>SUMPRODUCT(('Data - rescues'!$A$2:$A$89=FIRE0511a!$A11)*('Data - rescues'!$B$2:$B$89=FIRE0511a!E$3)*('Data - rescues'!$C$2:$C$89))</f>
        <v>127</v>
      </c>
      <c r="F11" s="40">
        <f>SUMPRODUCT(('Data - rescues'!$A$2:$A$89=FIRE0511a!$A11)*('Data - rescues'!$B$2:$B$89=FIRE0511a!F$3)*('Data - rescues'!$C$2:$C$89))</f>
        <v>36</v>
      </c>
      <c r="G11" s="46"/>
      <c r="H11" s="46"/>
      <c r="I11" s="46"/>
      <c r="J11" s="46"/>
    </row>
    <row r="12" spans="1:10" s="48" customFormat="1" ht="15.75" customHeight="1" x14ac:dyDescent="0.2">
      <c r="A12" s="31" t="s">
        <v>12</v>
      </c>
      <c r="B12" s="39">
        <f>SUMPRODUCT(('Data - rescues'!$A$2:$A$89=FIRE0511a!$A12)*('Data - rescues'!$C$2:$C$89))</f>
        <v>3126</v>
      </c>
      <c r="C12" s="40">
        <f>SUMPRODUCT(('Data - rescues'!$A$2:$A$89=FIRE0511a!$A12)*('Data - rescues'!$B$2:$B$89=FIRE0511a!C$3)*('Data - rescues'!$C$2:$C$89))</f>
        <v>2455</v>
      </c>
      <c r="D12" s="40">
        <f>SUMPRODUCT(('Data - rescues'!$A$2:$A$89=FIRE0511a!$A12)*('Data - rescues'!$B$2:$B$89=FIRE0511a!D$3)*('Data - rescues'!$C$2:$C$89))</f>
        <v>512</v>
      </c>
      <c r="E12" s="40">
        <f>SUMPRODUCT(('Data - rescues'!$A$2:$A$89=FIRE0511a!$A12)*('Data - rescues'!$B$2:$B$89=FIRE0511a!E$3)*('Data - rescues'!$C$2:$C$89))</f>
        <v>114</v>
      </c>
      <c r="F12" s="40">
        <f>SUMPRODUCT(('Data - rescues'!$A$2:$A$89=FIRE0511a!$A12)*('Data - rescues'!$B$2:$B$89=FIRE0511a!F$3)*('Data - rescues'!$C$2:$C$89))</f>
        <v>45</v>
      </c>
      <c r="G12" s="46"/>
      <c r="H12" s="46"/>
      <c r="I12" s="46"/>
      <c r="J12" s="46"/>
    </row>
    <row r="13" spans="1:10" s="48" customFormat="1" ht="15.75" customHeight="1" x14ac:dyDescent="0.2">
      <c r="A13" s="31" t="s">
        <v>29</v>
      </c>
      <c r="B13" s="39">
        <f>SUMPRODUCT(('Data - rescues'!$A$2:$A$89=FIRE0511a!$A13)*('Data - rescues'!$C$2:$C$89))</f>
        <v>2988</v>
      </c>
      <c r="C13" s="40">
        <f>SUMPRODUCT(('Data - rescues'!$A$2:$A$89=FIRE0511a!$A13)*('Data - rescues'!$B$2:$B$89=FIRE0511a!C$3)*('Data - rescues'!$C$2:$C$89))</f>
        <v>2357</v>
      </c>
      <c r="D13" s="40">
        <f>SUMPRODUCT(('Data - rescues'!$A$2:$A$89=FIRE0511a!$A13)*('Data - rescues'!$B$2:$B$89=FIRE0511a!D$3)*('Data - rescues'!$C$2:$C$89))</f>
        <v>448</v>
      </c>
      <c r="E13" s="40">
        <f>SUMPRODUCT(('Data - rescues'!$A$2:$A$89=FIRE0511a!$A13)*('Data - rescues'!$B$2:$B$89=FIRE0511a!E$3)*('Data - rescues'!$C$2:$C$89))</f>
        <v>129</v>
      </c>
      <c r="F13" s="40">
        <f>SUMPRODUCT(('Data - rescues'!$A$2:$A$89=FIRE0511a!$A13)*('Data - rescues'!$B$2:$B$89=FIRE0511a!F$3)*('Data - rescues'!$C$2:$C$89))</f>
        <v>54</v>
      </c>
      <c r="G13" s="46"/>
      <c r="H13" s="46"/>
      <c r="I13" s="46"/>
      <c r="J13" s="46"/>
    </row>
    <row r="14" spans="1:10" s="48" customFormat="1" ht="15.75" customHeight="1" x14ac:dyDescent="0.2">
      <c r="A14" s="31" t="s">
        <v>31</v>
      </c>
      <c r="B14" s="39">
        <f>SUMPRODUCT(('Data - rescues'!$A$2:$A$89=FIRE0511a!$A14)*('Data - rescues'!$C$2:$C$89))</f>
        <v>3015</v>
      </c>
      <c r="C14" s="40">
        <f>SUMPRODUCT(('Data - rescues'!$A$2:$A$89=FIRE0511a!$A14)*('Data - rescues'!$B$2:$B$89=FIRE0511a!C$3)*('Data - rescues'!$C$2:$C$89))</f>
        <v>2336</v>
      </c>
      <c r="D14" s="40">
        <f>SUMPRODUCT(('Data - rescues'!$A$2:$A$89=FIRE0511a!$A14)*('Data - rescues'!$B$2:$B$89=FIRE0511a!D$3)*('Data - rescues'!$C$2:$C$89))</f>
        <v>487</v>
      </c>
      <c r="E14" s="40">
        <f>SUMPRODUCT(('Data - rescues'!$A$2:$A$89=FIRE0511a!$A14)*('Data - rescues'!$B$2:$B$89=FIRE0511a!E$3)*('Data - rescues'!$C$2:$C$89))</f>
        <v>136</v>
      </c>
      <c r="F14" s="40">
        <f>SUMPRODUCT(('Data - rescues'!$A$2:$A$89=FIRE0511a!$A14)*('Data - rescues'!$B$2:$B$89=FIRE0511a!F$3)*('Data - rescues'!$C$2:$C$89))</f>
        <v>56</v>
      </c>
      <c r="G14" s="46"/>
      <c r="H14" s="46"/>
      <c r="I14" s="46"/>
      <c r="J14" s="46"/>
    </row>
    <row r="15" spans="1:10" s="48" customFormat="1" ht="15.75" customHeight="1" x14ac:dyDescent="0.2">
      <c r="A15" s="31" t="s">
        <v>48</v>
      </c>
      <c r="B15" s="39">
        <f>SUMPRODUCT(('Data - rescues'!$A$2:$A$89=FIRE0511a!$A15)*('Data - rescues'!$C$2:$C$89))</f>
        <v>2756</v>
      </c>
      <c r="C15" s="40">
        <f>SUMPRODUCT(('Data - rescues'!$A$2:$A$89=FIRE0511a!$A15)*('Data - rescues'!$B$2:$B$89=FIRE0511a!C$3)*('Data - rescues'!$C$2:$C$89))</f>
        <v>2289</v>
      </c>
      <c r="D15" s="40">
        <f>SUMPRODUCT(('Data - rescues'!$A$2:$A$89=FIRE0511a!$A15)*('Data - rescues'!$B$2:$B$89=FIRE0511a!D$3)*('Data - rescues'!$C$2:$C$89))</f>
        <v>334</v>
      </c>
      <c r="E15" s="40">
        <f>SUMPRODUCT(('Data - rescues'!$A$2:$A$89=FIRE0511a!$A15)*('Data - rescues'!$B$2:$B$89=FIRE0511a!E$3)*('Data - rescues'!$C$2:$C$89))</f>
        <v>102</v>
      </c>
      <c r="F15" s="40">
        <f>SUMPRODUCT(('Data - rescues'!$A$2:$A$89=FIRE0511a!$A15)*('Data - rescues'!$B$2:$B$89=FIRE0511a!F$3)*('Data - rescues'!$C$2:$C$89))</f>
        <v>31</v>
      </c>
      <c r="G15" s="46"/>
      <c r="H15" s="46"/>
      <c r="I15" s="46"/>
      <c r="J15" s="46"/>
    </row>
    <row r="16" spans="1:10" s="48" customFormat="1" ht="15.75" customHeight="1" x14ac:dyDescent="0.2">
      <c r="A16" s="31" t="s">
        <v>61</v>
      </c>
      <c r="B16" s="39">
        <f>SUMPRODUCT(('Data - rescues'!$A$2:$A$89=FIRE0511a!$A16)*('Data - rescues'!$C$2:$C$89))</f>
        <v>2795</v>
      </c>
      <c r="C16" s="40">
        <f>SUMPRODUCT(('Data - rescues'!$A$2:$A$89=FIRE0511a!$A16)*('Data - rescues'!$B$2:$B$89=FIRE0511a!C$3)*('Data - rescues'!$C$2:$C$89))</f>
        <v>2196</v>
      </c>
      <c r="D16" s="40">
        <f>SUMPRODUCT(('Data - rescues'!$A$2:$A$89=FIRE0511a!$A16)*('Data - rescues'!$B$2:$B$89=FIRE0511a!D$3)*('Data - rescues'!$C$2:$C$89))</f>
        <v>429</v>
      </c>
      <c r="E16" s="40">
        <f>SUMPRODUCT(('Data - rescues'!$A$2:$A$89=FIRE0511a!$A16)*('Data - rescues'!$B$2:$B$89=FIRE0511a!E$3)*('Data - rescues'!$C$2:$C$89))</f>
        <v>129</v>
      </c>
      <c r="F16" s="40">
        <f>SUMPRODUCT(('Data - rescues'!$A$2:$A$89=FIRE0511a!$A16)*('Data - rescues'!$B$2:$B$89=FIRE0511a!F$3)*('Data - rescues'!$C$2:$C$89))</f>
        <v>41</v>
      </c>
      <c r="G16" s="46"/>
      <c r="H16" s="46"/>
      <c r="I16" s="46"/>
      <c r="J16" s="46"/>
    </row>
    <row r="17" spans="1:10" s="48" customFormat="1" ht="15.75" customHeight="1" x14ac:dyDescent="0.2">
      <c r="A17" s="31" t="s">
        <v>62</v>
      </c>
      <c r="B17" s="39">
        <f>SUMPRODUCT(('Data - rescues'!$A$2:$A$89=FIRE0511a!$A17)*('Data - rescues'!$C$2:$C$89))</f>
        <v>2778</v>
      </c>
      <c r="C17" s="40">
        <f>SUMPRODUCT(('Data - rescues'!$A$2:$A$89=FIRE0511a!$A17)*('Data - rescues'!$B$2:$B$89=FIRE0511a!C$3)*('Data - rescues'!$C$2:$C$89))</f>
        <v>2183</v>
      </c>
      <c r="D17" s="40">
        <f>SUMPRODUCT(('Data - rescues'!$A$2:$A$89=FIRE0511a!$A17)*('Data - rescues'!$B$2:$B$89=FIRE0511a!D$3)*('Data - rescues'!$C$2:$C$89))</f>
        <v>415</v>
      </c>
      <c r="E17" s="40">
        <f>SUMPRODUCT(('Data - rescues'!$A$2:$A$89=FIRE0511a!$A17)*('Data - rescues'!$B$2:$B$89=FIRE0511a!E$3)*('Data - rescues'!$C$2:$C$89))</f>
        <v>128</v>
      </c>
      <c r="F17" s="40">
        <f>SUMPRODUCT(('Data - rescues'!$A$2:$A$89=FIRE0511a!$A17)*('Data - rescues'!$B$2:$B$89=FIRE0511a!F$3)*('Data - rescues'!$C$2:$C$89))</f>
        <v>52</v>
      </c>
      <c r="G17" s="46"/>
      <c r="H17" s="46"/>
      <c r="I17" s="46"/>
      <c r="J17" s="46"/>
    </row>
    <row r="18" spans="1:10" s="48" customFormat="1" ht="15.75" customHeight="1" x14ac:dyDescent="0.2">
      <c r="A18" s="31" t="s">
        <v>63</v>
      </c>
      <c r="B18" s="39">
        <f>SUMPRODUCT(('Data - rescues'!$A$2:$A$89=FIRE0511a!$A18)*('Data - rescues'!$C$2:$C$89))</f>
        <v>2848</v>
      </c>
      <c r="C18" s="40">
        <f>SUMPRODUCT(('Data - rescues'!$A$2:$A$89=FIRE0511a!$A18)*('Data - rescues'!$B$2:$B$89=FIRE0511a!C$3)*('Data - rescues'!$C$2:$C$89))</f>
        <v>2151</v>
      </c>
      <c r="D18" s="40">
        <f>SUMPRODUCT(('Data - rescues'!$A$2:$A$89=FIRE0511a!$A18)*('Data - rescues'!$B$2:$B$89=FIRE0511a!D$3)*('Data - rescues'!$C$2:$C$89))</f>
        <v>525</v>
      </c>
      <c r="E18" s="40">
        <f>SUMPRODUCT(('Data - rescues'!$A$2:$A$89=FIRE0511a!$A18)*('Data - rescues'!$B$2:$B$89=FIRE0511a!E$3)*('Data - rescues'!$C$2:$C$89))</f>
        <v>129</v>
      </c>
      <c r="F18" s="40">
        <f>SUMPRODUCT(('Data - rescues'!$A$2:$A$89=FIRE0511a!$A18)*('Data - rescues'!$B$2:$B$89=FIRE0511a!F$3)*('Data - rescues'!$C$2:$C$89))</f>
        <v>43</v>
      </c>
      <c r="G18" s="46"/>
      <c r="H18" s="46"/>
      <c r="I18" s="46"/>
      <c r="J18" s="46"/>
    </row>
    <row r="19" spans="1:10" s="48" customFormat="1" ht="15.75" customHeight="1" x14ac:dyDescent="0.2">
      <c r="A19" s="31" t="s">
        <v>80</v>
      </c>
      <c r="B19" s="39">
        <f>SUMPRODUCT(('Data - rescues'!$A$2:$A$89=FIRE0511a!$A19)*('Data - rescues'!$C$2:$C$89))</f>
        <v>2973</v>
      </c>
      <c r="C19" s="40">
        <f>SUMPRODUCT(('Data - rescues'!$A$2:$A$89=FIRE0511a!$A19)*('Data - rescues'!$B$2:$B$89=FIRE0511a!C$3)*('Data - rescues'!$C$2:$C$89))</f>
        <v>2131</v>
      </c>
      <c r="D19" s="40">
        <f>SUMPRODUCT(('Data - rescues'!$A$2:$A$89=FIRE0511a!$A19)*('Data - rescues'!$B$2:$B$89=FIRE0511a!D$3)*('Data - rescues'!$C$2:$C$89))</f>
        <v>651</v>
      </c>
      <c r="E19" s="40">
        <f>SUMPRODUCT(('Data - rescues'!$A$2:$A$89=FIRE0511a!$A19)*('Data - rescues'!$B$2:$B$89=FIRE0511a!E$3)*('Data - rescues'!$C$2:$C$89))</f>
        <v>132</v>
      </c>
      <c r="F19" s="40">
        <f>SUMPRODUCT(('Data - rescues'!$A$2:$A$89=FIRE0511a!$A19)*('Data - rescues'!$B$2:$B$89=FIRE0511a!F$3)*('Data - rescues'!$C$2:$C$89))</f>
        <v>59</v>
      </c>
      <c r="G19" s="46"/>
      <c r="H19" s="46"/>
      <c r="I19" s="46"/>
      <c r="J19" s="46"/>
    </row>
    <row r="20" spans="1:10" s="48" customFormat="1" ht="15.75" customHeight="1" thickBot="1" x14ac:dyDescent="0.25">
      <c r="A20" s="49" t="s">
        <v>90</v>
      </c>
      <c r="B20" s="41">
        <f>SUMPRODUCT(('Data - rescues'!$A$2:$A$89=FIRE0511a!$A20)*('Data - rescues'!$C$2:$C$89))</f>
        <v>2844</v>
      </c>
      <c r="C20" s="42">
        <f>SUMPRODUCT(('Data - rescues'!$A$2:$A$89=FIRE0511a!$A20)*('Data - rescues'!$B$2:$B$89=FIRE0511a!C$3)*('Data - rescues'!$C$2:$C$89))</f>
        <v>2084</v>
      </c>
      <c r="D20" s="42">
        <f>SUMPRODUCT(('Data - rescues'!$A$2:$A$89=FIRE0511a!$A20)*('Data - rescues'!$B$2:$B$89=FIRE0511a!D$3)*('Data - rescues'!$C$2:$C$89))</f>
        <v>559</v>
      </c>
      <c r="E20" s="42">
        <f>SUMPRODUCT(('Data - rescues'!$A$2:$A$89=FIRE0511a!$A20)*('Data - rescues'!$B$2:$B$89=FIRE0511a!E$3)*('Data - rescues'!$C$2:$C$89))</f>
        <v>148</v>
      </c>
      <c r="F20" s="42">
        <f>SUMPRODUCT(('Data - rescues'!$A$2:$A$89=FIRE0511a!$A20)*('Data - rescues'!$B$2:$B$89=FIRE0511a!F$3)*('Data - rescues'!$C$2:$C$89))</f>
        <v>53</v>
      </c>
      <c r="G20" s="46"/>
      <c r="H20" s="46"/>
      <c r="I20" s="46"/>
      <c r="J20" s="46"/>
    </row>
    <row r="21" spans="1:10" ht="32.25" customHeight="1" x14ac:dyDescent="0.25">
      <c r="A21" s="34"/>
      <c r="B21" s="31"/>
      <c r="C21" s="31"/>
      <c r="D21" s="31"/>
      <c r="E21" s="31"/>
      <c r="F21" s="31"/>
      <c r="G21" s="50"/>
      <c r="H21" s="31"/>
      <c r="I21" s="50"/>
      <c r="J21" s="50"/>
    </row>
    <row r="22" spans="1:10" x14ac:dyDescent="0.2">
      <c r="A22" s="31"/>
      <c r="B22" s="35"/>
      <c r="C22" s="35"/>
      <c r="D22" s="35"/>
      <c r="E22" s="35"/>
      <c r="F22" s="35"/>
      <c r="G22" s="31"/>
      <c r="H22" s="31"/>
      <c r="I22" s="31"/>
      <c r="J22" s="31"/>
    </row>
    <row r="23" spans="1:10" x14ac:dyDescent="0.2">
      <c r="A23" s="31"/>
      <c r="B23" s="35"/>
      <c r="C23" s="35"/>
      <c r="D23" s="35"/>
      <c r="E23" s="35"/>
      <c r="F23" s="35"/>
      <c r="G23" s="31"/>
      <c r="H23" s="31"/>
      <c r="I23" s="31"/>
      <c r="J23" s="31"/>
    </row>
    <row r="24" spans="1:10" ht="28.5" customHeight="1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</row>
    <row r="25" spans="1:10" ht="24.95" customHeight="1" x14ac:dyDescent="0.2">
      <c r="A25" s="31"/>
      <c r="B25" s="36"/>
      <c r="C25" s="36"/>
      <c r="D25" s="31"/>
      <c r="E25" s="31"/>
      <c r="F25" s="31"/>
      <c r="G25" s="31"/>
      <c r="H25" s="31"/>
      <c r="I25" s="31"/>
      <c r="J25" s="31"/>
    </row>
    <row r="26" spans="1:10" x14ac:dyDescent="0.2">
      <c r="A26" s="36"/>
      <c r="B26" s="31"/>
      <c r="C26" s="31"/>
      <c r="D26" s="31"/>
      <c r="E26" s="31"/>
      <c r="F26" s="31"/>
      <c r="G26" s="31"/>
      <c r="H26" s="31"/>
      <c r="I26" s="31"/>
      <c r="J26" s="31"/>
    </row>
    <row r="27" spans="1:10" ht="24.95" customHeight="1" x14ac:dyDescent="0.2">
      <c r="A27" s="36"/>
      <c r="B27" s="31"/>
      <c r="C27" s="31"/>
      <c r="D27" s="31"/>
      <c r="E27" s="36"/>
      <c r="F27" s="51"/>
      <c r="G27" s="31"/>
      <c r="H27" s="31"/>
      <c r="I27" s="31"/>
      <c r="J27" s="31"/>
    </row>
    <row r="28" spans="1:10" ht="24.95" customHeight="1" x14ac:dyDescent="0.2">
      <c r="A28" s="31"/>
      <c r="B28" s="36"/>
      <c r="C28" s="36"/>
      <c r="D28" s="31"/>
      <c r="E28" s="31"/>
      <c r="F28" s="51"/>
      <c r="G28" s="31"/>
      <c r="H28" s="31"/>
      <c r="I28" s="31"/>
      <c r="J28" s="31"/>
    </row>
    <row r="29" spans="1:10" x14ac:dyDescent="0.2">
      <c r="A29" s="36"/>
      <c r="B29" s="31"/>
      <c r="C29" s="31"/>
      <c r="D29" s="31"/>
      <c r="E29" s="31"/>
      <c r="F29" s="31"/>
      <c r="G29" s="31"/>
      <c r="H29" s="31"/>
      <c r="I29" s="31"/>
      <c r="J29" s="31"/>
    </row>
    <row r="30" spans="1:10" x14ac:dyDescent="0.2">
      <c r="A30" s="52" t="s">
        <v>56</v>
      </c>
      <c r="B30" s="31"/>
      <c r="C30" s="31"/>
      <c r="D30" s="31"/>
      <c r="E30" s="31"/>
      <c r="F30" s="31"/>
      <c r="G30" s="31"/>
      <c r="H30" s="31"/>
      <c r="I30" s="31"/>
      <c r="J30" s="31"/>
    </row>
  </sheetData>
  <phoneticPr fontId="16" type="noConversion"/>
  <pageMargins left="0.7" right="0.7" top="0.75" bottom="0.75" header="0.3" footer="0.3"/>
  <pageSetup paperSize="9" orientation="landscape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DD3DC-703D-46CC-8A5C-A75D3627FC73}">
  <sheetPr codeName="Sheet10">
    <tabColor rgb="FFFF0000"/>
  </sheetPr>
  <dimension ref="A1:I83"/>
  <sheetViews>
    <sheetView zoomScaleNormal="100" workbookViewId="0"/>
  </sheetViews>
  <sheetFormatPr defaultRowHeight="15" x14ac:dyDescent="0.2"/>
  <cols>
    <col min="1" max="1" width="22.28515625" style="14" bestFit="1" customWidth="1"/>
    <col min="2" max="2" width="16.28515625" style="14" bestFit="1" customWidth="1"/>
    <col min="3" max="3" width="14.85546875" style="14" bestFit="1" customWidth="1"/>
    <col min="4" max="4" width="15" style="14" bestFit="1" customWidth="1"/>
    <col min="5" max="5" width="13.5703125" style="14" bestFit="1" customWidth="1"/>
    <col min="6" max="6" width="7.28515625" style="14" bestFit="1" customWidth="1"/>
    <col min="7" max="7" width="11.28515625" style="14" bestFit="1" customWidth="1"/>
    <col min="8" max="16384" width="9.140625" style="14"/>
  </cols>
  <sheetData>
    <row r="1" spans="1:7" ht="15.75" x14ac:dyDescent="0.25">
      <c r="A1" s="53" t="s">
        <v>76</v>
      </c>
      <c r="B1" s="54">
        <f>COUNTIF(2:1048576,"FALSE")</f>
        <v>0</v>
      </c>
      <c r="C1" s="54"/>
      <c r="D1" s="54"/>
    </row>
    <row r="3" spans="1:7" x14ac:dyDescent="0.2">
      <c r="A3" s="37" t="s">
        <v>82</v>
      </c>
      <c r="B3" s="37" t="s">
        <v>81</v>
      </c>
    </row>
    <row r="4" spans="1:7" x14ac:dyDescent="0.2">
      <c r="A4" s="37" t="s">
        <v>77</v>
      </c>
      <c r="B4" s="14" t="s">
        <v>3</v>
      </c>
      <c r="C4" s="14" t="s">
        <v>21</v>
      </c>
      <c r="D4" s="14" t="s">
        <v>4</v>
      </c>
      <c r="E4" s="14" t="s">
        <v>22</v>
      </c>
      <c r="F4" s="14" t="s">
        <v>78</v>
      </c>
      <c r="G4" s="14" t="s">
        <v>79</v>
      </c>
    </row>
    <row r="5" spans="1:7" x14ac:dyDescent="0.2">
      <c r="A5" s="38" t="s">
        <v>5</v>
      </c>
      <c r="B5" s="14">
        <v>3581</v>
      </c>
      <c r="C5" s="14">
        <v>430</v>
      </c>
      <c r="D5" s="14">
        <v>50</v>
      </c>
      <c r="E5" s="14">
        <v>104</v>
      </c>
      <c r="G5" s="14">
        <v>4165</v>
      </c>
    </row>
    <row r="6" spans="1:7" x14ac:dyDescent="0.2">
      <c r="A6" s="38" t="s">
        <v>6</v>
      </c>
      <c r="B6" s="14">
        <v>3310</v>
      </c>
      <c r="C6" s="14">
        <v>437</v>
      </c>
      <c r="D6" s="14">
        <v>50</v>
      </c>
      <c r="E6" s="14">
        <v>121</v>
      </c>
      <c r="G6" s="14">
        <v>3918</v>
      </c>
    </row>
    <row r="7" spans="1:7" x14ac:dyDescent="0.2">
      <c r="A7" s="38" t="s">
        <v>7</v>
      </c>
      <c r="B7" s="14">
        <v>2994</v>
      </c>
      <c r="C7" s="14">
        <v>327</v>
      </c>
      <c r="D7" s="14">
        <v>49</v>
      </c>
      <c r="E7" s="14">
        <v>101</v>
      </c>
      <c r="G7" s="14">
        <v>3471</v>
      </c>
    </row>
    <row r="8" spans="1:7" x14ac:dyDescent="0.2">
      <c r="A8" s="38" t="s">
        <v>8</v>
      </c>
      <c r="B8" s="14">
        <v>2721</v>
      </c>
      <c r="C8" s="14">
        <v>402</v>
      </c>
      <c r="D8" s="14">
        <v>73</v>
      </c>
      <c r="E8" s="14">
        <v>113</v>
      </c>
      <c r="G8" s="14">
        <v>3309</v>
      </c>
    </row>
    <row r="9" spans="1:7" x14ac:dyDescent="0.2">
      <c r="A9" s="38" t="s">
        <v>9</v>
      </c>
      <c r="B9" s="14">
        <v>2617</v>
      </c>
      <c r="C9" s="14">
        <v>400</v>
      </c>
      <c r="D9" s="14">
        <v>31</v>
      </c>
      <c r="E9" s="14">
        <v>141</v>
      </c>
      <c r="G9" s="14">
        <v>3189</v>
      </c>
    </row>
    <row r="10" spans="1:7" x14ac:dyDescent="0.2">
      <c r="A10" s="38" t="s">
        <v>10</v>
      </c>
      <c r="B10" s="14">
        <v>2568</v>
      </c>
      <c r="C10" s="14">
        <v>565</v>
      </c>
      <c r="D10" s="14">
        <v>39</v>
      </c>
      <c r="E10" s="14">
        <v>129</v>
      </c>
      <c r="G10" s="14">
        <v>3301</v>
      </c>
    </row>
    <row r="11" spans="1:7" x14ac:dyDescent="0.2">
      <c r="A11" s="38" t="s">
        <v>11</v>
      </c>
      <c r="B11" s="14">
        <v>2430</v>
      </c>
      <c r="C11" s="14">
        <v>618</v>
      </c>
      <c r="D11" s="14">
        <v>36</v>
      </c>
      <c r="E11" s="14">
        <v>127</v>
      </c>
      <c r="G11" s="14">
        <v>3211</v>
      </c>
    </row>
    <row r="12" spans="1:7" x14ac:dyDescent="0.2">
      <c r="A12" s="38" t="s">
        <v>12</v>
      </c>
      <c r="B12" s="14">
        <v>2455</v>
      </c>
      <c r="C12" s="14">
        <v>512</v>
      </c>
      <c r="D12" s="14">
        <v>45</v>
      </c>
      <c r="E12" s="14">
        <v>114</v>
      </c>
      <c r="G12" s="14">
        <v>3126</v>
      </c>
    </row>
    <row r="13" spans="1:7" x14ac:dyDescent="0.2">
      <c r="A13" s="38" t="s">
        <v>29</v>
      </c>
      <c r="B13" s="14">
        <v>2357</v>
      </c>
      <c r="C13" s="14">
        <v>448</v>
      </c>
      <c r="D13" s="14">
        <v>54</v>
      </c>
      <c r="E13" s="14">
        <v>129</v>
      </c>
      <c r="G13" s="14">
        <v>2988</v>
      </c>
    </row>
    <row r="14" spans="1:7" x14ac:dyDescent="0.2">
      <c r="A14" s="38" t="s">
        <v>31</v>
      </c>
      <c r="B14" s="14">
        <v>2336</v>
      </c>
      <c r="C14" s="14">
        <v>487</v>
      </c>
      <c r="D14" s="14">
        <v>56</v>
      </c>
      <c r="E14" s="14">
        <v>136</v>
      </c>
      <c r="G14" s="14">
        <v>3015</v>
      </c>
    </row>
    <row r="15" spans="1:7" x14ac:dyDescent="0.2">
      <c r="A15" s="38" t="s">
        <v>48</v>
      </c>
      <c r="B15" s="14">
        <v>2289</v>
      </c>
      <c r="C15" s="14">
        <v>334</v>
      </c>
      <c r="D15" s="14">
        <v>31</v>
      </c>
      <c r="E15" s="14">
        <v>102</v>
      </c>
      <c r="G15" s="14">
        <v>2756</v>
      </c>
    </row>
    <row r="16" spans="1:7" x14ac:dyDescent="0.2">
      <c r="A16" s="38" t="s">
        <v>61</v>
      </c>
      <c r="B16" s="14">
        <v>2196</v>
      </c>
      <c r="C16" s="14">
        <v>429</v>
      </c>
      <c r="D16" s="14">
        <v>41</v>
      </c>
      <c r="E16" s="14">
        <v>129</v>
      </c>
      <c r="G16" s="14">
        <v>2795</v>
      </c>
    </row>
    <row r="17" spans="1:7" x14ac:dyDescent="0.2">
      <c r="A17" s="38" t="s">
        <v>62</v>
      </c>
      <c r="B17" s="14">
        <v>2183</v>
      </c>
      <c r="C17" s="14">
        <v>415</v>
      </c>
      <c r="D17" s="14">
        <v>52</v>
      </c>
      <c r="E17" s="14">
        <v>128</v>
      </c>
      <c r="G17" s="14">
        <v>2778</v>
      </c>
    </row>
    <row r="18" spans="1:7" x14ac:dyDescent="0.2">
      <c r="A18" s="38" t="s">
        <v>63</v>
      </c>
      <c r="B18" s="14">
        <v>2151</v>
      </c>
      <c r="C18" s="14">
        <v>525</v>
      </c>
      <c r="D18" s="14">
        <v>43</v>
      </c>
      <c r="E18" s="14">
        <v>129</v>
      </c>
      <c r="G18" s="14">
        <v>2848</v>
      </c>
    </row>
    <row r="19" spans="1:7" x14ac:dyDescent="0.2">
      <c r="A19" s="38" t="s">
        <v>78</v>
      </c>
    </row>
    <row r="20" spans="1:7" x14ac:dyDescent="0.2">
      <c r="A20" s="38" t="s">
        <v>80</v>
      </c>
      <c r="B20" s="14">
        <v>2131</v>
      </c>
      <c r="C20" s="14">
        <v>651</v>
      </c>
      <c r="D20" s="14">
        <v>59</v>
      </c>
      <c r="E20" s="14">
        <v>132</v>
      </c>
      <c r="G20" s="14">
        <v>2973</v>
      </c>
    </row>
    <row r="21" spans="1:7" x14ac:dyDescent="0.2">
      <c r="A21" s="38" t="s">
        <v>90</v>
      </c>
      <c r="B21" s="14">
        <v>2084</v>
      </c>
      <c r="C21" s="14">
        <v>559</v>
      </c>
      <c r="D21" s="14">
        <v>53</v>
      </c>
      <c r="E21" s="14">
        <v>148</v>
      </c>
      <c r="G21" s="14">
        <v>2844</v>
      </c>
    </row>
    <row r="22" spans="1:7" x14ac:dyDescent="0.2">
      <c r="A22" s="38" t="s">
        <v>79</v>
      </c>
      <c r="B22" s="14">
        <v>40403</v>
      </c>
      <c r="C22" s="14">
        <v>7539</v>
      </c>
      <c r="D22" s="14">
        <v>762</v>
      </c>
      <c r="E22" s="14">
        <v>1983</v>
      </c>
      <c r="G22" s="14">
        <v>50687</v>
      </c>
    </row>
    <row r="23" spans="1:7" ht="15.75" x14ac:dyDescent="0.25">
      <c r="A23" s="14" t="s">
        <v>0</v>
      </c>
      <c r="B23" s="55" t="s">
        <v>3</v>
      </c>
      <c r="C23" s="55" t="s">
        <v>21</v>
      </c>
      <c r="D23" s="55" t="s">
        <v>4</v>
      </c>
      <c r="E23" s="55" t="s">
        <v>22</v>
      </c>
    </row>
    <row r="24" spans="1:7" x14ac:dyDescent="0.2">
      <c r="A24" s="14" t="s">
        <v>5</v>
      </c>
      <c r="B24" s="14" cm="1">
        <f t="array" ref="B24:E37">B5:E18</f>
        <v>3581</v>
      </c>
      <c r="C24" s="14">
        <v>430</v>
      </c>
      <c r="D24" s="14">
        <v>50</v>
      </c>
      <c r="E24" s="14">
        <v>104</v>
      </c>
    </row>
    <row r="25" spans="1:7" x14ac:dyDescent="0.2">
      <c r="A25" s="14" t="s">
        <v>6</v>
      </c>
      <c r="B25" s="14">
        <v>3310</v>
      </c>
      <c r="C25" s="14">
        <v>437</v>
      </c>
      <c r="D25" s="14">
        <v>50</v>
      </c>
      <c r="E25" s="14">
        <v>121</v>
      </c>
    </row>
    <row r="26" spans="1:7" x14ac:dyDescent="0.2">
      <c r="A26" s="14" t="s">
        <v>7</v>
      </c>
      <c r="B26" s="14">
        <v>2994</v>
      </c>
      <c r="C26" s="14">
        <v>327</v>
      </c>
      <c r="D26" s="14">
        <v>49</v>
      </c>
      <c r="E26" s="14">
        <v>101</v>
      </c>
    </row>
    <row r="27" spans="1:7" x14ac:dyDescent="0.2">
      <c r="A27" s="14" t="s">
        <v>8</v>
      </c>
      <c r="B27" s="14">
        <v>2721</v>
      </c>
      <c r="C27" s="14">
        <v>402</v>
      </c>
      <c r="D27" s="14">
        <v>73</v>
      </c>
      <c r="E27" s="14">
        <v>113</v>
      </c>
    </row>
    <row r="28" spans="1:7" x14ac:dyDescent="0.2">
      <c r="A28" s="14" t="s">
        <v>9</v>
      </c>
      <c r="B28" s="14">
        <v>2617</v>
      </c>
      <c r="C28" s="14">
        <v>400</v>
      </c>
      <c r="D28" s="14">
        <v>31</v>
      </c>
      <c r="E28" s="14">
        <v>141</v>
      </c>
    </row>
    <row r="29" spans="1:7" x14ac:dyDescent="0.2">
      <c r="A29" s="14" t="s">
        <v>10</v>
      </c>
      <c r="B29" s="14">
        <v>2568</v>
      </c>
      <c r="C29" s="14">
        <v>565</v>
      </c>
      <c r="D29" s="14">
        <v>39</v>
      </c>
      <c r="E29" s="14">
        <v>129</v>
      </c>
    </row>
    <row r="30" spans="1:7" x14ac:dyDescent="0.2">
      <c r="A30" s="14" t="s">
        <v>11</v>
      </c>
      <c r="B30" s="14">
        <v>2430</v>
      </c>
      <c r="C30" s="14">
        <v>618</v>
      </c>
      <c r="D30" s="14">
        <v>36</v>
      </c>
      <c r="E30" s="14">
        <v>127</v>
      </c>
    </row>
    <row r="31" spans="1:7" x14ac:dyDescent="0.2">
      <c r="A31" s="14" t="s">
        <v>12</v>
      </c>
      <c r="B31" s="14">
        <v>2455</v>
      </c>
      <c r="C31" s="14">
        <v>512</v>
      </c>
      <c r="D31" s="14">
        <v>45</v>
      </c>
      <c r="E31" s="14">
        <v>114</v>
      </c>
    </row>
    <row r="32" spans="1:7" x14ac:dyDescent="0.2">
      <c r="A32" s="14" t="s">
        <v>29</v>
      </c>
      <c r="B32" s="14">
        <v>2357</v>
      </c>
      <c r="C32" s="14">
        <v>448</v>
      </c>
      <c r="D32" s="14">
        <v>54</v>
      </c>
      <c r="E32" s="14">
        <v>129</v>
      </c>
    </row>
    <row r="33" spans="1:9" x14ac:dyDescent="0.2">
      <c r="A33" s="14" t="s">
        <v>31</v>
      </c>
      <c r="B33" s="14">
        <v>2336</v>
      </c>
      <c r="C33" s="14">
        <v>487</v>
      </c>
      <c r="D33" s="14">
        <v>56</v>
      </c>
      <c r="E33" s="14">
        <v>136</v>
      </c>
    </row>
    <row r="34" spans="1:9" x14ac:dyDescent="0.2">
      <c r="A34" s="14" t="s">
        <v>48</v>
      </c>
      <c r="B34" s="14">
        <v>2289</v>
      </c>
      <c r="C34" s="14">
        <v>334</v>
      </c>
      <c r="D34" s="14">
        <v>31</v>
      </c>
      <c r="E34" s="14">
        <v>102</v>
      </c>
    </row>
    <row r="35" spans="1:9" x14ac:dyDescent="0.2">
      <c r="A35" s="14" t="s">
        <v>61</v>
      </c>
      <c r="B35" s="14">
        <v>2196</v>
      </c>
      <c r="C35" s="14">
        <v>429</v>
      </c>
      <c r="D35" s="14">
        <v>41</v>
      </c>
      <c r="E35" s="14">
        <v>129</v>
      </c>
    </row>
    <row r="36" spans="1:9" x14ac:dyDescent="0.2">
      <c r="A36" s="14" t="s">
        <v>62</v>
      </c>
      <c r="B36" s="14">
        <v>2183</v>
      </c>
      <c r="C36" s="14">
        <v>415</v>
      </c>
      <c r="D36" s="14">
        <v>52</v>
      </c>
      <c r="E36" s="14">
        <v>128</v>
      </c>
    </row>
    <row r="37" spans="1:9" x14ac:dyDescent="0.2">
      <c r="A37" s="14" t="s">
        <v>63</v>
      </c>
      <c r="B37" s="14">
        <v>2151</v>
      </c>
      <c r="C37" s="14">
        <v>525</v>
      </c>
      <c r="D37" s="14">
        <v>43</v>
      </c>
      <c r="E37" s="14">
        <v>129</v>
      </c>
    </row>
    <row r="38" spans="1:9" x14ac:dyDescent="0.2">
      <c r="A38" s="14" t="s">
        <v>80</v>
      </c>
      <c r="B38" s="14" cm="1">
        <f t="array" ref="B38:E39">B20:E21</f>
        <v>2131</v>
      </c>
      <c r="C38" s="14">
        <v>651</v>
      </c>
      <c r="D38" s="14">
        <v>59</v>
      </c>
      <c r="E38" s="14">
        <v>132</v>
      </c>
    </row>
    <row r="39" spans="1:9" x14ac:dyDescent="0.2">
      <c r="A39" s="14" t="s">
        <v>90</v>
      </c>
      <c r="B39" s="14">
        <v>2084</v>
      </c>
      <c r="C39" s="14">
        <v>559</v>
      </c>
      <c r="D39" s="14">
        <v>53</v>
      </c>
      <c r="E39" s="14">
        <v>148</v>
      </c>
    </row>
    <row r="43" spans="1:9" ht="15.75" thickBot="1" x14ac:dyDescent="0.25"/>
    <row r="44" spans="1:9" ht="30.75" thickBot="1" x14ac:dyDescent="0.25">
      <c r="A44" s="56" t="s">
        <v>19</v>
      </c>
      <c r="B44" s="42" t="s">
        <v>3</v>
      </c>
      <c r="C44" s="42" t="s">
        <v>21</v>
      </c>
      <c r="D44" s="42" t="s">
        <v>4</v>
      </c>
      <c r="E44" s="42" t="s">
        <v>22</v>
      </c>
      <c r="G44" s="57"/>
      <c r="H44" s="58"/>
      <c r="I44" s="58"/>
    </row>
    <row r="45" spans="1:9" x14ac:dyDescent="0.2">
      <c r="A45" s="14" t="s">
        <v>5</v>
      </c>
      <c r="B45" s="14">
        <f>INDEX(FIRE0511a!$A$3:$J$29,MATCH($A45,FIRE0511a!$A$3:$A$29,0),MATCH(B$44,FIRE0511a!$A$3:$J$3,0))</f>
        <v>3581</v>
      </c>
      <c r="C45" s="14">
        <f>INDEX(FIRE0511a!$A$3:$J$29,MATCH($A45,FIRE0511a!$A$3:$A$29,0),MATCH(C$44,FIRE0511a!$A$3:$J$3,0))</f>
        <v>430</v>
      </c>
      <c r="D45" s="14">
        <f>INDEX(FIRE0511a!$A$3:$J$29,MATCH($A45,FIRE0511a!$A$3:$A$29,0),MATCH(D$44,FIRE0511a!$A$3:$J$3,0))</f>
        <v>50</v>
      </c>
      <c r="E45" s="14">
        <f>INDEX(FIRE0511a!$A$3:$J$29,MATCH($A45,FIRE0511a!$A$3:$A$29,0),MATCH(E$44,FIRE0511a!$A$3:$J$3,0))</f>
        <v>104</v>
      </c>
    </row>
    <row r="46" spans="1:9" x14ac:dyDescent="0.2">
      <c r="A46" s="14" t="s">
        <v>6</v>
      </c>
      <c r="B46" s="14">
        <f>INDEX(FIRE0511a!$A$3:$J$29,MATCH($A46,FIRE0511a!$A$3:$A$29,0),MATCH(B$44,FIRE0511a!$A$3:$J$3,0))</f>
        <v>3310</v>
      </c>
      <c r="C46" s="14">
        <f>INDEX(FIRE0511a!$A$3:$J$29,MATCH($A46,FIRE0511a!$A$3:$A$29,0),MATCH(C$44,FIRE0511a!$A$3:$J$3,0))</f>
        <v>437</v>
      </c>
      <c r="D46" s="14">
        <f>INDEX(FIRE0511a!$A$3:$J$29,MATCH($A46,FIRE0511a!$A$3:$A$29,0),MATCH(D$44,FIRE0511a!$A$3:$J$3,0))</f>
        <v>50</v>
      </c>
      <c r="E46" s="14">
        <f>INDEX(FIRE0511a!$A$3:$J$29,MATCH($A46,FIRE0511a!$A$3:$A$29,0),MATCH(E$44,FIRE0511a!$A$3:$J$3,0))</f>
        <v>121</v>
      </c>
    </row>
    <row r="47" spans="1:9" x14ac:dyDescent="0.2">
      <c r="A47" s="14" t="s">
        <v>7</v>
      </c>
      <c r="B47" s="14">
        <f>INDEX(FIRE0511a!$A$3:$J$29,MATCH($A47,FIRE0511a!$A$3:$A$29,0),MATCH(B$44,FIRE0511a!$A$3:$J$3,0))</f>
        <v>2994</v>
      </c>
      <c r="C47" s="14">
        <f>INDEX(FIRE0511a!$A$3:$J$29,MATCH($A47,FIRE0511a!$A$3:$A$29,0),MATCH(C$44,FIRE0511a!$A$3:$J$3,0))</f>
        <v>327</v>
      </c>
      <c r="D47" s="14">
        <f>INDEX(FIRE0511a!$A$3:$J$29,MATCH($A47,FIRE0511a!$A$3:$A$29,0),MATCH(D$44,FIRE0511a!$A$3:$J$3,0))</f>
        <v>49</v>
      </c>
      <c r="E47" s="14">
        <f>INDEX(FIRE0511a!$A$3:$J$29,MATCH($A47,FIRE0511a!$A$3:$A$29,0),MATCH(E$44,FIRE0511a!$A$3:$J$3,0))</f>
        <v>101</v>
      </c>
    </row>
    <row r="48" spans="1:9" x14ac:dyDescent="0.2">
      <c r="A48" s="14" t="s">
        <v>8</v>
      </c>
      <c r="B48" s="14">
        <f>INDEX(FIRE0511a!$A$3:$J$29,MATCH($A48,FIRE0511a!$A$3:$A$29,0),MATCH(B$44,FIRE0511a!$A$3:$J$3,0))</f>
        <v>2721</v>
      </c>
      <c r="C48" s="14">
        <f>INDEX(FIRE0511a!$A$3:$J$29,MATCH($A48,FIRE0511a!$A$3:$A$29,0),MATCH(C$44,FIRE0511a!$A$3:$J$3,0))</f>
        <v>402</v>
      </c>
      <c r="D48" s="14">
        <f>INDEX(FIRE0511a!$A$3:$J$29,MATCH($A48,FIRE0511a!$A$3:$A$29,0),MATCH(D$44,FIRE0511a!$A$3:$J$3,0))</f>
        <v>73</v>
      </c>
      <c r="E48" s="14">
        <f>INDEX(FIRE0511a!$A$3:$J$29,MATCH($A48,FIRE0511a!$A$3:$A$29,0),MATCH(E$44,FIRE0511a!$A$3:$J$3,0))</f>
        <v>113</v>
      </c>
    </row>
    <row r="49" spans="1:5" x14ac:dyDescent="0.2">
      <c r="A49" s="14" t="s">
        <v>9</v>
      </c>
      <c r="B49" s="14">
        <f>INDEX(FIRE0511a!$A$3:$J$29,MATCH($A49,FIRE0511a!$A$3:$A$29,0),MATCH(B$44,FIRE0511a!$A$3:$J$3,0))</f>
        <v>2617</v>
      </c>
      <c r="C49" s="14">
        <f>INDEX(FIRE0511a!$A$3:$J$29,MATCH($A49,FIRE0511a!$A$3:$A$29,0),MATCH(C$44,FIRE0511a!$A$3:$J$3,0))</f>
        <v>400</v>
      </c>
      <c r="D49" s="14">
        <f>INDEX(FIRE0511a!$A$3:$J$29,MATCH($A49,FIRE0511a!$A$3:$A$29,0),MATCH(D$44,FIRE0511a!$A$3:$J$3,0))</f>
        <v>31</v>
      </c>
      <c r="E49" s="14">
        <f>INDEX(FIRE0511a!$A$3:$J$29,MATCH($A49,FIRE0511a!$A$3:$A$29,0),MATCH(E$44,FIRE0511a!$A$3:$J$3,0))</f>
        <v>141</v>
      </c>
    </row>
    <row r="50" spans="1:5" x14ac:dyDescent="0.2">
      <c r="A50" s="14" t="s">
        <v>10</v>
      </c>
      <c r="B50" s="14">
        <f>INDEX(FIRE0511a!$A$3:$J$29,MATCH($A50,FIRE0511a!$A$3:$A$29,0),MATCH(B$44,FIRE0511a!$A$3:$J$3,0))</f>
        <v>2568</v>
      </c>
      <c r="C50" s="14">
        <f>INDEX(FIRE0511a!$A$3:$J$29,MATCH($A50,FIRE0511a!$A$3:$A$29,0),MATCH(C$44,FIRE0511a!$A$3:$J$3,0))</f>
        <v>565</v>
      </c>
      <c r="D50" s="14">
        <f>INDEX(FIRE0511a!$A$3:$J$29,MATCH($A50,FIRE0511a!$A$3:$A$29,0),MATCH(D$44,FIRE0511a!$A$3:$J$3,0))</f>
        <v>39</v>
      </c>
      <c r="E50" s="14">
        <f>INDEX(FIRE0511a!$A$3:$J$29,MATCH($A50,FIRE0511a!$A$3:$A$29,0),MATCH(E$44,FIRE0511a!$A$3:$J$3,0))</f>
        <v>129</v>
      </c>
    </row>
    <row r="51" spans="1:5" x14ac:dyDescent="0.2">
      <c r="A51" s="14" t="s">
        <v>11</v>
      </c>
      <c r="B51" s="14">
        <f>INDEX(FIRE0511a!$A$3:$J$29,MATCH($A51,FIRE0511a!$A$3:$A$29,0),MATCH(B$44,FIRE0511a!$A$3:$J$3,0))</f>
        <v>2430</v>
      </c>
      <c r="C51" s="14">
        <f>INDEX(FIRE0511a!$A$3:$J$29,MATCH($A51,FIRE0511a!$A$3:$A$29,0),MATCH(C$44,FIRE0511a!$A$3:$J$3,0))</f>
        <v>618</v>
      </c>
      <c r="D51" s="14">
        <f>INDEX(FIRE0511a!$A$3:$J$29,MATCH($A51,FIRE0511a!$A$3:$A$29,0),MATCH(D$44,FIRE0511a!$A$3:$J$3,0))</f>
        <v>36</v>
      </c>
      <c r="E51" s="14">
        <f>INDEX(FIRE0511a!$A$3:$J$29,MATCH($A51,FIRE0511a!$A$3:$A$29,0),MATCH(E$44,FIRE0511a!$A$3:$J$3,0))</f>
        <v>127</v>
      </c>
    </row>
    <row r="52" spans="1:5" x14ac:dyDescent="0.2">
      <c r="A52" s="14" t="s">
        <v>12</v>
      </c>
      <c r="B52" s="14">
        <f>INDEX(FIRE0511a!$A$3:$J$29,MATCH($A52,FIRE0511a!$A$3:$A$29,0),MATCH(B$44,FIRE0511a!$A$3:$J$3,0))</f>
        <v>2455</v>
      </c>
      <c r="C52" s="14">
        <f>INDEX(FIRE0511a!$A$3:$J$29,MATCH($A52,FIRE0511a!$A$3:$A$29,0),MATCH(C$44,FIRE0511a!$A$3:$J$3,0))</f>
        <v>512</v>
      </c>
      <c r="D52" s="14">
        <f>INDEX(FIRE0511a!$A$3:$J$29,MATCH($A52,FIRE0511a!$A$3:$A$29,0),MATCH(D$44,FIRE0511a!$A$3:$J$3,0))</f>
        <v>45</v>
      </c>
      <c r="E52" s="14">
        <f>INDEX(FIRE0511a!$A$3:$J$29,MATCH($A52,FIRE0511a!$A$3:$A$29,0),MATCH(E$44,FIRE0511a!$A$3:$J$3,0))</f>
        <v>114</v>
      </c>
    </row>
    <row r="53" spans="1:5" x14ac:dyDescent="0.2">
      <c r="A53" s="14" t="s">
        <v>29</v>
      </c>
      <c r="B53" s="14">
        <f>INDEX(FIRE0511a!$A$3:$J$29,MATCH($A53,FIRE0511a!$A$3:$A$29,0),MATCH(B$44,FIRE0511a!$A$3:$J$3,0))</f>
        <v>2357</v>
      </c>
      <c r="C53" s="14">
        <f>INDEX(FIRE0511a!$A$3:$J$29,MATCH($A53,FIRE0511a!$A$3:$A$29,0),MATCH(C$44,FIRE0511a!$A$3:$J$3,0))</f>
        <v>448</v>
      </c>
      <c r="D53" s="14">
        <f>INDEX(FIRE0511a!$A$3:$J$29,MATCH($A53,FIRE0511a!$A$3:$A$29,0),MATCH(D$44,FIRE0511a!$A$3:$J$3,0))</f>
        <v>54</v>
      </c>
      <c r="E53" s="14">
        <f>INDEX(FIRE0511a!$A$3:$J$29,MATCH($A53,FIRE0511a!$A$3:$A$29,0),MATCH(E$44,FIRE0511a!$A$3:$J$3,0))</f>
        <v>129</v>
      </c>
    </row>
    <row r="54" spans="1:5" x14ac:dyDescent="0.2">
      <c r="A54" s="14" t="s">
        <v>31</v>
      </c>
      <c r="B54" s="14">
        <f>INDEX(FIRE0511a!$A$3:$J$29,MATCH($A54,FIRE0511a!$A$3:$A$29,0),MATCH(B$44,FIRE0511a!$A$3:$J$3,0))</f>
        <v>2336</v>
      </c>
      <c r="C54" s="14">
        <f>INDEX(FIRE0511a!$A$3:$J$29,MATCH($A54,FIRE0511a!$A$3:$A$29,0),MATCH(C$44,FIRE0511a!$A$3:$J$3,0))</f>
        <v>487</v>
      </c>
      <c r="D54" s="14">
        <f>INDEX(FIRE0511a!$A$3:$J$29,MATCH($A54,FIRE0511a!$A$3:$A$29,0),MATCH(D$44,FIRE0511a!$A$3:$J$3,0))</f>
        <v>56</v>
      </c>
      <c r="E54" s="14">
        <f>INDEX(FIRE0511a!$A$3:$J$29,MATCH($A54,FIRE0511a!$A$3:$A$29,0),MATCH(E$44,FIRE0511a!$A$3:$J$3,0))</f>
        <v>136</v>
      </c>
    </row>
    <row r="55" spans="1:5" x14ac:dyDescent="0.2">
      <c r="A55" s="14" t="s">
        <v>48</v>
      </c>
      <c r="B55" s="14">
        <f>INDEX(FIRE0511a!$A$3:$J$29,MATCH($A55,FIRE0511a!$A$3:$A$29,0),MATCH(B$44,FIRE0511a!$A$3:$J$3,0))</f>
        <v>2289</v>
      </c>
      <c r="C55" s="14">
        <f>INDEX(FIRE0511a!$A$3:$J$29,MATCH($A55,FIRE0511a!$A$3:$A$29,0),MATCH(C$44,FIRE0511a!$A$3:$J$3,0))</f>
        <v>334</v>
      </c>
      <c r="D55" s="14">
        <f>INDEX(FIRE0511a!$A$3:$J$29,MATCH($A55,FIRE0511a!$A$3:$A$29,0),MATCH(D$44,FIRE0511a!$A$3:$J$3,0))</f>
        <v>31</v>
      </c>
      <c r="E55" s="14">
        <f>INDEX(FIRE0511a!$A$3:$J$29,MATCH($A55,FIRE0511a!$A$3:$A$29,0),MATCH(E$44,FIRE0511a!$A$3:$J$3,0))</f>
        <v>102</v>
      </c>
    </row>
    <row r="56" spans="1:5" x14ac:dyDescent="0.2">
      <c r="A56" s="14" t="s">
        <v>61</v>
      </c>
      <c r="B56" s="14">
        <f>INDEX(FIRE0511a!$A$3:$J$29,MATCH($A56,FIRE0511a!$A$3:$A$29,0),MATCH(B$44,FIRE0511a!$A$3:$J$3,0))</f>
        <v>2196</v>
      </c>
      <c r="C56" s="14">
        <f>INDEX(FIRE0511a!$A$3:$J$29,MATCH($A56,FIRE0511a!$A$3:$A$29,0),MATCH(C$44,FIRE0511a!$A$3:$J$3,0))</f>
        <v>429</v>
      </c>
      <c r="D56" s="14">
        <f>INDEX(FIRE0511a!$A$3:$J$29,MATCH($A56,FIRE0511a!$A$3:$A$29,0),MATCH(D$44,FIRE0511a!$A$3:$J$3,0))</f>
        <v>41</v>
      </c>
      <c r="E56" s="14">
        <f>INDEX(FIRE0511a!$A$3:$J$29,MATCH($A56,FIRE0511a!$A$3:$A$29,0),MATCH(E$44,FIRE0511a!$A$3:$J$3,0))</f>
        <v>129</v>
      </c>
    </row>
    <row r="57" spans="1:5" x14ac:dyDescent="0.2">
      <c r="A57" s="14" t="s">
        <v>62</v>
      </c>
      <c r="B57" s="14">
        <f>INDEX(FIRE0511a!$A$3:$J$29,MATCH($A57,FIRE0511a!$A$3:$A$29,0),MATCH(B$44,FIRE0511a!$A$3:$J$3,0))</f>
        <v>2183</v>
      </c>
      <c r="C57" s="14">
        <f>INDEX(FIRE0511a!$A$3:$J$29,MATCH($A57,FIRE0511a!$A$3:$A$29,0),MATCH(C$44,FIRE0511a!$A$3:$J$3,0))</f>
        <v>415</v>
      </c>
      <c r="D57" s="14">
        <f>INDEX(FIRE0511a!$A$3:$J$29,MATCH($A57,FIRE0511a!$A$3:$A$29,0),MATCH(D$44,FIRE0511a!$A$3:$J$3,0))</f>
        <v>52</v>
      </c>
      <c r="E57" s="14">
        <f>INDEX(FIRE0511a!$A$3:$J$29,MATCH($A57,FIRE0511a!$A$3:$A$29,0),MATCH(E$44,FIRE0511a!$A$3:$J$3,0))</f>
        <v>128</v>
      </c>
    </row>
    <row r="58" spans="1:5" x14ac:dyDescent="0.2">
      <c r="A58" s="14" t="s">
        <v>63</v>
      </c>
      <c r="B58" s="14">
        <f>INDEX(FIRE0511a!$A$3:$J$29,MATCH($A58,FIRE0511a!$A$3:$A$29,0),MATCH(B$44,FIRE0511a!$A$3:$J$3,0))</f>
        <v>2151</v>
      </c>
      <c r="C58" s="14">
        <f>INDEX(FIRE0511a!$A$3:$J$29,MATCH($A58,FIRE0511a!$A$3:$A$29,0),MATCH(C$44,FIRE0511a!$A$3:$J$3,0))</f>
        <v>525</v>
      </c>
      <c r="D58" s="14">
        <f>INDEX(FIRE0511a!$A$3:$J$29,MATCH($A58,FIRE0511a!$A$3:$A$29,0),MATCH(D$44,FIRE0511a!$A$3:$J$3,0))</f>
        <v>43</v>
      </c>
      <c r="E58" s="14">
        <f>INDEX(FIRE0511a!$A$3:$J$29,MATCH($A58,FIRE0511a!$A$3:$A$29,0),MATCH(E$44,FIRE0511a!$A$3:$J$3,0))</f>
        <v>129</v>
      </c>
    </row>
    <row r="59" spans="1:5" x14ac:dyDescent="0.2">
      <c r="A59" s="14" t="s">
        <v>80</v>
      </c>
      <c r="B59" s="14">
        <f>INDEX(FIRE0511a!$A$3:$J$29,MATCH($A59,FIRE0511a!$A$3:$A$29,0),MATCH(B$44,FIRE0511a!$A$3:$J$3,0))</f>
        <v>2131</v>
      </c>
      <c r="C59" s="14">
        <f>INDEX(FIRE0511a!$A$3:$J$29,MATCH($A59,FIRE0511a!$A$3:$A$29,0),MATCH(C$44,FIRE0511a!$A$3:$J$3,0))</f>
        <v>651</v>
      </c>
      <c r="D59" s="14">
        <f>INDEX(FIRE0511a!$A$3:$J$29,MATCH($A59,FIRE0511a!$A$3:$A$29,0),MATCH(D$44,FIRE0511a!$A$3:$J$3,0))</f>
        <v>59</v>
      </c>
      <c r="E59" s="14">
        <f>INDEX(FIRE0511a!$A$3:$J$29,MATCH($A59,FIRE0511a!$A$3:$A$29,0),MATCH(E$44,FIRE0511a!$A$3:$J$3,0))</f>
        <v>132</v>
      </c>
    </row>
    <row r="60" spans="1:5" x14ac:dyDescent="0.2">
      <c r="A60" s="14" t="s">
        <v>90</v>
      </c>
      <c r="B60" s="14">
        <f>INDEX(FIRE0511a!$A$3:$J$29,MATCH($A60,FIRE0511a!$A$3:$A$29,0),MATCH(B$44,FIRE0511a!$A$3:$J$3,0))</f>
        <v>2084</v>
      </c>
      <c r="C60" s="14">
        <f>INDEX(FIRE0511a!$A$3:$J$29,MATCH($A60,FIRE0511a!$A$3:$A$29,0),MATCH(C$44,FIRE0511a!$A$3:$J$3,0))</f>
        <v>559</v>
      </c>
      <c r="D60" s="14">
        <f>INDEX(FIRE0511a!$A$3:$J$29,MATCH($A60,FIRE0511a!$A$3:$A$29,0),MATCH(D$44,FIRE0511a!$A$3:$J$3,0))</f>
        <v>53</v>
      </c>
      <c r="E60" s="14">
        <f>INDEX(FIRE0511a!$A$3:$J$29,MATCH($A60,FIRE0511a!$A$3:$A$29,0),MATCH(E$44,FIRE0511a!$A$3:$J$3,0))</f>
        <v>148</v>
      </c>
    </row>
    <row r="67" spans="1:5" x14ac:dyDescent="0.2">
      <c r="A67" s="14" t="s">
        <v>0</v>
      </c>
    </row>
    <row r="68" spans="1:5" x14ac:dyDescent="0.2">
      <c r="A68" s="14" t="s">
        <v>5</v>
      </c>
      <c r="B68" s="14" t="b">
        <f>IF(B45=B24,TRUE)</f>
        <v>1</v>
      </c>
      <c r="C68" s="14" t="b">
        <f t="shared" ref="C68:E68" si="0">IF(C45=C24,TRUE)</f>
        <v>1</v>
      </c>
      <c r="D68" s="14" t="b">
        <f t="shared" si="0"/>
        <v>1</v>
      </c>
      <c r="E68" s="14" t="b">
        <f t="shared" si="0"/>
        <v>1</v>
      </c>
    </row>
    <row r="69" spans="1:5" x14ac:dyDescent="0.2">
      <c r="A69" s="14" t="s">
        <v>6</v>
      </c>
      <c r="B69" s="14" t="b">
        <f t="shared" ref="B69:E83" si="1">IF(B46=B25,TRUE)</f>
        <v>1</v>
      </c>
      <c r="C69" s="14" t="b">
        <f t="shared" si="1"/>
        <v>1</v>
      </c>
      <c r="D69" s="14" t="b">
        <f t="shared" si="1"/>
        <v>1</v>
      </c>
      <c r="E69" s="14" t="b">
        <f t="shared" si="1"/>
        <v>1</v>
      </c>
    </row>
    <row r="70" spans="1:5" x14ac:dyDescent="0.2">
      <c r="A70" s="14" t="s">
        <v>7</v>
      </c>
      <c r="B70" s="14" t="b">
        <f t="shared" si="1"/>
        <v>1</v>
      </c>
      <c r="C70" s="14" t="b">
        <f t="shared" si="1"/>
        <v>1</v>
      </c>
      <c r="D70" s="14" t="b">
        <f t="shared" si="1"/>
        <v>1</v>
      </c>
      <c r="E70" s="14" t="b">
        <f t="shared" si="1"/>
        <v>1</v>
      </c>
    </row>
    <row r="71" spans="1:5" x14ac:dyDescent="0.2">
      <c r="A71" s="14" t="s">
        <v>8</v>
      </c>
      <c r="B71" s="14" t="b">
        <f t="shared" si="1"/>
        <v>1</v>
      </c>
      <c r="C71" s="14" t="b">
        <f t="shared" si="1"/>
        <v>1</v>
      </c>
      <c r="D71" s="14" t="b">
        <f t="shared" si="1"/>
        <v>1</v>
      </c>
      <c r="E71" s="14" t="b">
        <f t="shared" si="1"/>
        <v>1</v>
      </c>
    </row>
    <row r="72" spans="1:5" x14ac:dyDescent="0.2">
      <c r="A72" s="14" t="s">
        <v>9</v>
      </c>
      <c r="B72" s="14" t="b">
        <f t="shared" si="1"/>
        <v>1</v>
      </c>
      <c r="C72" s="14" t="b">
        <f t="shared" si="1"/>
        <v>1</v>
      </c>
      <c r="D72" s="14" t="b">
        <f t="shared" si="1"/>
        <v>1</v>
      </c>
      <c r="E72" s="14" t="b">
        <f t="shared" si="1"/>
        <v>1</v>
      </c>
    </row>
    <row r="73" spans="1:5" x14ac:dyDescent="0.2">
      <c r="A73" s="14" t="s">
        <v>10</v>
      </c>
      <c r="B73" s="14" t="b">
        <f t="shared" si="1"/>
        <v>1</v>
      </c>
      <c r="C73" s="14" t="b">
        <f t="shared" si="1"/>
        <v>1</v>
      </c>
      <c r="D73" s="14" t="b">
        <f t="shared" si="1"/>
        <v>1</v>
      </c>
      <c r="E73" s="14" t="b">
        <f t="shared" si="1"/>
        <v>1</v>
      </c>
    </row>
    <row r="74" spans="1:5" x14ac:dyDescent="0.2">
      <c r="A74" s="14" t="s">
        <v>11</v>
      </c>
      <c r="B74" s="14" t="b">
        <f t="shared" si="1"/>
        <v>1</v>
      </c>
      <c r="C74" s="14" t="b">
        <f t="shared" si="1"/>
        <v>1</v>
      </c>
      <c r="D74" s="14" t="b">
        <f t="shared" si="1"/>
        <v>1</v>
      </c>
      <c r="E74" s="14" t="b">
        <f t="shared" si="1"/>
        <v>1</v>
      </c>
    </row>
    <row r="75" spans="1:5" x14ac:dyDescent="0.2">
      <c r="A75" s="14" t="s">
        <v>12</v>
      </c>
      <c r="B75" s="14" t="b">
        <f t="shared" si="1"/>
        <v>1</v>
      </c>
      <c r="C75" s="14" t="b">
        <f t="shared" si="1"/>
        <v>1</v>
      </c>
      <c r="D75" s="14" t="b">
        <f t="shared" si="1"/>
        <v>1</v>
      </c>
      <c r="E75" s="14" t="b">
        <f t="shared" si="1"/>
        <v>1</v>
      </c>
    </row>
    <row r="76" spans="1:5" x14ac:dyDescent="0.2">
      <c r="A76" s="14" t="s">
        <v>29</v>
      </c>
      <c r="B76" s="14" t="b">
        <f t="shared" si="1"/>
        <v>1</v>
      </c>
      <c r="C76" s="14" t="b">
        <f t="shared" si="1"/>
        <v>1</v>
      </c>
      <c r="D76" s="14" t="b">
        <f t="shared" si="1"/>
        <v>1</v>
      </c>
      <c r="E76" s="14" t="b">
        <f t="shared" si="1"/>
        <v>1</v>
      </c>
    </row>
    <row r="77" spans="1:5" x14ac:dyDescent="0.2">
      <c r="A77" s="14" t="s">
        <v>31</v>
      </c>
      <c r="B77" s="14" t="b">
        <f t="shared" si="1"/>
        <v>1</v>
      </c>
      <c r="C77" s="14" t="b">
        <f t="shared" si="1"/>
        <v>1</v>
      </c>
      <c r="D77" s="14" t="b">
        <f t="shared" si="1"/>
        <v>1</v>
      </c>
      <c r="E77" s="14" t="b">
        <f t="shared" si="1"/>
        <v>1</v>
      </c>
    </row>
    <row r="78" spans="1:5" x14ac:dyDescent="0.2">
      <c r="A78" s="14" t="s">
        <v>48</v>
      </c>
      <c r="B78" s="14" t="b">
        <f t="shared" si="1"/>
        <v>1</v>
      </c>
      <c r="C78" s="14" t="b">
        <f t="shared" si="1"/>
        <v>1</v>
      </c>
      <c r="D78" s="14" t="b">
        <f t="shared" si="1"/>
        <v>1</v>
      </c>
      <c r="E78" s="14" t="b">
        <f t="shared" si="1"/>
        <v>1</v>
      </c>
    </row>
    <row r="79" spans="1:5" x14ac:dyDescent="0.2">
      <c r="A79" s="14" t="s">
        <v>61</v>
      </c>
      <c r="B79" s="14" t="b">
        <f t="shared" si="1"/>
        <v>1</v>
      </c>
      <c r="C79" s="14" t="b">
        <f t="shared" si="1"/>
        <v>1</v>
      </c>
      <c r="D79" s="14" t="b">
        <f t="shared" si="1"/>
        <v>1</v>
      </c>
      <c r="E79" s="14" t="b">
        <f t="shared" si="1"/>
        <v>1</v>
      </c>
    </row>
    <row r="80" spans="1:5" x14ac:dyDescent="0.2">
      <c r="A80" s="14" t="s">
        <v>62</v>
      </c>
      <c r="B80" s="14" t="b">
        <f t="shared" si="1"/>
        <v>1</v>
      </c>
      <c r="C80" s="14" t="b">
        <f t="shared" si="1"/>
        <v>1</v>
      </c>
      <c r="D80" s="14" t="b">
        <f t="shared" si="1"/>
        <v>1</v>
      </c>
      <c r="E80" s="14" t="b">
        <f t="shared" si="1"/>
        <v>1</v>
      </c>
    </row>
    <row r="81" spans="1:5" x14ac:dyDescent="0.2">
      <c r="A81" s="14" t="s">
        <v>63</v>
      </c>
      <c r="B81" s="14" t="b">
        <f t="shared" si="1"/>
        <v>1</v>
      </c>
      <c r="C81" s="14" t="b">
        <f t="shared" si="1"/>
        <v>1</v>
      </c>
      <c r="D81" s="14" t="b">
        <f t="shared" si="1"/>
        <v>1</v>
      </c>
      <c r="E81" s="14" t="b">
        <f t="shared" si="1"/>
        <v>1</v>
      </c>
    </row>
    <row r="82" spans="1:5" x14ac:dyDescent="0.2">
      <c r="A82" s="14" t="s">
        <v>80</v>
      </c>
      <c r="B82" s="14" t="b">
        <f t="shared" si="1"/>
        <v>1</v>
      </c>
      <c r="C82" s="14" t="b">
        <f t="shared" si="1"/>
        <v>1</v>
      </c>
      <c r="D82" s="14" t="b">
        <f t="shared" si="1"/>
        <v>1</v>
      </c>
      <c r="E82" s="14" t="b">
        <f t="shared" si="1"/>
        <v>1</v>
      </c>
    </row>
    <row r="83" spans="1:5" x14ac:dyDescent="0.2">
      <c r="A83" s="14" t="s">
        <v>90</v>
      </c>
      <c r="B83" s="14" t="b">
        <f t="shared" si="1"/>
        <v>1</v>
      </c>
      <c r="C83" s="14" t="b">
        <f t="shared" si="1"/>
        <v>1</v>
      </c>
      <c r="D83" s="14" t="b">
        <f t="shared" si="1"/>
        <v>1</v>
      </c>
      <c r="E83" s="14" t="b">
        <f t="shared" si="1"/>
        <v>1</v>
      </c>
    </row>
  </sheetData>
  <conditionalFormatting sqref="B68:I82 B83:E83">
    <cfRule type="cellIs" dxfId="1" priority="1" operator="equal">
      <formula>TRUE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D71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2" width="24.140625" style="14" bestFit="1" customWidth="1"/>
    <col min="3" max="3" width="19.85546875" style="14" bestFit="1" customWidth="1"/>
    <col min="4" max="4" width="27.42578125" style="14" bestFit="1" customWidth="1"/>
    <col min="5" max="5" width="22.28515625" style="14" customWidth="1"/>
    <col min="6" max="16384" width="9.140625" style="14"/>
  </cols>
  <sheetData>
    <row r="1" spans="1:4" s="13" customFormat="1" ht="15.75" x14ac:dyDescent="0.25">
      <c r="A1" s="13" t="s">
        <v>0</v>
      </c>
      <c r="B1" s="13" t="s">
        <v>59</v>
      </c>
      <c r="C1" s="13" t="s">
        <v>57</v>
      </c>
      <c r="D1" s="13" t="s">
        <v>60</v>
      </c>
    </row>
    <row r="2" spans="1:4" x14ac:dyDescent="0.2">
      <c r="A2" s="37" t="s">
        <v>5</v>
      </c>
      <c r="B2" s="37" t="s">
        <v>28</v>
      </c>
      <c r="C2" s="37" t="s">
        <v>3</v>
      </c>
      <c r="D2" s="37">
        <v>1634</v>
      </c>
    </row>
    <row r="3" spans="1:4" x14ac:dyDescent="0.2">
      <c r="A3" s="37" t="s">
        <v>5</v>
      </c>
      <c r="B3" s="37" t="s">
        <v>16</v>
      </c>
      <c r="C3" s="37" t="s">
        <v>3</v>
      </c>
      <c r="D3" s="37">
        <v>1</v>
      </c>
    </row>
    <row r="4" spans="1:4" x14ac:dyDescent="0.2">
      <c r="A4" s="37" t="s">
        <v>5</v>
      </c>
      <c r="B4" s="37" t="s">
        <v>13</v>
      </c>
      <c r="C4" s="37" t="s">
        <v>3</v>
      </c>
      <c r="D4" s="37">
        <v>6</v>
      </c>
    </row>
    <row r="5" spans="1:4" x14ac:dyDescent="0.2">
      <c r="A5" s="37" t="s">
        <v>5</v>
      </c>
      <c r="B5" s="37" t="s">
        <v>14</v>
      </c>
      <c r="C5" s="37" t="s">
        <v>3</v>
      </c>
      <c r="D5" s="37">
        <v>2</v>
      </c>
    </row>
    <row r="6" spans="1:4" x14ac:dyDescent="0.2">
      <c r="A6" s="37" t="s">
        <v>5</v>
      </c>
      <c r="B6" s="37" t="s">
        <v>15</v>
      </c>
      <c r="C6" s="37" t="s">
        <v>3</v>
      </c>
      <c r="D6" s="37">
        <v>82</v>
      </c>
    </row>
    <row r="7" spans="1:4" x14ac:dyDescent="0.2">
      <c r="A7" s="37" t="s">
        <v>6</v>
      </c>
      <c r="B7" s="37" t="s">
        <v>28</v>
      </c>
      <c r="C7" s="37" t="s">
        <v>3</v>
      </c>
      <c r="D7" s="37">
        <v>1519</v>
      </c>
    </row>
    <row r="8" spans="1:4" x14ac:dyDescent="0.2">
      <c r="A8" s="37" t="s">
        <v>6</v>
      </c>
      <c r="B8" s="37" t="s">
        <v>16</v>
      </c>
      <c r="C8" s="37" t="s">
        <v>3</v>
      </c>
      <c r="D8" s="37">
        <v>2</v>
      </c>
    </row>
    <row r="9" spans="1:4" x14ac:dyDescent="0.2">
      <c r="A9" s="37" t="s">
        <v>6</v>
      </c>
      <c r="B9" s="37" t="s">
        <v>13</v>
      </c>
      <c r="C9" s="37" t="s">
        <v>3</v>
      </c>
      <c r="D9" s="37">
        <v>20</v>
      </c>
    </row>
    <row r="10" spans="1:4" x14ac:dyDescent="0.2">
      <c r="A10" s="37" t="s">
        <v>6</v>
      </c>
      <c r="B10" s="37" t="s">
        <v>14</v>
      </c>
      <c r="C10" s="37" t="s">
        <v>3</v>
      </c>
      <c r="D10" s="37">
        <v>2</v>
      </c>
    </row>
    <row r="11" spans="1:4" x14ac:dyDescent="0.2">
      <c r="A11" s="37" t="s">
        <v>6</v>
      </c>
      <c r="B11" s="37" t="s">
        <v>15</v>
      </c>
      <c r="C11" s="37" t="s">
        <v>3</v>
      </c>
      <c r="D11" s="37">
        <v>77</v>
      </c>
    </row>
    <row r="12" spans="1:4" x14ac:dyDescent="0.2">
      <c r="A12" s="37" t="s">
        <v>7</v>
      </c>
      <c r="B12" s="37" t="s">
        <v>28</v>
      </c>
      <c r="C12" s="37" t="s">
        <v>3</v>
      </c>
      <c r="D12" s="37">
        <v>1486</v>
      </c>
    </row>
    <row r="13" spans="1:4" x14ac:dyDescent="0.2">
      <c r="A13" s="37" t="s">
        <v>7</v>
      </c>
      <c r="B13" s="37" t="s">
        <v>13</v>
      </c>
      <c r="C13" s="37" t="s">
        <v>3</v>
      </c>
      <c r="D13" s="37">
        <v>6</v>
      </c>
    </row>
    <row r="14" spans="1:4" x14ac:dyDescent="0.2">
      <c r="A14" s="37" t="s">
        <v>7</v>
      </c>
      <c r="B14" s="37" t="s">
        <v>14</v>
      </c>
      <c r="C14" s="37" t="s">
        <v>3</v>
      </c>
      <c r="D14" s="37">
        <v>2</v>
      </c>
    </row>
    <row r="15" spans="1:4" x14ac:dyDescent="0.2">
      <c r="A15" s="37" t="s">
        <v>7</v>
      </c>
      <c r="B15" s="37" t="s">
        <v>15</v>
      </c>
      <c r="C15" s="37" t="s">
        <v>3</v>
      </c>
      <c r="D15" s="37">
        <v>71</v>
      </c>
    </row>
    <row r="16" spans="1:4" x14ac:dyDescent="0.2">
      <c r="A16" s="37" t="s">
        <v>8</v>
      </c>
      <c r="B16" s="37" t="s">
        <v>28</v>
      </c>
      <c r="C16" s="37" t="s">
        <v>3</v>
      </c>
      <c r="D16" s="37">
        <v>1372</v>
      </c>
    </row>
    <row r="17" spans="1:4" x14ac:dyDescent="0.2">
      <c r="A17" s="37" t="s">
        <v>8</v>
      </c>
      <c r="B17" s="37" t="s">
        <v>13</v>
      </c>
      <c r="C17" s="37" t="s">
        <v>3</v>
      </c>
      <c r="D17" s="37">
        <v>6</v>
      </c>
    </row>
    <row r="18" spans="1:4" x14ac:dyDescent="0.2">
      <c r="A18" s="37" t="s">
        <v>8</v>
      </c>
      <c r="B18" s="37" t="s">
        <v>14</v>
      </c>
      <c r="C18" s="37" t="s">
        <v>3</v>
      </c>
      <c r="D18" s="37">
        <v>2</v>
      </c>
    </row>
    <row r="19" spans="1:4" x14ac:dyDescent="0.2">
      <c r="A19" s="37" t="s">
        <v>8</v>
      </c>
      <c r="B19" s="37" t="s">
        <v>15</v>
      </c>
      <c r="C19" s="37" t="s">
        <v>3</v>
      </c>
      <c r="D19" s="37">
        <v>81</v>
      </c>
    </row>
    <row r="20" spans="1:4" x14ac:dyDescent="0.2">
      <c r="A20" s="37" t="s">
        <v>9</v>
      </c>
      <c r="B20" s="37" t="s">
        <v>28</v>
      </c>
      <c r="C20" s="37" t="s">
        <v>3</v>
      </c>
      <c r="D20" s="37">
        <v>1330</v>
      </c>
    </row>
    <row r="21" spans="1:4" x14ac:dyDescent="0.2">
      <c r="A21" s="37" t="s">
        <v>9</v>
      </c>
      <c r="B21" s="37" t="s">
        <v>13</v>
      </c>
      <c r="C21" s="37" t="s">
        <v>3</v>
      </c>
      <c r="D21" s="37">
        <v>4</v>
      </c>
    </row>
    <row r="22" spans="1:4" x14ac:dyDescent="0.2">
      <c r="A22" s="37" t="s">
        <v>9</v>
      </c>
      <c r="B22" s="37" t="s">
        <v>17</v>
      </c>
      <c r="C22" s="37" t="s">
        <v>3</v>
      </c>
      <c r="D22" s="37">
        <v>1</v>
      </c>
    </row>
    <row r="23" spans="1:4" x14ac:dyDescent="0.2">
      <c r="A23" s="37" t="s">
        <v>9</v>
      </c>
      <c r="B23" s="37" t="s">
        <v>14</v>
      </c>
      <c r="C23" s="37" t="s">
        <v>3</v>
      </c>
      <c r="D23" s="37">
        <v>1</v>
      </c>
    </row>
    <row r="24" spans="1:4" x14ac:dyDescent="0.2">
      <c r="A24" s="37" t="s">
        <v>9</v>
      </c>
      <c r="B24" s="37" t="s">
        <v>15</v>
      </c>
      <c r="C24" s="37" t="s">
        <v>3</v>
      </c>
      <c r="D24" s="37">
        <v>63</v>
      </c>
    </row>
    <row r="25" spans="1:4" x14ac:dyDescent="0.2">
      <c r="A25" s="37" t="s">
        <v>10</v>
      </c>
      <c r="B25" s="37" t="s">
        <v>28</v>
      </c>
      <c r="C25" s="37" t="s">
        <v>3</v>
      </c>
      <c r="D25" s="37">
        <v>1314</v>
      </c>
    </row>
    <row r="26" spans="1:4" x14ac:dyDescent="0.2">
      <c r="A26" s="37" t="s">
        <v>10</v>
      </c>
      <c r="B26" s="37" t="s">
        <v>13</v>
      </c>
      <c r="C26" s="37" t="s">
        <v>3</v>
      </c>
      <c r="D26" s="37">
        <v>7</v>
      </c>
    </row>
    <row r="27" spans="1:4" x14ac:dyDescent="0.2">
      <c r="A27" s="37" t="s">
        <v>10</v>
      </c>
      <c r="B27" s="37" t="s">
        <v>15</v>
      </c>
      <c r="C27" s="37" t="s">
        <v>3</v>
      </c>
      <c r="D27" s="37">
        <v>54</v>
      </c>
    </row>
    <row r="28" spans="1:4" x14ac:dyDescent="0.2">
      <c r="A28" s="37" t="s">
        <v>11</v>
      </c>
      <c r="B28" s="37" t="s">
        <v>28</v>
      </c>
      <c r="C28" s="37" t="s">
        <v>3</v>
      </c>
      <c r="D28" s="37">
        <v>1178</v>
      </c>
    </row>
    <row r="29" spans="1:4" x14ac:dyDescent="0.2">
      <c r="A29" s="37" t="s">
        <v>11</v>
      </c>
      <c r="B29" s="37" t="s">
        <v>13</v>
      </c>
      <c r="C29" s="37" t="s">
        <v>3</v>
      </c>
      <c r="D29" s="37">
        <v>3</v>
      </c>
    </row>
    <row r="30" spans="1:4" x14ac:dyDescent="0.2">
      <c r="A30" s="37" t="s">
        <v>11</v>
      </c>
      <c r="B30" s="37" t="s">
        <v>14</v>
      </c>
      <c r="C30" s="37" t="s">
        <v>3</v>
      </c>
      <c r="D30" s="37">
        <v>1</v>
      </c>
    </row>
    <row r="31" spans="1:4" x14ac:dyDescent="0.2">
      <c r="A31" s="37" t="s">
        <v>11</v>
      </c>
      <c r="B31" s="37" t="s">
        <v>15</v>
      </c>
      <c r="C31" s="37" t="s">
        <v>3</v>
      </c>
      <c r="D31" s="37">
        <v>63</v>
      </c>
    </row>
    <row r="32" spans="1:4" x14ac:dyDescent="0.2">
      <c r="A32" s="37" t="s">
        <v>12</v>
      </c>
      <c r="B32" s="37" t="s">
        <v>28</v>
      </c>
      <c r="C32" s="37" t="s">
        <v>3</v>
      </c>
      <c r="D32" s="37">
        <v>1254</v>
      </c>
    </row>
    <row r="33" spans="1:4" x14ac:dyDescent="0.2">
      <c r="A33" s="37" t="s">
        <v>12</v>
      </c>
      <c r="B33" s="37" t="s">
        <v>13</v>
      </c>
      <c r="C33" s="37" t="s">
        <v>3</v>
      </c>
      <c r="D33" s="37">
        <v>10</v>
      </c>
    </row>
    <row r="34" spans="1:4" x14ac:dyDescent="0.2">
      <c r="A34" s="37" t="s">
        <v>12</v>
      </c>
      <c r="B34" s="37" t="s">
        <v>17</v>
      </c>
      <c r="C34" s="37" t="s">
        <v>3</v>
      </c>
      <c r="D34" s="37">
        <v>2</v>
      </c>
    </row>
    <row r="35" spans="1:4" x14ac:dyDescent="0.2">
      <c r="A35" s="37" t="s">
        <v>12</v>
      </c>
      <c r="B35" s="37" t="s">
        <v>14</v>
      </c>
      <c r="C35" s="37" t="s">
        <v>3</v>
      </c>
      <c r="D35" s="37">
        <v>1</v>
      </c>
    </row>
    <row r="36" spans="1:4" x14ac:dyDescent="0.2">
      <c r="A36" s="37" t="s">
        <v>12</v>
      </c>
      <c r="B36" s="37" t="s">
        <v>15</v>
      </c>
      <c r="C36" s="37" t="s">
        <v>3</v>
      </c>
      <c r="D36" s="37">
        <v>67</v>
      </c>
    </row>
    <row r="37" spans="1:4" x14ac:dyDescent="0.2">
      <c r="A37" s="37" t="s">
        <v>29</v>
      </c>
      <c r="B37" s="37" t="s">
        <v>28</v>
      </c>
      <c r="C37" s="37" t="s">
        <v>3</v>
      </c>
      <c r="D37" s="37">
        <v>1206</v>
      </c>
    </row>
    <row r="38" spans="1:4" x14ac:dyDescent="0.2">
      <c r="A38" s="37" t="s">
        <v>29</v>
      </c>
      <c r="B38" s="37" t="s">
        <v>13</v>
      </c>
      <c r="C38" s="37" t="s">
        <v>3</v>
      </c>
      <c r="D38" s="37">
        <v>14</v>
      </c>
    </row>
    <row r="39" spans="1:4" x14ac:dyDescent="0.2">
      <c r="A39" s="37" t="s">
        <v>29</v>
      </c>
      <c r="B39" s="37" t="s">
        <v>15</v>
      </c>
      <c r="C39" s="37" t="s">
        <v>3</v>
      </c>
      <c r="D39" s="37">
        <v>51</v>
      </c>
    </row>
    <row r="40" spans="1:4" x14ac:dyDescent="0.2">
      <c r="A40" s="37" t="s">
        <v>31</v>
      </c>
      <c r="B40" s="37" t="s">
        <v>28</v>
      </c>
      <c r="C40" s="37" t="s">
        <v>3</v>
      </c>
      <c r="D40" s="37">
        <v>1158</v>
      </c>
    </row>
    <row r="41" spans="1:4" x14ac:dyDescent="0.2">
      <c r="A41" s="37" t="s">
        <v>31</v>
      </c>
      <c r="B41" s="37" t="s">
        <v>13</v>
      </c>
      <c r="C41" s="37" t="s">
        <v>3</v>
      </c>
      <c r="D41" s="37">
        <v>5</v>
      </c>
    </row>
    <row r="42" spans="1:4" x14ac:dyDescent="0.2">
      <c r="A42" s="37" t="s">
        <v>31</v>
      </c>
      <c r="B42" s="37" t="s">
        <v>14</v>
      </c>
      <c r="C42" s="37" t="s">
        <v>3</v>
      </c>
      <c r="D42" s="37">
        <v>1</v>
      </c>
    </row>
    <row r="43" spans="1:4" x14ac:dyDescent="0.2">
      <c r="A43" s="37" t="s">
        <v>31</v>
      </c>
      <c r="B43" s="37" t="s">
        <v>15</v>
      </c>
      <c r="C43" s="37" t="s">
        <v>3</v>
      </c>
      <c r="D43" s="37">
        <v>50</v>
      </c>
    </row>
    <row r="44" spans="1:4" x14ac:dyDescent="0.2">
      <c r="A44" s="37" t="s">
        <v>48</v>
      </c>
      <c r="B44" s="37" t="s">
        <v>28</v>
      </c>
      <c r="C44" s="37" t="s">
        <v>3</v>
      </c>
      <c r="D44" s="37">
        <v>1028</v>
      </c>
    </row>
    <row r="45" spans="1:4" x14ac:dyDescent="0.2">
      <c r="A45" s="37" t="s">
        <v>48</v>
      </c>
      <c r="B45" s="37" t="s">
        <v>13</v>
      </c>
      <c r="C45" s="37" t="s">
        <v>3</v>
      </c>
      <c r="D45" s="37">
        <v>9</v>
      </c>
    </row>
    <row r="46" spans="1:4" x14ac:dyDescent="0.2">
      <c r="A46" s="37" t="s">
        <v>48</v>
      </c>
      <c r="B46" s="37" t="s">
        <v>17</v>
      </c>
      <c r="C46" s="37" t="s">
        <v>3</v>
      </c>
      <c r="D46" s="37">
        <v>1</v>
      </c>
    </row>
    <row r="47" spans="1:4" x14ac:dyDescent="0.2">
      <c r="A47" s="37" t="s">
        <v>48</v>
      </c>
      <c r="B47" s="37" t="s">
        <v>14</v>
      </c>
      <c r="C47" s="37" t="s">
        <v>3</v>
      </c>
      <c r="D47" s="37">
        <v>3</v>
      </c>
    </row>
    <row r="48" spans="1:4" x14ac:dyDescent="0.2">
      <c r="A48" s="37" t="s">
        <v>48</v>
      </c>
      <c r="B48" s="37" t="s">
        <v>15</v>
      </c>
      <c r="C48" s="37" t="s">
        <v>3</v>
      </c>
      <c r="D48" s="37">
        <v>50</v>
      </c>
    </row>
    <row r="49" spans="1:4" x14ac:dyDescent="0.2">
      <c r="A49" s="37" t="s">
        <v>61</v>
      </c>
      <c r="B49" s="37" t="s">
        <v>28</v>
      </c>
      <c r="C49" s="37" t="s">
        <v>3</v>
      </c>
      <c r="D49" s="37">
        <v>940</v>
      </c>
    </row>
    <row r="50" spans="1:4" x14ac:dyDescent="0.2">
      <c r="A50" s="37" t="s">
        <v>61</v>
      </c>
      <c r="B50" s="37" t="s">
        <v>16</v>
      </c>
      <c r="C50" s="37" t="s">
        <v>3</v>
      </c>
      <c r="D50" s="37">
        <v>1</v>
      </c>
    </row>
    <row r="51" spans="1:4" x14ac:dyDescent="0.2">
      <c r="A51" s="37" t="s">
        <v>61</v>
      </c>
      <c r="B51" s="37" t="s">
        <v>13</v>
      </c>
      <c r="C51" s="37" t="s">
        <v>3</v>
      </c>
      <c r="D51" s="37">
        <v>3</v>
      </c>
    </row>
    <row r="52" spans="1:4" x14ac:dyDescent="0.2">
      <c r="A52" s="37" t="s">
        <v>61</v>
      </c>
      <c r="B52" s="37" t="s">
        <v>14</v>
      </c>
      <c r="C52" s="37" t="s">
        <v>3</v>
      </c>
      <c r="D52" s="37">
        <v>1</v>
      </c>
    </row>
    <row r="53" spans="1:4" x14ac:dyDescent="0.2">
      <c r="A53" s="37" t="s">
        <v>61</v>
      </c>
      <c r="B53" s="37" t="s">
        <v>15</v>
      </c>
      <c r="C53" s="37" t="s">
        <v>3</v>
      </c>
      <c r="D53" s="37">
        <v>44</v>
      </c>
    </row>
    <row r="54" spans="1:4" x14ac:dyDescent="0.2">
      <c r="A54" s="37" t="s">
        <v>62</v>
      </c>
      <c r="B54" s="37" t="s">
        <v>28</v>
      </c>
      <c r="C54" s="37" t="s">
        <v>3</v>
      </c>
      <c r="D54" s="37">
        <v>1036</v>
      </c>
    </row>
    <row r="55" spans="1:4" x14ac:dyDescent="0.2">
      <c r="A55" s="37" t="s">
        <v>62</v>
      </c>
      <c r="B55" s="37" t="s">
        <v>16</v>
      </c>
      <c r="C55" s="37" t="s">
        <v>3</v>
      </c>
      <c r="D55" s="37">
        <v>2</v>
      </c>
    </row>
    <row r="56" spans="1:4" x14ac:dyDescent="0.2">
      <c r="A56" s="37" t="s">
        <v>62</v>
      </c>
      <c r="B56" s="37" t="s">
        <v>13</v>
      </c>
      <c r="C56" s="37" t="s">
        <v>3</v>
      </c>
      <c r="D56" s="37">
        <v>6</v>
      </c>
    </row>
    <row r="57" spans="1:4" x14ac:dyDescent="0.2">
      <c r="A57" s="37" t="s">
        <v>62</v>
      </c>
      <c r="B57" s="37" t="s">
        <v>15</v>
      </c>
      <c r="C57" s="37" t="s">
        <v>3</v>
      </c>
      <c r="D57" s="37">
        <v>59</v>
      </c>
    </row>
    <row r="58" spans="1:4" x14ac:dyDescent="0.2">
      <c r="A58" s="37" t="s">
        <v>63</v>
      </c>
      <c r="B58" s="37" t="s">
        <v>28</v>
      </c>
      <c r="C58" s="37" t="s">
        <v>3</v>
      </c>
      <c r="D58" s="37">
        <v>927</v>
      </c>
    </row>
    <row r="59" spans="1:4" x14ac:dyDescent="0.2">
      <c r="A59" s="37" t="s">
        <v>63</v>
      </c>
      <c r="B59" s="37" t="s">
        <v>13</v>
      </c>
      <c r="C59" s="37" t="s">
        <v>3</v>
      </c>
      <c r="D59" s="37">
        <v>9</v>
      </c>
    </row>
    <row r="60" spans="1:4" x14ac:dyDescent="0.2">
      <c r="A60" s="37" t="s">
        <v>63</v>
      </c>
      <c r="B60" s="37" t="s">
        <v>14</v>
      </c>
      <c r="C60" s="37" t="s">
        <v>3</v>
      </c>
      <c r="D60" s="37">
        <v>1</v>
      </c>
    </row>
    <row r="61" spans="1:4" x14ac:dyDescent="0.2">
      <c r="A61" s="37" t="s">
        <v>63</v>
      </c>
      <c r="B61" s="37" t="s">
        <v>15</v>
      </c>
      <c r="C61" s="37" t="s">
        <v>3</v>
      </c>
      <c r="D61" s="37">
        <v>64</v>
      </c>
    </row>
    <row r="62" spans="1:4" x14ac:dyDescent="0.2">
      <c r="A62" s="37" t="s">
        <v>80</v>
      </c>
      <c r="B62" s="37" t="s">
        <v>28</v>
      </c>
      <c r="C62" s="37" t="s">
        <v>3</v>
      </c>
      <c r="D62" s="37">
        <v>907</v>
      </c>
    </row>
    <row r="63" spans="1:4" x14ac:dyDescent="0.2">
      <c r="A63" s="37" t="s">
        <v>80</v>
      </c>
      <c r="B63" s="37" t="s">
        <v>16</v>
      </c>
      <c r="C63" s="37" t="s">
        <v>3</v>
      </c>
      <c r="D63" s="37">
        <v>1</v>
      </c>
    </row>
    <row r="64" spans="1:4" x14ac:dyDescent="0.2">
      <c r="A64" s="37" t="s">
        <v>80</v>
      </c>
      <c r="B64" s="37" t="s">
        <v>13</v>
      </c>
      <c r="C64" s="37" t="s">
        <v>3</v>
      </c>
      <c r="D64" s="37">
        <v>3</v>
      </c>
    </row>
    <row r="65" spans="1:4" x14ac:dyDescent="0.2">
      <c r="A65" s="37" t="s">
        <v>80</v>
      </c>
      <c r="B65" s="37" t="s">
        <v>17</v>
      </c>
      <c r="C65" s="37" t="s">
        <v>3</v>
      </c>
      <c r="D65" s="37">
        <v>1</v>
      </c>
    </row>
    <row r="66" spans="1:4" x14ac:dyDescent="0.2">
      <c r="A66" s="37" t="s">
        <v>80</v>
      </c>
      <c r="B66" s="37" t="s">
        <v>14</v>
      </c>
      <c r="C66" s="37" t="s">
        <v>3</v>
      </c>
      <c r="D66" s="37">
        <v>1</v>
      </c>
    </row>
    <row r="67" spans="1:4" x14ac:dyDescent="0.2">
      <c r="A67" s="37" t="s">
        <v>80</v>
      </c>
      <c r="B67" s="37" t="s">
        <v>15</v>
      </c>
      <c r="C67" s="37" t="s">
        <v>3</v>
      </c>
      <c r="D67" s="37">
        <v>50</v>
      </c>
    </row>
    <row r="68" spans="1:4" x14ac:dyDescent="0.2">
      <c r="A68" s="37" t="s">
        <v>90</v>
      </c>
      <c r="B68" s="37" t="s">
        <v>28</v>
      </c>
      <c r="C68" s="37" t="s">
        <v>3</v>
      </c>
      <c r="D68" s="37">
        <v>921</v>
      </c>
    </row>
    <row r="69" spans="1:4" x14ac:dyDescent="0.2">
      <c r="A69" s="37" t="s">
        <v>90</v>
      </c>
      <c r="B69" s="37" t="s">
        <v>13</v>
      </c>
      <c r="C69" s="37" t="s">
        <v>3</v>
      </c>
      <c r="D69" s="37">
        <v>11</v>
      </c>
    </row>
    <row r="70" spans="1:4" x14ac:dyDescent="0.2">
      <c r="A70" s="37" t="s">
        <v>90</v>
      </c>
      <c r="B70" s="37" t="s">
        <v>14</v>
      </c>
      <c r="C70" s="37" t="s">
        <v>3</v>
      </c>
      <c r="D70" s="37">
        <v>1</v>
      </c>
    </row>
    <row r="71" spans="1:4" x14ac:dyDescent="0.2">
      <c r="A71" s="37" t="s">
        <v>90</v>
      </c>
      <c r="B71" s="37" t="s">
        <v>15</v>
      </c>
      <c r="C71" s="37" t="s">
        <v>3</v>
      </c>
      <c r="D71" s="37">
        <v>49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Cover_sheet</vt:lpstr>
      <vt:lpstr>config</vt:lpstr>
      <vt:lpstr>Contents</vt:lpstr>
      <vt:lpstr>Notes</vt:lpstr>
      <vt:lpstr>Data - rescues</vt:lpstr>
      <vt:lpstr>Data_rescues_2009_10</vt:lpstr>
      <vt:lpstr>FIRE0511a</vt:lpstr>
      <vt:lpstr>QA 0511a</vt:lpstr>
      <vt:lpstr>Data - evacuations</vt:lpstr>
      <vt:lpstr>Data_evacuations_2009_10</vt:lpstr>
      <vt:lpstr>FIRE0511b</vt:lpstr>
      <vt:lpstr>QA 0511b</vt:lpstr>
      <vt:lpstr>Contents!Print_Area</vt:lpstr>
      <vt:lpstr>FIRE0511a!Print_Area</vt:lpstr>
      <vt:lpstr>FIRE0511b!Print_Area</vt:lpstr>
      <vt:lpstr>FIRE0511b!Print_Titles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2020-09-23T15:33:40Z</dcterms:created>
  <dcterms:modified xsi:type="dcterms:W3CDTF">2026-08-07T14:35:41Z</dcterms:modified>
</cp:coreProperties>
</file>