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3239E944-8B8E-4544-8CD5-505420CE664D}" xr6:coauthVersionLast="47" xr6:coauthVersionMax="47" xr10:uidLastSave="{00000000-0000-0000-0000-000000000000}"/>
  <workbookProtection workbookAlgorithmName="SHA-512" workbookHashValue="aLNCjczlYH6GEpUwXR0Wc8qOVCmcnFEVmgTHkhCSUtLjIBTYV+8AztojXOPzECLP8N88rq0+7fPXSNv365NWzA==" workbookSaltValue="oOwMbWdYpWlL6Bz0a97URg==" workbookSpinCount="100000" lockStructure="1"/>
  <bookViews>
    <workbookView xWindow="-120" yWindow="-120" windowWidth="29040" windowHeight="14370" xr2:uid="{00000000-000D-0000-FFFF-FFFF00000000}"/>
  </bookViews>
  <sheets>
    <sheet name="Cover_sheet" sheetId="2" r:id="rId1"/>
    <sheet name="config" sheetId="5" state="hidden" r:id="rId2"/>
    <sheet name="Contents" sheetId="3" r:id="rId3"/>
    <sheet name="Data" sheetId="4" state="hidden" r:id="rId4"/>
    <sheet name="Notes" sheetId="7" r:id="rId5"/>
    <sheet name="FIRE0305" sheetId="1" r:id="rId6"/>
    <sheet name="QA" sheetId="6" state="hidden" r:id="rId7"/>
  </sheets>
  <externalReferences>
    <externalReference r:id="rId8"/>
    <externalReference r:id="rId9"/>
  </externalReferences>
  <definedNames>
    <definedName name="bb">'[1]Succ apps, retire &amp; resig 0203'!$A$5:$S$58</definedName>
    <definedName name="_xlnm.Print_Area" localSheetId="2">Contents!$A$1:$E$7</definedName>
    <definedName name="_xlnm.Print_Area" localSheetId="5">FIRE0305!$A$1:$H$42</definedName>
    <definedName name="_xlnm.Print_Titles" localSheetId="5">FIRE0305!$A:$A</definedName>
    <definedName name="qrychiefrepspecservrtaother" localSheetId="1">#REF!</definedName>
    <definedName name="qrychiefrepspecservrtaother">#REF!</definedName>
    <definedName name="qrychiefrepsuccretireresig" localSheetId="1">#REF!</definedName>
    <definedName name="qrychiefrepsuccretireresig">#REF!</definedName>
    <definedName name="qrychiefrepwteststr" localSheetId="1">#REF!</definedName>
    <definedName name="qrychiefrepwteststr">#REF!</definedName>
    <definedName name="qrychiefrepwtgeneth" localSheetId="1">#REF!</definedName>
    <definedName name="qrychiefrepwtgeneth">#REF!</definedName>
    <definedName name="qryEOwtgrandtotalethgen">'[2]Table 1'!$A$4:$F$4</definedName>
    <definedName name="qryffinjuries9900" localSheetId="1">#REF!</definedName>
    <definedName name="qryffinjuries9900">#REF!</definedName>
    <definedName name="qryPI15" localSheetId="1">#REF!</definedName>
    <definedName name="qryPI15">#REF!</definedName>
    <definedName name="qryPI16" localSheetId="1">#REF!</definedName>
    <definedName name="qryPI16">#REF!</definedName>
    <definedName name="qryPIBV145a" localSheetId="1">#REF!</definedName>
    <definedName name="qryPIBV145a">#REF!</definedName>
    <definedName name="qryPIBV145b" localSheetId="1">#REF!</definedName>
    <definedName name="qryPIBV145b">#REF!</definedName>
    <definedName name="qryPIBV145c" localSheetId="1">#REF!</definedName>
    <definedName name="qryPIBV145c">#REF!</definedName>
    <definedName name="qryPIBV15i" localSheetId="1">#REF!</definedName>
    <definedName name="qryPIBV15i">#REF!</definedName>
    <definedName name="qryPIBV15ii" localSheetId="1">#REF!</definedName>
    <definedName name="qryPIBV15ii">#REF!</definedName>
    <definedName name="qryPIctsickness" localSheetId="1">#REF!</definedName>
    <definedName name="qryPIctsickness">#REF!</definedName>
    <definedName name="qryPIriderfactleave" localSheetId="1">#REF!</definedName>
    <definedName name="qryPIriderfactleave">#REF!</definedName>
    <definedName name="qryPIriderfactsick" localSheetId="1">#REF!</definedName>
    <definedName name="qryPIriderfactsick">#REF!</definedName>
    <definedName name="Query1" localSheetId="1">#REF!</definedName>
    <definedName name="Query1">#REF!</definedName>
  </definedNames>
  <calcPr calcId="191029"/>
  <pivotCaches>
    <pivotCache cacheId="64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3" i="6" l="1"/>
  <c r="C83" i="6"/>
  <c r="D83" i="6"/>
  <c r="E83" i="6"/>
  <c r="F83" i="6"/>
  <c r="C82" i="6"/>
  <c r="D82" i="6"/>
  <c r="E82" i="6"/>
  <c r="F82" i="6"/>
  <c r="B82" i="6"/>
  <c r="B81" i="6"/>
  <c r="B60" i="6"/>
  <c r="C60" i="6"/>
  <c r="D60" i="6"/>
  <c r="E60" i="6"/>
  <c r="F60" i="6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C13" i="1"/>
  <c r="D13" i="1"/>
  <c r="E13" i="1"/>
  <c r="F13" i="1"/>
  <c r="B13" i="1"/>
  <c r="D6" i="3"/>
  <c r="A3" i="2"/>
  <c r="A9" i="7"/>
  <c r="D59" i="6"/>
  <c r="B24" i="6" a="1"/>
  <c r="F59" i="6"/>
  <c r="E59" i="6"/>
  <c r="C59" i="6"/>
  <c r="B59" i="6"/>
  <c r="A2" i="3" l="1"/>
  <c r="A10" i="2"/>
  <c r="A9" i="2"/>
  <c r="A8" i="2"/>
  <c r="A5" i="2"/>
  <c r="B58" i="6"/>
  <c r="C58" i="6"/>
  <c r="C81" i="6" s="1"/>
  <c r="D58" i="6"/>
  <c r="D81" i="6" s="1"/>
  <c r="E58" i="6"/>
  <c r="E81" i="6" s="1"/>
  <c r="F58" i="6"/>
  <c r="F81" i="6" s="1"/>
  <c r="B46" i="6"/>
  <c r="B69" i="6" s="1"/>
  <c r="C46" i="6"/>
  <c r="C69" i="6" s="1"/>
  <c r="D46" i="6"/>
  <c r="D69" i="6" s="1"/>
  <c r="E46" i="6"/>
  <c r="E69" i="6" s="1"/>
  <c r="F46" i="6"/>
  <c r="F69" i="6" s="1"/>
  <c r="B47" i="6"/>
  <c r="B70" i="6" s="1"/>
  <c r="C47" i="6"/>
  <c r="C70" i="6" s="1"/>
  <c r="D47" i="6"/>
  <c r="D70" i="6" s="1"/>
  <c r="E47" i="6"/>
  <c r="E70" i="6" s="1"/>
  <c r="F47" i="6"/>
  <c r="F70" i="6" s="1"/>
  <c r="B48" i="6"/>
  <c r="B71" i="6" s="1"/>
  <c r="C48" i="6"/>
  <c r="C71" i="6" s="1"/>
  <c r="D48" i="6"/>
  <c r="D71" i="6" s="1"/>
  <c r="E48" i="6"/>
  <c r="E71" i="6" s="1"/>
  <c r="F48" i="6"/>
  <c r="F71" i="6" s="1"/>
  <c r="B49" i="6"/>
  <c r="B72" i="6" s="1"/>
  <c r="C49" i="6"/>
  <c r="C72" i="6" s="1"/>
  <c r="D49" i="6"/>
  <c r="D72" i="6" s="1"/>
  <c r="E49" i="6"/>
  <c r="E72" i="6" s="1"/>
  <c r="F49" i="6"/>
  <c r="F72" i="6" s="1"/>
  <c r="B50" i="6"/>
  <c r="B73" i="6" s="1"/>
  <c r="C50" i="6"/>
  <c r="C73" i="6" s="1"/>
  <c r="D50" i="6"/>
  <c r="D73" i="6" s="1"/>
  <c r="E50" i="6"/>
  <c r="E73" i="6" s="1"/>
  <c r="F50" i="6"/>
  <c r="F73" i="6" s="1"/>
  <c r="B51" i="6"/>
  <c r="B74" i="6" s="1"/>
  <c r="C51" i="6"/>
  <c r="C74" i="6" s="1"/>
  <c r="D51" i="6"/>
  <c r="D74" i="6" s="1"/>
  <c r="E51" i="6"/>
  <c r="E74" i="6" s="1"/>
  <c r="F51" i="6"/>
  <c r="F74" i="6" s="1"/>
  <c r="B52" i="6"/>
  <c r="B75" i="6" s="1"/>
  <c r="C52" i="6"/>
  <c r="C75" i="6" s="1"/>
  <c r="D52" i="6"/>
  <c r="D75" i="6" s="1"/>
  <c r="E52" i="6"/>
  <c r="E75" i="6" s="1"/>
  <c r="F52" i="6"/>
  <c r="F75" i="6" s="1"/>
  <c r="B53" i="6"/>
  <c r="B76" i="6" s="1"/>
  <c r="C53" i="6"/>
  <c r="C76" i="6" s="1"/>
  <c r="D53" i="6"/>
  <c r="D76" i="6" s="1"/>
  <c r="E53" i="6"/>
  <c r="E76" i="6" s="1"/>
  <c r="F53" i="6"/>
  <c r="F76" i="6" s="1"/>
  <c r="B54" i="6"/>
  <c r="B77" i="6" s="1"/>
  <c r="C54" i="6"/>
  <c r="C77" i="6" s="1"/>
  <c r="D54" i="6"/>
  <c r="D77" i="6" s="1"/>
  <c r="E54" i="6"/>
  <c r="E77" i="6" s="1"/>
  <c r="F54" i="6"/>
  <c r="F77" i="6" s="1"/>
  <c r="B55" i="6"/>
  <c r="B78" i="6" s="1"/>
  <c r="C55" i="6"/>
  <c r="C78" i="6" s="1"/>
  <c r="D55" i="6"/>
  <c r="D78" i="6" s="1"/>
  <c r="E55" i="6"/>
  <c r="E78" i="6" s="1"/>
  <c r="F55" i="6"/>
  <c r="F78" i="6" s="1"/>
  <c r="B56" i="6"/>
  <c r="B79" i="6" s="1"/>
  <c r="C56" i="6"/>
  <c r="C79" i="6" s="1"/>
  <c r="D56" i="6"/>
  <c r="D79" i="6" s="1"/>
  <c r="E56" i="6"/>
  <c r="E79" i="6" s="1"/>
  <c r="F56" i="6"/>
  <c r="F79" i="6" s="1"/>
  <c r="B57" i="6"/>
  <c r="B80" i="6" s="1"/>
  <c r="C57" i="6"/>
  <c r="C80" i="6" s="1"/>
  <c r="D57" i="6"/>
  <c r="D80" i="6" s="1"/>
  <c r="E57" i="6"/>
  <c r="E80" i="6" s="1"/>
  <c r="F57" i="6"/>
  <c r="F80" i="6" s="1"/>
  <c r="C45" i="6"/>
  <c r="C68" i="6" s="1"/>
  <c r="D45" i="6"/>
  <c r="D68" i="6" s="1"/>
  <c r="E45" i="6"/>
  <c r="E68" i="6" s="1"/>
  <c r="F45" i="6"/>
  <c r="F68" i="6" s="1"/>
  <c r="B45" i="6"/>
  <c r="B68" i="6" l="1"/>
  <c r="B1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<sst xmlns="http://schemas.openxmlformats.org/spreadsheetml/2006/main" count="197" uniqueCount="103">
  <si>
    <t>2009/10</t>
  </si>
  <si>
    <t>2010/11</t>
  </si>
  <si>
    <t>2011/12</t>
  </si>
  <si>
    <t>2012/13</t>
  </si>
  <si>
    <t>2013/14</t>
  </si>
  <si>
    <t>2014/15</t>
  </si>
  <si>
    <t>General note:</t>
  </si>
  <si>
    <t>The full set of fire statistics releases, tables and guidance can be found on our landing page, here-</t>
  </si>
  <si>
    <t>Year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</si>
  <si>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</si>
  <si>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</si>
  <si>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</si>
  <si>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</si>
  <si>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</si>
  <si>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</si>
  <si>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</si>
  <si>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</si>
  <si>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Note on 2009/10:</t>
  </si>
  <si>
    <t>Other Buildings</t>
  </si>
  <si>
    <t>https://www.gov.uk/government/collections/fire-statistics</t>
  </si>
  <si>
    <t>FIRE STATISTICS TABLE 0305: Average area of fire damage in other building fires, England</t>
  </si>
  <si>
    <t>2015/16</t>
  </si>
  <si>
    <t>2016/17</t>
  </si>
  <si>
    <t>2017/18</t>
  </si>
  <si>
    <t>https://assets.publishing.service.gov.uk/government/uploads/system/uploads/attachment_data/file/6759/21721295.pdf</t>
  </si>
  <si>
    <t>2018/19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</si>
  <si>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</si>
  <si>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</si>
  <si>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</si>
  <si>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</si>
  <si>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</si>
  <si>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</si>
  <si>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</si>
  <si>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</si>
  <si>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</si>
  <si>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</si>
  <si>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</si>
  <si>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0305</t>
  </si>
  <si>
    <t>FIRE0305</t>
  </si>
  <si>
    <t>Average area of fire damage in other building fires, England</t>
  </si>
  <si>
    <t xml:space="preserve">Before 1 April 2009 fire incident statistics were based on the FDR1 paper form. This approach means the statistics for before this date can be less robust. </t>
  </si>
  <si>
    <t xml:space="preserve">For detail on the discontinuity see page 17 in this report: </t>
  </si>
  <si>
    <t>Since this date the statistics are based on an online collection tool, the Incident Recording System (IRS). As such, there is a discontinuity between 2008/09 and 2009/10.</t>
  </si>
  <si>
    <t>FINANCIAL_YEAR</t>
  </si>
  <si>
    <t>Detail</t>
  </si>
  <si>
    <t>Shows the average area of fire damage in other building fires.</t>
  </si>
  <si>
    <t>2020/21</t>
  </si>
  <si>
    <t>If you find any problems, or have any feedback, relating to accessibility</t>
  </si>
  <si>
    <t>end of table</t>
  </si>
  <si>
    <t>AVERAGE_DAMAGE_EXCLUDING_OVER_5K</t>
  </si>
  <si>
    <t>AVERAGE_DAMAGE_EXCLUDING_OVER_10K</t>
  </si>
  <si>
    <t>AVERAGE_DAMAGE_EXCLUDING_OVER_2K</t>
  </si>
  <si>
    <t>AVERAGE_DAMAGE_EXCLUDING_OVER_1K</t>
  </si>
  <si>
    <t>AVERAGE_DAMAGE</t>
  </si>
  <si>
    <t>2021/22</t>
  </si>
  <si>
    <t>2022/23</t>
  </si>
  <si>
    <t>2023/24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</si>
  <si>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</si>
  <si>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</si>
  <si>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</si>
  <si>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</si>
  <si>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</si>
  <si>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</si>
  <si>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</si>
  <si>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</si>
  <si>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</si>
  <si>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</si>
  <si>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</si>
  <si>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ERRORS</t>
  </si>
  <si>
    <t>Row Labels</t>
  </si>
  <si>
    <t>Count of AVERAGE_DAMAGE</t>
  </si>
  <si>
    <t>Count of AVERAGE_DAMAGE_EXCLUDING_OVER_10K</t>
  </si>
  <si>
    <t>Count of AVERAGE_DAMAGE_EXCLUDING_OVER_5K</t>
  </si>
  <si>
    <t>(blank)</t>
  </si>
  <si>
    <t>Grand Total</t>
  </si>
  <si>
    <t>2024/25</t>
  </si>
  <si>
    <t>Financial year</t>
  </si>
  <si>
    <t>Count of AVERAGE_DAMAGE_EXCLUDING_OVER_2K</t>
  </si>
  <si>
    <t>Count of AVERAGE_DAMAGE_EXCLUDING_OVER_1K</t>
  </si>
  <si>
    <t>Sum of AVERAGE_DAMAGE</t>
  </si>
  <si>
    <t>Sum of AVERAGE_DAMAGE_EXCLUDING_OVER_10K</t>
  </si>
  <si>
    <t>Sum of AVERAGE_DAMAGE_EXCLUDING_OVER_5K</t>
  </si>
  <si>
    <t>Sum of AVERAGE_DAMAGE_EXCLUDING_OVER_2K</t>
  </si>
  <si>
    <t>Sum of AVERAGE_DAMAGE_EXCLUDING_OVER_1K</t>
  </si>
  <si>
    <t xml:space="preserve">Fire data are collected by the Fire and Rescue Data Platform (FaRDaP) which collects information on all incidents attended by fire and rescue services. For a variety of reasons </t>
  </si>
  <si>
    <t xml:space="preserve"> some records take longer than others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</si>
  <si>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</si>
  <si>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</si>
  <si>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</si>
  <si>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</si>
  <si>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</si>
  <si>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</si>
  <si>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</si>
  <si>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</si>
  <si>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</si>
  <si>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</si>
  <si>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</si>
  <si>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t>End of table</t>
  </si>
  <si>
    <r>
      <t>Average area of fire damage (m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</si>
  <si>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r>
      <t>Other Buildings excluding           10,000+ m</t>
    </r>
    <r>
      <rPr>
        <b/>
        <vertAlign val="superscript"/>
        <sz val="12"/>
        <color rgb="FF000000"/>
        <rFont val="Arial"/>
        <family val="2"/>
      </rPr>
      <t>2</t>
    </r>
  </si>
  <si>
    <r>
      <t>Other Buildings excluding            5,000+ m</t>
    </r>
    <r>
      <rPr>
        <b/>
        <vertAlign val="superscript"/>
        <sz val="12"/>
        <color rgb="FF000000"/>
        <rFont val="Arial"/>
        <family val="2"/>
      </rPr>
      <t>2</t>
    </r>
  </si>
  <si>
    <r>
      <t>Other Buildings excluding              2,000+ m</t>
    </r>
    <r>
      <rPr>
        <b/>
        <vertAlign val="superscript"/>
        <sz val="12"/>
        <color rgb="FF000000"/>
        <rFont val="Arial"/>
        <family val="2"/>
      </rPr>
      <t>2</t>
    </r>
  </si>
  <si>
    <r>
      <t>Other Buildings excluding  1,000+ m</t>
    </r>
    <r>
      <rPr>
        <b/>
        <vertAlign val="superscript"/>
        <sz val="12"/>
        <color rgb="FF00000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</si>
</sst>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68">
    <xf numFmtId="0" fontId="0" fillId="0" borderId="0" xfId="0"/>
    <xf numFmtId="0" fontId="5" fillId="3" borderId="0" xfId="5" applyFont="1" applyFill="1"/>
    <xf numFmtId="0" fontId="8" fillId="0" borderId="0" xfId="6" applyFont="1" applyAlignment="1">
      <alignment vertical="center"/>
    </xf>
    <xf numFmtId="0" fontId="9" fillId="0" borderId="0" xfId="5" applyFont="1"/>
    <xf numFmtId="0" fontId="4" fillId="3" borderId="0" xfId="8" applyFont="1" applyFill="1"/>
    <xf numFmtId="0" fontId="14" fillId="3" borderId="0" xfId="9" applyFont="1" applyFill="1" applyAlignment="1"/>
    <xf numFmtId="0" fontId="5" fillId="4" borderId="0" xfId="5" applyFont="1" applyFill="1"/>
    <xf numFmtId="0" fontId="6" fillId="4" borderId="0" xfId="6" applyFont="1" applyFill="1" applyAlignment="1">
      <alignment vertical="center"/>
    </xf>
    <xf numFmtId="0" fontId="7" fillId="4" borderId="0" xfId="5" applyFont="1" applyFill="1"/>
    <xf numFmtId="0" fontId="4" fillId="4" borderId="0" xfId="5" applyFill="1"/>
    <xf numFmtId="0" fontId="4" fillId="3" borderId="0" xfId="5" applyFill="1"/>
    <xf numFmtId="0" fontId="10" fillId="0" borderId="0" xfId="1" applyFont="1"/>
    <xf numFmtId="0" fontId="10" fillId="4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6" applyNumberFormat="1" applyFont="1" applyFill="1"/>
    <xf numFmtId="3" fontId="4" fillId="3" borderId="0" xfId="11" applyNumberFormat="1" applyFont="1" applyFill="1"/>
    <xf numFmtId="3" fontId="12" fillId="4" borderId="0" xfId="6" applyNumberFormat="1" applyFont="1" applyFill="1"/>
    <xf numFmtId="3" fontId="4" fillId="4" borderId="0" xfId="11" applyNumberFormat="1" applyFont="1" applyFill="1"/>
    <xf numFmtId="3" fontId="4" fillId="3" borderId="0" xfId="6" applyNumberFormat="1" applyFont="1" applyFill="1"/>
    <xf numFmtId="3" fontId="17" fillId="3" borderId="0" xfId="9" applyNumberFormat="1" applyFont="1" applyFill="1" applyAlignment="1"/>
    <xf numFmtId="3" fontId="12" fillId="3" borderId="0" xfId="11" applyNumberFormat="1" applyFont="1" applyFill="1" applyAlignment="1">
      <alignment wrapText="1"/>
    </xf>
    <xf numFmtId="3" fontId="12" fillId="3" borderId="0" xfId="11" applyNumberFormat="1" applyFont="1" applyFill="1" applyAlignment="1">
      <alignment horizontal="left" wrapText="1"/>
    </xf>
    <xf numFmtId="3" fontId="4" fillId="3" borderId="0" xfId="13" applyNumberFormat="1" applyFont="1" applyFill="1"/>
    <xf numFmtId="3" fontId="17" fillId="3" borderId="0" xfId="9" applyNumberFormat="1" applyFont="1" applyFill="1" applyAlignment="1">
      <alignment vertical="center"/>
    </xf>
    <xf numFmtId="3" fontId="4" fillId="3" borderId="0" xfId="14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4" fillId="3" borderId="0" xfId="14" applyNumberFormat="1" applyFont="1" applyFill="1" applyAlignment="1">
      <alignment horizontal="left" vertical="center"/>
    </xf>
    <xf numFmtId="3" fontId="4" fillId="3" borderId="0" xfId="13" applyNumberFormat="1" applyFont="1" applyFill="1" applyAlignment="1">
      <alignment wrapText="1"/>
    </xf>
    <xf numFmtId="3" fontId="4" fillId="3" borderId="0" xfId="13" applyNumberFormat="1" applyFont="1" applyFill="1" applyAlignment="1">
      <alignment horizontal="left"/>
    </xf>
    <xf numFmtId="3" fontId="12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7" fillId="5" borderId="0" xfId="1" applyNumberFormat="1" applyFont="1" applyFill="1" applyAlignment="1">
      <alignment vertical="top"/>
    </xf>
    <xf numFmtId="3" fontId="4" fillId="5" borderId="0" xfId="0" applyNumberFormat="1" applyFont="1" applyFill="1"/>
    <xf numFmtId="3" fontId="17" fillId="5" borderId="0" xfId="1" applyNumberFormat="1" applyFont="1" applyFill="1" applyAlignment="1"/>
    <xf numFmtId="3" fontId="12" fillId="5" borderId="0" xfId="0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right"/>
    </xf>
    <xf numFmtId="3" fontId="12" fillId="5" borderId="0" xfId="0" applyNumberFormat="1" applyFont="1" applyFill="1" applyAlignment="1">
      <alignment vertical="center"/>
    </xf>
    <xf numFmtId="3" fontId="4" fillId="5" borderId="0" xfId="0" applyNumberFormat="1" applyFont="1" applyFill="1" applyAlignment="1">
      <alignment vertical="center"/>
    </xf>
    <xf numFmtId="3" fontId="4" fillId="5" borderId="0" xfId="0" applyNumberFormat="1" applyFont="1" applyFill="1" applyAlignment="1">
      <alignment vertical="center" wrapText="1"/>
    </xf>
    <xf numFmtId="3" fontId="4" fillId="2" borderId="0" xfId="0" applyNumberFormat="1" applyFont="1" applyFill="1"/>
    <xf numFmtId="3" fontId="4" fillId="5" borderId="0" xfId="0" applyNumberFormat="1" applyFont="1" applyFill="1" applyAlignment="1">
      <alignment horizontal="left" vertical="center"/>
    </xf>
    <xf numFmtId="3" fontId="4" fillId="5" borderId="2" xfId="0" applyNumberFormat="1" applyFont="1" applyFill="1" applyBorder="1" applyAlignment="1">
      <alignment vertical="center"/>
    </xf>
    <xf numFmtId="3" fontId="12" fillId="5" borderId="2" xfId="0" applyNumberFormat="1" applyFont="1" applyFill="1" applyBorder="1" applyAlignment="1">
      <alignment horizontal="center" vertical="center"/>
    </xf>
    <xf numFmtId="3" fontId="12" fillId="5" borderId="2" xfId="0" applyNumberFormat="1" applyFont="1" applyFill="1" applyBorder="1" applyAlignment="1">
      <alignment horizontal="left" vertical="center"/>
    </xf>
    <xf numFmtId="3" fontId="12" fillId="5" borderId="2" xfId="0" applyNumberFormat="1" applyFont="1" applyFill="1" applyBorder="1" applyAlignment="1">
      <alignment horizontal="righ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4" fillId="5" borderId="0" xfId="2" applyNumberFormat="1" applyFont="1" applyFill="1" applyAlignment="1">
      <alignment horizontal="left" vertical="center"/>
    </xf>
    <xf numFmtId="3" fontId="4" fillId="5" borderId="0" xfId="2" applyNumberFormat="1" applyFont="1" applyFill="1" applyAlignment="1">
      <alignment vertical="center"/>
    </xf>
    <xf numFmtId="3" fontId="4" fillId="5" borderId="1" xfId="2" applyNumberFormat="1" applyFont="1" applyFill="1" applyBorder="1" applyAlignment="1">
      <alignment horizontal="left" vertical="center"/>
    </xf>
    <xf numFmtId="3" fontId="4" fillId="5" borderId="1" xfId="2" applyNumberFormat="1" applyFont="1" applyFill="1" applyBorder="1" applyAlignment="1">
      <alignment vertical="center"/>
    </xf>
    <xf numFmtId="3" fontId="4" fillId="5" borderId="0" xfId="2" applyNumberFormat="1" applyFont="1" applyFill="1" applyAlignment="1">
      <alignment horizontal="right" vertical="center"/>
    </xf>
    <xf numFmtId="3" fontId="4" fillId="5" borderId="0" xfId="2" applyNumberFormat="1" applyFont="1" applyFill="1" applyAlignment="1">
      <alignment horizontal="left"/>
    </xf>
    <xf numFmtId="3" fontId="4" fillId="5" borderId="3" xfId="0" applyNumberFormat="1" applyFont="1" applyFill="1" applyBorder="1"/>
    <xf numFmtId="3" fontId="4" fillId="5" borderId="3" xfId="2" applyNumberFormat="1" applyFont="1" applyFill="1" applyBorder="1" applyAlignment="1">
      <alignment horizontal="right" vertical="center"/>
    </xf>
    <xf numFmtId="3" fontId="4" fillId="5" borderId="0" xfId="4" applyNumberFormat="1" applyFont="1" applyFill="1"/>
    <xf numFmtId="3" fontId="4" fillId="5" borderId="0" xfId="0" applyNumberFormat="1" applyFont="1" applyFill="1" applyAlignment="1">
      <alignment horizontal="left" vertical="top" wrapText="1"/>
    </xf>
    <xf numFmtId="3" fontId="4" fillId="5" borderId="0" xfId="0" applyNumberFormat="1" applyFont="1" applyFill="1" applyAlignment="1">
      <alignment vertical="top" wrapText="1"/>
    </xf>
    <xf numFmtId="3" fontId="4" fillId="2" borderId="0" xfId="0" applyNumberFormat="1" applyFont="1" applyFill="1" applyAlignment="1">
      <alignment vertical="top" wrapText="1"/>
    </xf>
    <xf numFmtId="3" fontId="17" fillId="5" borderId="0" xfId="1" applyNumberFormat="1" applyFont="1" applyFill="1" applyAlignment="1">
      <alignment horizontal="right"/>
    </xf>
    <xf numFmtId="3" fontId="19" fillId="5" borderId="0" xfId="0" applyNumberFormat="1" applyFont="1" applyFill="1"/>
    <xf numFmtId="3" fontId="12" fillId="6" borderId="0" xfId="0" applyNumberFormat="1" applyFont="1" applyFill="1"/>
    <xf numFmtId="3" fontId="4" fillId="6" borderId="0" xfId="0" applyNumberFormat="1" applyFont="1" applyFill="1"/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4" fillId="3" borderId="0" xfId="11" applyNumberFormat="1" applyFont="1" applyFill="1" applyAlignment="1">
      <alignment horizontal="center"/>
    </xf>
    <xf numFmtId="3" fontId="4" fillId="5" borderId="0" xfId="0" applyNumberFormat="1" applyFont="1" applyFill="1" applyAlignment="1"/>
    <xf numFmtId="3" fontId="4" fillId="0" borderId="0" xfId="0" applyNumberFormat="1" applyFont="1" applyAlignment="1"/>
  </cellXfs>
  <cellStyles count="15">
    <cellStyle name="Hyperlink" xfId="1" builtinId="8"/>
    <cellStyle name="Hyperlink 2" xfId="7" xr:uid="{ACB24B73-79F9-4B66-B43C-F23C7B80746F}"/>
    <cellStyle name="Hyperlink 2 2" xfId="9" xr:uid="{065C463A-00D4-454C-B7EC-D4DE9589A387}"/>
    <cellStyle name="Hyperlink 2 2 2" xfId="12" xr:uid="{4597835E-430A-45F6-9EB4-6EF379EF9C77}"/>
    <cellStyle name="Hyperlink 3" xfId="10" xr:uid="{848F849A-289F-4951-AB9C-BC7540FA9956}"/>
    <cellStyle name="Normal" xfId="0" builtinId="0"/>
    <cellStyle name="Normal 2 2 2 2" xfId="6" xr:uid="{FCB2FF37-99FF-46F4-8A7E-B08EFFEA3626}"/>
    <cellStyle name="Normal 2 3" xfId="11" xr:uid="{4F9CDC34-C535-4BB0-801B-87B6B7FD5333}"/>
    <cellStyle name="Normal 2 4" xfId="14" xr:uid="{9FD0A912-AD13-4D5C-88F3-7DA50CC64CB0}"/>
    <cellStyle name="Normal 3" xfId="2" xr:uid="{00000000-0005-0000-0000-000002000000}"/>
    <cellStyle name="Normal 5" xfId="13" xr:uid="{453F8564-FE4A-40E7-8A9A-9C703EBD6216}"/>
    <cellStyle name="Normal 6 2" xfId="5" xr:uid="{B3BDAF31-95D5-404D-85AD-CDCF1C6949D7}"/>
    <cellStyle name="Normal 7 2" xfId="8" xr:uid="{42E9A476-3057-4ACD-B245-1CD60C08D939}"/>
    <cellStyle name="Per cent" xfId="4" builtinId="5"/>
    <cellStyle name="Percent 2" xfId="3" xr:uid="{00000000-0005-0000-0000-000004000000}"/>
  </cellStyles>
  <dxfs count="25"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pivotCacheDefinition" Target="pivotCache/pivotCacheDefinition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416366666665" createdVersion="8" refreshedVersion="8" minRefreshableVersion="3" recordCount="17" xr:uid="{ED4EAD95-54D8-4F6A-9E4F-70E3BB1EA728}">
  <cacheSource type="worksheet">
    <worksheetSource ref="A1:F1048576" sheet="Data"/>
  </cacheSource>
  <cacheFields count="6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AVERAGE_DAMAGE" numFmtId="0">
      <sharedItems containsString="0" containsBlank="1" containsNumber="1" minValue="55.6" maxValue="90.4"/>
    </cacheField>
    <cacheField name="AVERAGE_DAMAGE_EXCLUDING_OVER_10K" numFmtId="0">
      <sharedItems containsString="0" containsBlank="1" containsNumber="1" minValue="45" maxValue="69.2"/>
    </cacheField>
    <cacheField name="AVERAGE_DAMAGE_EXCLUDING_OVER_5K" numFmtId="0">
      <sharedItems containsString="0" containsBlank="1" containsNumber="1" minValue="40" maxValue="55.9"/>
    </cacheField>
    <cacheField name="AVERAGE_DAMAGE_EXCLUDING_OVER_2K" numFmtId="0">
      <sharedItems containsString="0" containsBlank="1" containsNumber="1" minValue="28.4" maxValue="42.9"/>
    </cacheField>
    <cacheField name="AVERAGE_DAMAGE_EXCLUDING_OVER_1K" numFmtId="0">
      <sharedItems containsString="0" containsBlank="1" containsNumber="1" minValue="22.3" maxValue="33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n v="90.4"/>
    <n v="69.2"/>
    <n v="55.9"/>
    <n v="42.2"/>
    <n v="33.1"/>
  </r>
  <r>
    <x v="1"/>
    <n v="83.1"/>
    <n v="66.5"/>
    <n v="55.5"/>
    <n v="42.9"/>
    <n v="33.1"/>
  </r>
  <r>
    <x v="2"/>
    <n v="85.1"/>
    <n v="63.4"/>
    <n v="55.2"/>
    <n v="40.5"/>
    <n v="30.6"/>
  </r>
  <r>
    <x v="3"/>
    <n v="85"/>
    <n v="62.1"/>
    <n v="51.7"/>
    <n v="39.1"/>
    <n v="29.6"/>
  </r>
  <r>
    <x v="4"/>
    <n v="77.8"/>
    <n v="59.9"/>
    <n v="52.7"/>
    <n v="38.4"/>
    <n v="29.6"/>
  </r>
  <r>
    <x v="5"/>
    <n v="73.2"/>
    <n v="60.7"/>
    <n v="48.6"/>
    <n v="36.299999999999997"/>
    <n v="29.4"/>
  </r>
  <r>
    <x v="6"/>
    <n v="88.5"/>
    <n v="57.1"/>
    <n v="50.9"/>
    <n v="37.4"/>
    <n v="29.2"/>
  </r>
  <r>
    <x v="7"/>
    <n v="81.599999999999994"/>
    <n v="61.1"/>
    <n v="49.7"/>
    <n v="34.799999999999997"/>
    <n v="27.4"/>
  </r>
  <r>
    <x v="8"/>
    <n v="73.900000000000006"/>
    <n v="63.3"/>
    <n v="50.4"/>
    <n v="36.6"/>
    <n v="28.3"/>
  </r>
  <r>
    <x v="9"/>
    <n v="81.400000000000006"/>
    <n v="63.3"/>
    <n v="48.8"/>
    <n v="36.700000000000003"/>
    <n v="28.5"/>
  </r>
  <r>
    <x v="10"/>
    <n v="67.900000000000006"/>
    <n v="54.6"/>
    <n v="47.1"/>
    <n v="36"/>
    <n v="28.8"/>
  </r>
  <r>
    <x v="11"/>
    <n v="69.599999999999994"/>
    <n v="55.8"/>
    <n v="46.6"/>
    <n v="32.1"/>
    <n v="24.2"/>
  </r>
  <r>
    <x v="12"/>
    <n v="64"/>
    <n v="53.7"/>
    <n v="48.2"/>
    <n v="35.200000000000003"/>
    <n v="26.3"/>
  </r>
  <r>
    <x v="13"/>
    <n v="65.099999999999994"/>
    <n v="51.6"/>
    <n v="42.1"/>
    <n v="31.6"/>
    <n v="24.5"/>
  </r>
  <r>
    <x v="14"/>
    <n v="55.6"/>
    <n v="45"/>
    <n v="40"/>
    <n v="28.4"/>
    <n v="22.3"/>
  </r>
  <r>
    <x v="15"/>
    <n v="64.900000000000006"/>
    <n v="48.9"/>
    <n v="40.700000000000003"/>
    <n v="30"/>
    <n v="23.4"/>
  </r>
  <r>
    <x v="1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7226F3-0222-4B47-988E-2EFE2F99E31D}" name="PivotTable7" cacheId="6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F21" firstHeaderRow="0" firstDataRow="1" firstDataCol="1"/>
  <pivotFields count="6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AVERAGE_DAMAGE" fld="1" baseField="0" baseItem="0"/>
    <dataField name="Sum of AVERAGE_DAMAGE_EXCLUDING_OVER_10K" fld="2" baseField="0" baseItem="0"/>
    <dataField name="Sum of AVERAGE_DAMAGE_EXCLUDING_OVER_5K" fld="3" baseField="0" baseItem="0"/>
    <dataField name="Sum of AVERAGE_DAMAGE_EXCLUDING_OVER_2K" fld="4" baseField="0" baseItem="0"/>
    <dataField name="Sum of AVERAGE_DAMAGE_EXCLUDING_OVER_1K" fld="5" baseField="0" baseItem="0"/>
  </dataFields>
  <formats count="24"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0" type="button" dataOnly="0" labelOnly="1" outline="0" axis="axisRow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Row="1" outline="0" fieldPosition="0"/>
    </format>
    <format dxfId="1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assets.publishing.service.gov.uk/government/uploads/system/uploads/attachment_data/file/6759/21721295.pdf" TargetMode="External"/><Relationship Id="rId4" Type="http://schemas.openxmlformats.org/officeDocument/2006/relationships/hyperlink" Target="https://code.statisticsauthority.gov.uk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ssets.publishing.service.gov.uk/government/uploads/system/uploads/attachment_data/file/6759/21721295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51D1-AB0F-470B-80D6-3272E5F67B21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69.140625" style="1" customWidth="1"/>
    <col min="2" max="2" width="14.8554687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6" t="e" vm="1">
        <v>#VALUE!</v>
      </c>
      <c r="B1" s="1" t="e" vm="2">
        <v>#VALUE!</v>
      </c>
    </row>
    <row r="2" spans="1:11" ht="23.25" x14ac:dyDescent="0.2">
      <c r="A2" s="7" t="s">
        <v>27</v>
      </c>
    </row>
    <row r="3" spans="1:11" ht="23.25" x14ac:dyDescent="0.2">
      <c r="A3" s="7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8" t="s">
        <v>37</v>
      </c>
      <c r="C4" s="2"/>
      <c r="K4" s="3"/>
    </row>
    <row r="5" spans="1:11" ht="31.5" customHeight="1" x14ac:dyDescent="0.2">
      <c r="A5" s="9" t="str">
        <f>_xlfn.CONCAT("Responsible Statistician: ",config!B4)</f>
        <v>Responsible Statistician: Ollie Gee</v>
      </c>
      <c r="B5" s="10"/>
    </row>
    <row r="6" spans="1:11" ht="15.75" customHeight="1" x14ac:dyDescent="0.2">
      <c r="A6" s="11" t="s">
        <v>95</v>
      </c>
      <c r="B6" s="10"/>
    </row>
    <row r="7" spans="1:11" ht="15.75" customHeight="1" x14ac:dyDescent="0.2">
      <c r="A7" s="12" t="s">
        <v>67</v>
      </c>
      <c r="B7" s="5"/>
    </row>
    <row r="8" spans="1:11" ht="31.5" customHeight="1" x14ac:dyDescent="0.2">
      <c r="A8" s="11" t="str">
        <f>_xlfn.CONCAT("Published: ",config!B1)</f>
        <v>Published: 19 August 2026</v>
      </c>
      <c r="B8" s="4"/>
    </row>
    <row r="9" spans="1:11" ht="15.75" customHeight="1" x14ac:dyDescent="0.2">
      <c r="A9" s="11" t="str">
        <f>_xlfn.CONCAT("Next update: ",config!B2)</f>
        <v>Next update: Summer 2027</v>
      </c>
      <c r="B9" s="4"/>
    </row>
    <row r="10" spans="1:11" ht="31.5" customHeight="1" x14ac:dyDescent="0.2">
      <c r="A10" s="9" t="str">
        <f>_xlfn.CONCAT("Crown copyright © ",config!B6)</f>
        <v>Crown copyright © 2026</v>
      </c>
    </row>
    <row r="11" spans="1:11" ht="15.75" customHeight="1" x14ac:dyDescent="0.2">
      <c r="A11" s="11" t="s">
        <v>28</v>
      </c>
    </row>
    <row r="12" spans="1:11" ht="31.5" customHeight="1" x14ac:dyDescent="0.2">
      <c r="A12" s="10" t="s">
        <v>29</v>
      </c>
    </row>
    <row r="13" spans="1:11" ht="15.75" customHeight="1" x14ac:dyDescent="0.2">
      <c r="A13" s="10" t="s">
        <v>47</v>
      </c>
    </row>
    <row r="14" spans="1:11" ht="15.75" customHeight="1" x14ac:dyDescent="0.2">
      <c r="A14" s="11" t="s">
        <v>66</v>
      </c>
    </row>
  </sheetData>
  <hyperlinks>
    <hyperlink ref="A14" r:id="rId1" xr:uid="{E0978430-5D02-4E02-9886-0A5D8AE39F04}"/>
    <hyperlink ref="A7" r:id="rId2" xr:uid="{225E37A7-A7FB-4EAC-B7AE-85AE26825602}"/>
    <hyperlink ref="A6" r:id="rId3" display="firestatistics@communities.gov.uk" xr:uid="{252B780B-B223-4758-AB16-CAAFEECAFA14}"/>
    <hyperlink ref="A8" r:id="rId4" display="https://www.gov.uk/government/collections/fire-statistics-great-britain" xr:uid="{C6030A65-A937-4E59-8436-8A769B04A7DB}"/>
    <hyperlink ref="A9" r:id="rId5" display="https://www.gov.uk/search/research-and-statistics?keywords=fire&amp;content_store_document_type=upcoming_statistics&amp;order=release-date-oldest" xr:uid="{58BCC355-8CC4-4031-A7A9-6E5523DEF047}"/>
    <hyperlink ref="A11" location="Contents!A1" display="Contents" xr:uid="{A2C149E8-106C-49F9-970D-EDA3F635EF5E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20E82-D015-410B-B21B-12326E21F51F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58</v>
      </c>
      <c r="B1" s="14" t="s">
        <v>93</v>
      </c>
    </row>
    <row r="2" spans="1:2" x14ac:dyDescent="0.2">
      <c r="A2" s="14" t="s">
        <v>59</v>
      </c>
      <c r="B2" s="14" t="s">
        <v>91</v>
      </c>
    </row>
    <row r="3" spans="1:2" x14ac:dyDescent="0.2">
      <c r="A3" s="14" t="s">
        <v>60</v>
      </c>
      <c r="B3" s="14" t="s">
        <v>96</v>
      </c>
    </row>
    <row r="4" spans="1:2" x14ac:dyDescent="0.2">
      <c r="A4" s="14" t="s">
        <v>61</v>
      </c>
      <c r="B4" s="14" t="s">
        <v>92</v>
      </c>
    </row>
    <row r="5" spans="1:2" x14ac:dyDescent="0.2">
      <c r="A5" s="14" t="s">
        <v>62</v>
      </c>
      <c r="B5" s="14" t="s">
        <v>63</v>
      </c>
    </row>
    <row r="6" spans="1:2" x14ac:dyDescent="0.2">
      <c r="A6" s="14" t="s">
        <v>64</v>
      </c>
      <c r="B6" s="14">
        <v>2026</v>
      </c>
    </row>
    <row r="7" spans="1:2" x14ac:dyDescent="0.2">
      <c r="A7" s="14" t="s">
        <v>65</v>
      </c>
      <c r="B7" s="14" t="s">
        <v>88</v>
      </c>
    </row>
    <row r="8" spans="1:2" x14ac:dyDescent="0.2">
      <c r="A8" s="14" t="s">
        <v>89</v>
      </c>
      <c r="B8" s="14">
        <v>2026</v>
      </c>
    </row>
    <row r="9" spans="1:2" x14ac:dyDescent="0.2">
      <c r="A9" s="14" t="s">
        <v>90</v>
      </c>
      <c r="B9" s="14" t="s">
        <v>94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911B-8551-4CC7-A2A2-16D0996211F4}">
  <sheetPr codeName="Sheet3"/>
  <dimension ref="A1:R24"/>
  <sheetViews>
    <sheetView zoomScaleNormal="100" workbookViewId="0"/>
  </sheetViews>
  <sheetFormatPr defaultColWidth="9.42578125" defaultRowHeight="15" x14ac:dyDescent="0.2"/>
  <cols>
    <col min="1" max="1" width="24.5703125" style="23" customWidth="1"/>
    <col min="2" max="2" width="48.5703125" style="28" bestFit="1" customWidth="1"/>
    <col min="3" max="3" width="50.42578125" style="28" bestFit="1" customWidth="1"/>
    <col min="4" max="4" width="21.85546875" style="23" customWidth="1"/>
    <col min="5" max="5" width="25.28515625" style="23" customWidth="1"/>
    <col min="6" max="6" width="9.42578125" style="23" customWidth="1"/>
    <col min="7" max="16384" width="9.42578125" style="23"/>
  </cols>
  <sheetData>
    <row r="1" spans="1:18" s="16" customFormat="1" ht="15.6" customHeight="1" x14ac:dyDescent="0.25">
      <c r="A1" s="15" t="s">
        <v>27</v>
      </c>
      <c r="D1" s="65" t="e" vm="3">
        <v>#VALUE!</v>
      </c>
      <c r="E1" s="65" t="e" vm="4">
        <v>#VALUE!</v>
      </c>
    </row>
    <row r="2" spans="1:18" s="16" customFormat="1" ht="21.6" customHeight="1" x14ac:dyDescent="0.25">
      <c r="A2" s="17" t="str">
        <f>_xlfn.CONCAT("Publication Date: ",config!B1)</f>
        <v>Publication Date: 19 August 2026</v>
      </c>
      <c r="B2" s="18"/>
      <c r="C2" s="18"/>
      <c r="D2" s="65"/>
      <c r="E2" s="65"/>
      <c r="F2" s="18"/>
    </row>
    <row r="3" spans="1:18" s="19" customFormat="1" ht="18" customHeight="1" x14ac:dyDescent="0.2">
      <c r="A3" s="19" t="s">
        <v>30</v>
      </c>
      <c r="D3" s="65"/>
      <c r="E3" s="65"/>
    </row>
    <row r="4" spans="1:18" s="19" customFormat="1" ht="18" customHeight="1" x14ac:dyDescent="0.2">
      <c r="A4" s="20" t="s">
        <v>31</v>
      </c>
      <c r="D4" s="65"/>
      <c r="E4" s="65"/>
    </row>
    <row r="5" spans="1:18" ht="31.5" customHeight="1" x14ac:dyDescent="0.25">
      <c r="A5" s="21" t="s">
        <v>32</v>
      </c>
      <c r="B5" s="21" t="s">
        <v>33</v>
      </c>
      <c r="C5" s="21" t="s">
        <v>44</v>
      </c>
      <c r="D5" s="21" t="s">
        <v>34</v>
      </c>
      <c r="E5" s="22" t="s">
        <v>35</v>
      </c>
    </row>
    <row r="6" spans="1:18" ht="30" x14ac:dyDescent="0.2">
      <c r="A6" s="24" t="s">
        <v>38</v>
      </c>
      <c r="B6" s="25" t="s">
        <v>39</v>
      </c>
      <c r="C6" s="25" t="s">
        <v>45</v>
      </c>
      <c r="D6" s="26" t="str">
        <f>_xlfn.CONCAT("2001/02 to ", config!B7)</f>
        <v>2001/02 to 2025/26</v>
      </c>
      <c r="E6" s="27" t="s">
        <v>36</v>
      </c>
    </row>
    <row r="7" spans="1:18" ht="12" customHeight="1" x14ac:dyDescent="0.2">
      <c r="A7" s="20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x14ac:dyDescent="0.2">
      <c r="D8" s="29"/>
    </row>
    <row r="9" spans="1:18" x14ac:dyDescent="0.2">
      <c r="D9" s="29"/>
    </row>
    <row r="10" spans="1:18" x14ac:dyDescent="0.2">
      <c r="D10" s="29"/>
    </row>
    <row r="11" spans="1:18" x14ac:dyDescent="0.2">
      <c r="D11" s="29"/>
    </row>
    <row r="12" spans="1:18" x14ac:dyDescent="0.2">
      <c r="D12" s="29"/>
    </row>
    <row r="13" spans="1:18" x14ac:dyDescent="0.2">
      <c r="D13" s="29"/>
    </row>
    <row r="14" spans="1:18" x14ac:dyDescent="0.2">
      <c r="D14" s="29"/>
    </row>
    <row r="15" spans="1:18" x14ac:dyDescent="0.2">
      <c r="D15" s="29"/>
    </row>
    <row r="16" spans="1:18" x14ac:dyDescent="0.2">
      <c r="D16" s="29"/>
    </row>
    <row r="17" spans="4:4" x14ac:dyDescent="0.2">
      <c r="D17" s="29"/>
    </row>
    <row r="18" spans="4:4" x14ac:dyDescent="0.2">
      <c r="D18" s="29"/>
    </row>
    <row r="19" spans="4:4" x14ac:dyDescent="0.2">
      <c r="D19" s="29"/>
    </row>
    <row r="20" spans="4:4" x14ac:dyDescent="0.2">
      <c r="D20" s="29"/>
    </row>
    <row r="21" spans="4:4" x14ac:dyDescent="0.2">
      <c r="D21" s="29"/>
    </row>
    <row r="22" spans="4:4" x14ac:dyDescent="0.2">
      <c r="D22" s="29"/>
    </row>
    <row r="23" spans="4:4" x14ac:dyDescent="0.2">
      <c r="D23" s="29"/>
    </row>
    <row r="24" spans="4:4" x14ac:dyDescent="0.2">
      <c r="D24" s="29"/>
    </row>
  </sheetData>
  <mergeCells count="2">
    <mergeCell ref="D1:D4"/>
    <mergeCell ref="E1:E4"/>
  </mergeCells>
  <hyperlinks>
    <hyperlink ref="A4" location="Cover_sheet!A1" display="Cover sheet" xr:uid="{CEBEA61A-254C-4141-9D04-6B1875F746C6}"/>
    <hyperlink ref="A6" location="FIRE0305!A1" display="FIRE0305" xr:uid="{9769F019-E07C-454E-B401-11DF81DC476D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8947-CF88-406C-8FA7-355CA01D776F}">
  <sheetPr codeName="Sheet4">
    <tabColor rgb="FFFF0000"/>
  </sheetPr>
  <dimension ref="A1:F17"/>
  <sheetViews>
    <sheetView showGridLines="0" zoomScaleNormal="100" workbookViewId="0"/>
  </sheetViews>
  <sheetFormatPr defaultColWidth="9.140625" defaultRowHeight="15" x14ac:dyDescent="0.2"/>
  <cols>
    <col min="1" max="1" width="16.140625" style="14" bestFit="1" customWidth="1"/>
    <col min="2" max="2" width="18.42578125" style="14" bestFit="1" customWidth="1"/>
    <col min="3" max="3" width="40.140625" style="14" bestFit="1" customWidth="1"/>
    <col min="4" max="6" width="39.140625" style="14" bestFit="1" customWidth="1"/>
    <col min="7" max="16384" width="9.140625" style="14"/>
  </cols>
  <sheetData>
    <row r="1" spans="1:6" ht="15.75" x14ac:dyDescent="0.25">
      <c r="A1" s="13" t="s">
        <v>43</v>
      </c>
      <c r="B1" s="14" t="s">
        <v>53</v>
      </c>
      <c r="C1" s="14" t="s">
        <v>50</v>
      </c>
      <c r="D1" s="14" t="s">
        <v>49</v>
      </c>
      <c r="E1" s="14" t="s">
        <v>51</v>
      </c>
      <c r="F1" s="14" t="s">
        <v>52</v>
      </c>
    </row>
    <row r="2" spans="1:6" x14ac:dyDescent="0.2">
      <c r="A2" s="14" t="s">
        <v>1</v>
      </c>
      <c r="B2" s="14">
        <v>90.4</v>
      </c>
      <c r="C2" s="14">
        <v>69.2</v>
      </c>
      <c r="D2" s="14">
        <v>55.9</v>
      </c>
      <c r="E2" s="14">
        <v>42.2</v>
      </c>
      <c r="F2" s="14">
        <v>33.1</v>
      </c>
    </row>
    <row r="3" spans="1:6" x14ac:dyDescent="0.2">
      <c r="A3" s="14" t="s">
        <v>2</v>
      </c>
      <c r="B3" s="14">
        <v>83.1</v>
      </c>
      <c r="C3" s="14">
        <v>66.5</v>
      </c>
      <c r="D3" s="14">
        <v>55.5</v>
      </c>
      <c r="E3" s="14">
        <v>42.9</v>
      </c>
      <c r="F3" s="14">
        <v>33.1</v>
      </c>
    </row>
    <row r="4" spans="1:6" x14ac:dyDescent="0.2">
      <c r="A4" s="14" t="s">
        <v>3</v>
      </c>
      <c r="B4" s="14">
        <v>85.1</v>
      </c>
      <c r="C4" s="14">
        <v>63.4</v>
      </c>
      <c r="D4" s="14">
        <v>55.2</v>
      </c>
      <c r="E4" s="14">
        <v>40.5</v>
      </c>
      <c r="F4" s="14">
        <v>30.6</v>
      </c>
    </row>
    <row r="5" spans="1:6" x14ac:dyDescent="0.2">
      <c r="A5" s="14" t="s">
        <v>4</v>
      </c>
      <c r="B5" s="14">
        <v>85</v>
      </c>
      <c r="C5" s="14">
        <v>62.1</v>
      </c>
      <c r="D5" s="14">
        <v>51.7</v>
      </c>
      <c r="E5" s="14">
        <v>39.1</v>
      </c>
      <c r="F5" s="14">
        <v>29.6</v>
      </c>
    </row>
    <row r="6" spans="1:6" x14ac:dyDescent="0.2">
      <c r="A6" s="14" t="s">
        <v>5</v>
      </c>
      <c r="B6" s="14">
        <v>77.8</v>
      </c>
      <c r="C6" s="14">
        <v>59.9</v>
      </c>
      <c r="D6" s="14">
        <v>52.7</v>
      </c>
      <c r="E6" s="14">
        <v>38.4</v>
      </c>
      <c r="F6" s="14">
        <v>29.6</v>
      </c>
    </row>
    <row r="7" spans="1:6" x14ac:dyDescent="0.2">
      <c r="A7" s="14" t="s">
        <v>21</v>
      </c>
      <c r="B7" s="14">
        <v>73.2</v>
      </c>
      <c r="C7" s="14">
        <v>60.7</v>
      </c>
      <c r="D7" s="14">
        <v>48.6</v>
      </c>
      <c r="E7" s="14">
        <v>36.299999999999997</v>
      </c>
      <c r="F7" s="14">
        <v>29.4</v>
      </c>
    </row>
    <row r="8" spans="1:6" x14ac:dyDescent="0.2">
      <c r="A8" s="14" t="s">
        <v>22</v>
      </c>
      <c r="B8" s="14">
        <v>88.5</v>
      </c>
      <c r="C8" s="14">
        <v>57.1</v>
      </c>
      <c r="D8" s="14">
        <v>50.9</v>
      </c>
      <c r="E8" s="14">
        <v>37.4</v>
      </c>
      <c r="F8" s="14">
        <v>29.2</v>
      </c>
    </row>
    <row r="9" spans="1:6" x14ac:dyDescent="0.2">
      <c r="A9" s="14" t="s">
        <v>23</v>
      </c>
      <c r="B9" s="14">
        <v>81.599999999999994</v>
      </c>
      <c r="C9" s="14">
        <v>61.1</v>
      </c>
      <c r="D9" s="14">
        <v>49.7</v>
      </c>
      <c r="E9" s="14">
        <v>34.799999999999997</v>
      </c>
      <c r="F9" s="14">
        <v>27.4</v>
      </c>
    </row>
    <row r="10" spans="1:6" x14ac:dyDescent="0.2">
      <c r="A10" s="14" t="s">
        <v>25</v>
      </c>
      <c r="B10" s="14">
        <v>73.900000000000006</v>
      </c>
      <c r="C10" s="14">
        <v>63.3</v>
      </c>
      <c r="D10" s="14">
        <v>50.4</v>
      </c>
      <c r="E10" s="14">
        <v>36.6</v>
      </c>
      <c r="F10" s="14">
        <v>28.3</v>
      </c>
    </row>
    <row r="11" spans="1:6" x14ac:dyDescent="0.2">
      <c r="A11" s="14" t="s">
        <v>26</v>
      </c>
      <c r="B11" s="14">
        <v>81.400000000000006</v>
      </c>
      <c r="C11" s="14">
        <v>63.3</v>
      </c>
      <c r="D11" s="14">
        <v>48.8</v>
      </c>
      <c r="E11" s="14">
        <v>36.700000000000003</v>
      </c>
      <c r="F11" s="14">
        <v>28.5</v>
      </c>
    </row>
    <row r="12" spans="1:6" x14ac:dyDescent="0.2">
      <c r="A12" s="14" t="s">
        <v>46</v>
      </c>
      <c r="B12" s="14">
        <v>67.900000000000006</v>
      </c>
      <c r="C12" s="14">
        <v>54.6</v>
      </c>
      <c r="D12" s="14">
        <v>47.1</v>
      </c>
      <c r="E12" s="14">
        <v>36</v>
      </c>
      <c r="F12" s="14">
        <v>28.8</v>
      </c>
    </row>
    <row r="13" spans="1:6" x14ac:dyDescent="0.2">
      <c r="A13" s="14" t="s">
        <v>54</v>
      </c>
      <c r="B13" s="14">
        <v>69.599999999999994</v>
      </c>
      <c r="C13" s="14">
        <v>55.8</v>
      </c>
      <c r="D13" s="14">
        <v>46.6</v>
      </c>
      <c r="E13" s="14">
        <v>32.1</v>
      </c>
      <c r="F13" s="14">
        <v>24.2</v>
      </c>
    </row>
    <row r="14" spans="1:6" x14ac:dyDescent="0.2">
      <c r="A14" s="14" t="s">
        <v>55</v>
      </c>
      <c r="B14" s="14">
        <v>64</v>
      </c>
      <c r="C14" s="14">
        <v>53.7</v>
      </c>
      <c r="D14" s="14">
        <v>48.2</v>
      </c>
      <c r="E14" s="14">
        <v>35.200000000000003</v>
      </c>
      <c r="F14" s="14">
        <v>26.3</v>
      </c>
    </row>
    <row r="15" spans="1:6" x14ac:dyDescent="0.2">
      <c r="A15" s="14" t="s">
        <v>56</v>
      </c>
      <c r="B15" s="14">
        <v>65.099999999999994</v>
      </c>
      <c r="C15" s="14">
        <v>51.6</v>
      </c>
      <c r="D15" s="14">
        <v>42.1</v>
      </c>
      <c r="E15" s="14">
        <v>31.6</v>
      </c>
      <c r="F15" s="14">
        <v>24.5</v>
      </c>
    </row>
    <row r="16" spans="1:6" x14ac:dyDescent="0.2">
      <c r="A16" s="14" t="s">
        <v>75</v>
      </c>
      <c r="B16" s="14">
        <v>55.6</v>
      </c>
      <c r="C16" s="14">
        <v>45</v>
      </c>
      <c r="D16" s="14">
        <v>40</v>
      </c>
      <c r="E16" s="14">
        <v>28.4</v>
      </c>
      <c r="F16" s="14">
        <v>22.3</v>
      </c>
    </row>
    <row r="17" spans="1:6" x14ac:dyDescent="0.2">
      <c r="A17" s="14" t="s">
        <v>88</v>
      </c>
      <c r="B17" s="14">
        <v>64.900000000000006</v>
      </c>
      <c r="C17" s="14">
        <v>48.9</v>
      </c>
      <c r="D17" s="14">
        <v>40.700000000000003</v>
      </c>
      <c r="E17" s="14">
        <v>30</v>
      </c>
      <c r="F17" s="14">
        <v>23.4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F92E-1657-43FF-B704-E8B0E5DB5B46}">
  <sheetPr codeName="Sheet7"/>
  <dimension ref="A1:A14"/>
  <sheetViews>
    <sheetView showGridLines="0" zoomScaleNormal="100" workbookViewId="0"/>
  </sheetViews>
  <sheetFormatPr defaultRowHeight="15.75" customHeight="1" x14ac:dyDescent="0.2"/>
  <cols>
    <col min="1" max="16384" width="9.140625" style="14"/>
  </cols>
  <sheetData>
    <row r="1" spans="1:1" ht="15.75" customHeight="1" x14ac:dyDescent="0.25">
      <c r="A1" s="30" t="s">
        <v>17</v>
      </c>
    </row>
    <row r="2" spans="1:1" s="67" customFormat="1" ht="31.5" customHeight="1" x14ac:dyDescent="0.2">
      <c r="A2" s="66" t="s">
        <v>40</v>
      </c>
    </row>
    <row r="3" spans="1:1" ht="15.75" customHeight="1" x14ac:dyDescent="0.2">
      <c r="A3" s="31" t="s">
        <v>42</v>
      </c>
    </row>
    <row r="4" spans="1:1" ht="15.75" customHeight="1" x14ac:dyDescent="0.2">
      <c r="A4" s="31" t="s">
        <v>41</v>
      </c>
    </row>
    <row r="5" spans="1:1" ht="15.75" customHeight="1" x14ac:dyDescent="0.2">
      <c r="A5" s="32" t="s">
        <v>24</v>
      </c>
    </row>
    <row r="6" spans="1:1" ht="31.5" customHeight="1" x14ac:dyDescent="0.25">
      <c r="A6" s="30" t="s">
        <v>6</v>
      </c>
    </row>
    <row r="7" spans="1:1" ht="15.75" customHeight="1" x14ac:dyDescent="0.2">
      <c r="A7" s="33" t="s">
        <v>84</v>
      </c>
    </row>
    <row r="8" spans="1:1" ht="15.75" customHeight="1" x14ac:dyDescent="0.2">
      <c r="A8" s="33" t="s">
        <v>85</v>
      </c>
    </row>
    <row r="9" spans="1:1" ht="31.5" customHeight="1" x14ac:dyDescent="0.2">
      <c r="A9" s="33" t="str">
        <f>_xlfn.CONCAT("The data in this table are consistent with records that reached FaRDaP by ",config!B3,".")</f>
        <v>The data in this table are consistent with records that reached FaRDaP by 12 May 2026.</v>
      </c>
    </row>
    <row r="10" spans="1:1" ht="31.5" customHeight="1" x14ac:dyDescent="0.2">
      <c r="A10" s="33" t="s">
        <v>7</v>
      </c>
    </row>
    <row r="11" spans="1:1" ht="15.75" customHeight="1" x14ac:dyDescent="0.2">
      <c r="A11" s="34" t="s">
        <v>19</v>
      </c>
    </row>
    <row r="12" spans="1:1" ht="15.75" customHeight="1" x14ac:dyDescent="0.2">
      <c r="A12" s="34" t="s">
        <v>57</v>
      </c>
    </row>
    <row r="13" spans="1:1" ht="31.5" customHeight="1" x14ac:dyDescent="0.2">
      <c r="A13" s="33" t="s">
        <v>86</v>
      </c>
    </row>
    <row r="14" spans="1:1" ht="15.75" customHeight="1" x14ac:dyDescent="0.2">
      <c r="A14" s="34" t="s">
        <v>87</v>
      </c>
    </row>
  </sheetData>
  <hyperlinks>
    <hyperlink ref="A5" r:id="rId1" xr:uid="{0624C42C-6023-4722-BE52-33132D4FB8D0}"/>
    <hyperlink ref="A14" r:id="rId2" xr:uid="{ABCDE768-4C90-42DE-9B1D-A3884E4ED9BA}"/>
    <hyperlink ref="A11" r:id="rId3" xr:uid="{DC156720-35F0-4F2C-B23F-92E4105197E1}"/>
    <hyperlink ref="A12" r:id="rId4" display="The statistics in this table are National Statistics." xr:uid="{226443C5-A000-439C-A725-5B52B863BE2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R43"/>
  <sheetViews>
    <sheetView zoomScaleNormal="100" workbookViewId="0"/>
  </sheetViews>
  <sheetFormatPr defaultColWidth="9.140625" defaultRowHeight="15" x14ac:dyDescent="0.2"/>
  <cols>
    <col min="1" max="1" width="16.5703125" style="40" customWidth="1"/>
    <col min="2" max="6" width="25.140625" style="40" customWidth="1"/>
    <col min="7" max="12" width="9.140625" style="40" customWidth="1"/>
    <col min="13" max="16384" width="9.140625" style="40"/>
  </cols>
  <sheetData>
    <row r="1" spans="1:18" ht="15.75" x14ac:dyDescent="0.2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39"/>
      <c r="N1" s="39"/>
      <c r="O1" s="39"/>
      <c r="P1" s="39"/>
      <c r="Q1" s="39"/>
      <c r="R1" s="39"/>
    </row>
    <row r="2" spans="1:18" ht="26.25" customHeight="1" thickBot="1" x14ac:dyDescent="0.25">
      <c r="A2" s="41"/>
      <c r="B2" s="33"/>
      <c r="C2" s="42"/>
      <c r="D2" s="43" t="s">
        <v>98</v>
      </c>
      <c r="E2" s="42"/>
      <c r="F2" s="42"/>
      <c r="G2" s="41"/>
      <c r="H2" s="41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51" thickBot="1" x14ac:dyDescent="0.25">
      <c r="A3" s="44" t="s">
        <v>8</v>
      </c>
      <c r="B3" s="45" t="s">
        <v>18</v>
      </c>
      <c r="C3" s="45" t="s">
        <v>99</v>
      </c>
      <c r="D3" s="45" t="s">
        <v>100</v>
      </c>
      <c r="E3" s="45" t="s">
        <v>101</v>
      </c>
      <c r="F3" s="45" t="s">
        <v>102</v>
      </c>
      <c r="G3" s="46"/>
      <c r="H3" s="46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5.75" customHeight="1" x14ac:dyDescent="0.25">
      <c r="A4" s="47" t="s">
        <v>9</v>
      </c>
      <c r="B4" s="48">
        <v>39.9</v>
      </c>
      <c r="C4" s="48">
        <v>39.1</v>
      </c>
      <c r="D4" s="48">
        <v>38.5</v>
      </c>
      <c r="E4" s="48">
        <v>31.9</v>
      </c>
      <c r="F4" s="48">
        <v>31</v>
      </c>
      <c r="G4" s="35"/>
      <c r="H4" s="35"/>
      <c r="I4" s="35"/>
      <c r="J4" s="35"/>
      <c r="K4" s="35"/>
      <c r="L4" s="35"/>
      <c r="M4" s="33"/>
      <c r="N4" s="33"/>
      <c r="O4" s="33"/>
      <c r="P4" s="33"/>
      <c r="Q4" s="33"/>
      <c r="R4" s="33"/>
    </row>
    <row r="5" spans="1:18" ht="15.75" customHeight="1" x14ac:dyDescent="0.25">
      <c r="A5" s="47" t="s">
        <v>10</v>
      </c>
      <c r="B5" s="48">
        <v>40</v>
      </c>
      <c r="C5" s="48">
        <v>39.1</v>
      </c>
      <c r="D5" s="48">
        <v>38.6</v>
      </c>
      <c r="E5" s="48">
        <v>31.9</v>
      </c>
      <c r="F5" s="48">
        <v>31.2</v>
      </c>
      <c r="G5" s="36"/>
      <c r="H5" s="36"/>
      <c r="I5" s="35"/>
      <c r="J5" s="35"/>
      <c r="K5" s="36"/>
      <c r="L5" s="36"/>
      <c r="M5" s="33"/>
      <c r="N5" s="33"/>
      <c r="O5" s="33"/>
      <c r="P5" s="33"/>
      <c r="Q5" s="33"/>
      <c r="R5" s="33"/>
    </row>
    <row r="6" spans="1:18" ht="15.75" customHeight="1" x14ac:dyDescent="0.25">
      <c r="A6" s="47" t="s">
        <v>11</v>
      </c>
      <c r="B6" s="48">
        <v>42.1</v>
      </c>
      <c r="C6" s="48">
        <v>41.1</v>
      </c>
      <c r="D6" s="48">
        <v>40.299999999999997</v>
      </c>
      <c r="E6" s="48">
        <v>32</v>
      </c>
      <c r="F6" s="48">
        <v>30.7</v>
      </c>
      <c r="G6" s="36"/>
      <c r="H6" s="36"/>
      <c r="I6" s="36"/>
      <c r="J6" s="35"/>
      <c r="K6" s="36"/>
      <c r="L6" s="36"/>
      <c r="M6" s="33"/>
      <c r="N6" s="33"/>
      <c r="O6" s="33"/>
      <c r="P6" s="33"/>
      <c r="Q6" s="33"/>
      <c r="R6" s="33"/>
    </row>
    <row r="7" spans="1:18" ht="15.75" customHeight="1" x14ac:dyDescent="0.25">
      <c r="A7" s="47" t="s">
        <v>12</v>
      </c>
      <c r="B7" s="48">
        <v>43.1</v>
      </c>
      <c r="C7" s="48">
        <v>38.799999999999997</v>
      </c>
      <c r="D7" s="48">
        <v>37.799999999999997</v>
      </c>
      <c r="E7" s="48">
        <v>30.3</v>
      </c>
      <c r="F7" s="48">
        <v>29.5</v>
      </c>
      <c r="G7" s="36"/>
      <c r="H7" s="36"/>
      <c r="I7" s="36"/>
      <c r="J7" s="35"/>
      <c r="K7" s="36"/>
      <c r="L7" s="36"/>
      <c r="M7" s="33"/>
      <c r="N7" s="33"/>
      <c r="O7" s="33"/>
      <c r="P7" s="33"/>
      <c r="Q7" s="33"/>
      <c r="R7" s="33"/>
    </row>
    <row r="8" spans="1:18" ht="15.75" customHeight="1" x14ac:dyDescent="0.25">
      <c r="A8" s="47" t="s">
        <v>13</v>
      </c>
      <c r="B8" s="48">
        <v>40.5</v>
      </c>
      <c r="C8" s="48">
        <v>38.4</v>
      </c>
      <c r="D8" s="48">
        <v>37.200000000000003</v>
      </c>
      <c r="E8" s="48">
        <v>30.7</v>
      </c>
      <c r="F8" s="48">
        <v>29.1</v>
      </c>
      <c r="G8" s="36"/>
      <c r="H8" s="36"/>
      <c r="I8" s="36"/>
      <c r="J8" s="35"/>
      <c r="K8" s="36"/>
      <c r="L8" s="36"/>
      <c r="M8" s="33"/>
      <c r="N8" s="33"/>
      <c r="O8" s="33"/>
      <c r="P8" s="33"/>
      <c r="Q8" s="33"/>
      <c r="R8" s="33"/>
    </row>
    <row r="9" spans="1:18" ht="15.75" customHeight="1" x14ac:dyDescent="0.25">
      <c r="A9" s="47" t="s">
        <v>14</v>
      </c>
      <c r="B9" s="48">
        <v>38.6</v>
      </c>
      <c r="C9" s="48">
        <v>37</v>
      </c>
      <c r="D9" s="48">
        <v>35.9</v>
      </c>
      <c r="E9" s="48">
        <v>30.8</v>
      </c>
      <c r="F9" s="48">
        <v>29.7</v>
      </c>
      <c r="G9" s="36"/>
      <c r="H9" s="36"/>
      <c r="I9" s="36"/>
      <c r="J9" s="35"/>
      <c r="K9" s="36"/>
      <c r="L9" s="36"/>
      <c r="M9" s="33"/>
      <c r="N9" s="33"/>
      <c r="O9" s="33"/>
      <c r="P9" s="33"/>
      <c r="Q9" s="33"/>
      <c r="R9" s="33"/>
    </row>
    <row r="10" spans="1:18" ht="15.75" customHeight="1" x14ac:dyDescent="0.25">
      <c r="A10" s="47" t="s">
        <v>15</v>
      </c>
      <c r="B10" s="48">
        <v>42.2</v>
      </c>
      <c r="C10" s="48">
        <v>38.1</v>
      </c>
      <c r="D10" s="48">
        <v>36.200000000000003</v>
      </c>
      <c r="E10" s="48">
        <v>30.4</v>
      </c>
      <c r="F10" s="48">
        <v>29.3</v>
      </c>
      <c r="G10" s="36"/>
      <c r="H10" s="36"/>
      <c r="I10" s="36"/>
      <c r="J10" s="35"/>
      <c r="K10" s="36"/>
      <c r="L10" s="36"/>
      <c r="M10" s="33"/>
      <c r="N10" s="33"/>
      <c r="O10" s="33"/>
      <c r="P10" s="33"/>
      <c r="Q10" s="33"/>
      <c r="R10" s="33"/>
    </row>
    <row r="11" spans="1:18" ht="15.75" customHeight="1" x14ac:dyDescent="0.25">
      <c r="A11" s="49" t="s">
        <v>16</v>
      </c>
      <c r="B11" s="50">
        <v>41</v>
      </c>
      <c r="C11" s="50">
        <v>34.799999999999997</v>
      </c>
      <c r="D11" s="50">
        <v>33.700000000000003</v>
      </c>
      <c r="E11" s="50">
        <v>28</v>
      </c>
      <c r="F11" s="50">
        <v>27.3</v>
      </c>
      <c r="G11" s="36"/>
      <c r="H11" s="36"/>
      <c r="I11" s="36"/>
      <c r="J11" s="35"/>
      <c r="K11" s="36"/>
      <c r="L11" s="36"/>
      <c r="M11" s="33"/>
      <c r="N11" s="33"/>
      <c r="O11" s="33"/>
      <c r="P11" s="33"/>
      <c r="Q11" s="33"/>
      <c r="R11" s="33"/>
    </row>
    <row r="12" spans="1:18" ht="15.75" customHeight="1" x14ac:dyDescent="0.25">
      <c r="A12" s="47" t="s">
        <v>0</v>
      </c>
      <c r="B12" s="48">
        <v>82.1</v>
      </c>
      <c r="C12" s="48">
        <v>62.7</v>
      </c>
      <c r="D12" s="48">
        <v>51.3</v>
      </c>
      <c r="E12" s="48">
        <v>37.9</v>
      </c>
      <c r="F12" s="48">
        <v>29.4</v>
      </c>
      <c r="G12" s="36"/>
      <c r="H12" s="36"/>
      <c r="I12" s="36"/>
      <c r="J12" s="35"/>
      <c r="K12" s="36"/>
      <c r="L12" s="36"/>
      <c r="M12" s="33"/>
      <c r="N12" s="33"/>
      <c r="O12" s="33"/>
      <c r="P12" s="33"/>
      <c r="Q12" s="33"/>
      <c r="R12" s="33"/>
    </row>
    <row r="13" spans="1:18" ht="15.75" customHeight="1" x14ac:dyDescent="0.25">
      <c r="A13" s="47" t="s">
        <v>1</v>
      </c>
      <c r="B13" s="51">
        <f>Data!B2</f>
        <v>90.4</v>
      </c>
      <c r="C13" s="51">
        <f>Data!C2</f>
        <v>69.2</v>
      </c>
      <c r="D13" s="51">
        <f>Data!D2</f>
        <v>55.9</v>
      </c>
      <c r="E13" s="51">
        <f>Data!E2</f>
        <v>42.2</v>
      </c>
      <c r="F13" s="51">
        <f>Data!F2</f>
        <v>33.1</v>
      </c>
      <c r="G13" s="35"/>
      <c r="H13" s="35"/>
      <c r="I13" s="36"/>
      <c r="J13" s="35"/>
      <c r="K13" s="35"/>
      <c r="L13" s="35"/>
      <c r="M13" s="33"/>
      <c r="N13" s="33"/>
      <c r="O13" s="33"/>
      <c r="P13" s="33"/>
      <c r="Q13" s="33"/>
      <c r="R13" s="33"/>
    </row>
    <row r="14" spans="1:18" ht="15.75" customHeight="1" x14ac:dyDescent="0.25">
      <c r="A14" s="47" t="s">
        <v>2</v>
      </c>
      <c r="B14" s="51">
        <f>Data!B3</f>
        <v>83.1</v>
      </c>
      <c r="C14" s="51">
        <f>Data!C3</f>
        <v>66.5</v>
      </c>
      <c r="D14" s="51">
        <f>Data!D3</f>
        <v>55.5</v>
      </c>
      <c r="E14" s="51">
        <f>Data!E3</f>
        <v>42.9</v>
      </c>
      <c r="F14" s="51">
        <f>Data!F3</f>
        <v>33.1</v>
      </c>
      <c r="G14" s="36"/>
      <c r="H14" s="36"/>
      <c r="I14" s="36"/>
      <c r="J14" s="35"/>
      <c r="K14" s="36"/>
      <c r="L14" s="36"/>
      <c r="M14" s="33"/>
      <c r="N14" s="33"/>
      <c r="O14" s="33"/>
      <c r="P14" s="33"/>
      <c r="Q14" s="33"/>
      <c r="R14" s="33"/>
    </row>
    <row r="15" spans="1:18" ht="15.75" customHeight="1" x14ac:dyDescent="0.25">
      <c r="A15" s="52" t="s">
        <v>3</v>
      </c>
      <c r="B15" s="51">
        <f>Data!B4</f>
        <v>85.1</v>
      </c>
      <c r="C15" s="51">
        <f>Data!C4</f>
        <v>63.4</v>
      </c>
      <c r="D15" s="51">
        <f>Data!D4</f>
        <v>55.2</v>
      </c>
      <c r="E15" s="51">
        <f>Data!E4</f>
        <v>40.5</v>
      </c>
      <c r="F15" s="51">
        <f>Data!F4</f>
        <v>30.6</v>
      </c>
      <c r="G15" s="36"/>
      <c r="H15" s="36"/>
      <c r="I15" s="36"/>
      <c r="J15" s="35"/>
      <c r="K15" s="36"/>
      <c r="L15" s="36"/>
      <c r="M15" s="33"/>
      <c r="N15" s="33"/>
      <c r="O15" s="33"/>
      <c r="P15" s="33"/>
      <c r="Q15" s="33"/>
      <c r="R15" s="33"/>
    </row>
    <row r="16" spans="1:18" ht="15.75" customHeight="1" x14ac:dyDescent="0.25">
      <c r="A16" s="52" t="s">
        <v>4</v>
      </c>
      <c r="B16" s="51">
        <f>Data!B5</f>
        <v>85</v>
      </c>
      <c r="C16" s="51">
        <f>Data!C5</f>
        <v>62.1</v>
      </c>
      <c r="D16" s="51">
        <f>Data!D5</f>
        <v>51.7</v>
      </c>
      <c r="E16" s="51">
        <f>Data!E5</f>
        <v>39.1</v>
      </c>
      <c r="F16" s="51">
        <f>Data!F5</f>
        <v>29.6</v>
      </c>
      <c r="G16" s="36"/>
      <c r="H16" s="36"/>
      <c r="I16" s="36"/>
      <c r="J16" s="35"/>
      <c r="K16" s="36"/>
      <c r="L16" s="36"/>
      <c r="M16" s="33"/>
      <c r="N16" s="33"/>
      <c r="O16" s="33"/>
      <c r="P16" s="33"/>
      <c r="Q16" s="33"/>
      <c r="R16" s="33"/>
    </row>
    <row r="17" spans="1:18" ht="15.75" customHeight="1" x14ac:dyDescent="0.25">
      <c r="A17" s="52" t="s">
        <v>5</v>
      </c>
      <c r="B17" s="51">
        <f>Data!B6</f>
        <v>77.8</v>
      </c>
      <c r="C17" s="51">
        <f>Data!C6</f>
        <v>59.9</v>
      </c>
      <c r="D17" s="51">
        <f>Data!D6</f>
        <v>52.7</v>
      </c>
      <c r="E17" s="51">
        <f>Data!E6</f>
        <v>38.4</v>
      </c>
      <c r="F17" s="51">
        <f>Data!F6</f>
        <v>29.6</v>
      </c>
      <c r="G17" s="36"/>
      <c r="H17" s="36"/>
      <c r="I17" s="36"/>
      <c r="J17" s="35"/>
      <c r="K17" s="36"/>
      <c r="L17" s="36"/>
      <c r="M17" s="33"/>
      <c r="N17" s="33"/>
      <c r="O17" s="33"/>
      <c r="P17" s="33"/>
      <c r="Q17" s="33"/>
      <c r="R17" s="33"/>
    </row>
    <row r="18" spans="1:18" ht="15.75" customHeight="1" x14ac:dyDescent="0.25">
      <c r="A18" s="52" t="s">
        <v>21</v>
      </c>
      <c r="B18" s="51">
        <f>Data!B7</f>
        <v>73.2</v>
      </c>
      <c r="C18" s="51">
        <f>Data!C7</f>
        <v>60.7</v>
      </c>
      <c r="D18" s="51">
        <f>Data!D7</f>
        <v>48.6</v>
      </c>
      <c r="E18" s="51">
        <f>Data!E7</f>
        <v>36.299999999999997</v>
      </c>
      <c r="F18" s="51">
        <f>Data!F7</f>
        <v>29.4</v>
      </c>
      <c r="G18" s="36"/>
      <c r="H18" s="36"/>
      <c r="I18" s="36"/>
      <c r="J18" s="35"/>
      <c r="K18" s="36"/>
      <c r="L18" s="36"/>
      <c r="M18" s="33"/>
      <c r="N18" s="33"/>
      <c r="O18" s="33"/>
      <c r="P18" s="33"/>
      <c r="Q18" s="33"/>
      <c r="R18" s="33"/>
    </row>
    <row r="19" spans="1:18" ht="15.75" customHeight="1" x14ac:dyDescent="0.25">
      <c r="A19" s="33" t="s">
        <v>22</v>
      </c>
      <c r="B19" s="51">
        <f>Data!B8</f>
        <v>88.5</v>
      </c>
      <c r="C19" s="51">
        <f>Data!C8</f>
        <v>57.1</v>
      </c>
      <c r="D19" s="51">
        <f>Data!D8</f>
        <v>50.9</v>
      </c>
      <c r="E19" s="51">
        <f>Data!E8</f>
        <v>37.4</v>
      </c>
      <c r="F19" s="51">
        <f>Data!F8</f>
        <v>29.2</v>
      </c>
      <c r="G19" s="36"/>
      <c r="H19" s="36"/>
      <c r="I19" s="36"/>
      <c r="J19" s="35"/>
      <c r="K19" s="36"/>
      <c r="L19" s="36"/>
      <c r="M19" s="33"/>
      <c r="N19" s="33"/>
      <c r="O19" s="33"/>
      <c r="P19" s="33"/>
      <c r="Q19" s="33"/>
      <c r="R19" s="33"/>
    </row>
    <row r="20" spans="1:18" ht="15.75" customHeight="1" x14ac:dyDescent="0.25">
      <c r="A20" s="33" t="s">
        <v>23</v>
      </c>
      <c r="B20" s="51">
        <f>Data!B9</f>
        <v>81.599999999999994</v>
      </c>
      <c r="C20" s="51">
        <f>Data!C9</f>
        <v>61.1</v>
      </c>
      <c r="D20" s="51">
        <f>Data!D9</f>
        <v>49.7</v>
      </c>
      <c r="E20" s="51">
        <f>Data!E9</f>
        <v>34.799999999999997</v>
      </c>
      <c r="F20" s="51">
        <f>Data!F9</f>
        <v>27.4</v>
      </c>
      <c r="G20" s="36"/>
      <c r="H20" s="36"/>
      <c r="I20" s="36"/>
      <c r="J20" s="35"/>
      <c r="K20" s="36"/>
      <c r="L20" s="36"/>
      <c r="M20" s="33"/>
      <c r="N20" s="33"/>
      <c r="O20" s="33"/>
      <c r="P20" s="33"/>
      <c r="Q20" s="33"/>
      <c r="R20" s="33"/>
    </row>
    <row r="21" spans="1:18" ht="15.75" customHeight="1" x14ac:dyDescent="0.25">
      <c r="A21" s="33" t="s">
        <v>25</v>
      </c>
      <c r="B21" s="51">
        <f>Data!B10</f>
        <v>73.900000000000006</v>
      </c>
      <c r="C21" s="51">
        <f>Data!C10</f>
        <v>63.3</v>
      </c>
      <c r="D21" s="51">
        <f>Data!D10</f>
        <v>50.4</v>
      </c>
      <c r="E21" s="51">
        <f>Data!E10</f>
        <v>36.6</v>
      </c>
      <c r="F21" s="51">
        <f>Data!F10</f>
        <v>28.3</v>
      </c>
      <c r="G21" s="36"/>
      <c r="H21" s="36"/>
      <c r="I21" s="36"/>
      <c r="J21" s="35"/>
      <c r="K21" s="36"/>
      <c r="L21" s="36"/>
      <c r="M21" s="33"/>
      <c r="N21" s="33"/>
      <c r="O21" s="33"/>
      <c r="P21" s="33"/>
      <c r="Q21" s="33"/>
      <c r="R21" s="33"/>
    </row>
    <row r="22" spans="1:18" ht="15.75" customHeight="1" x14ac:dyDescent="0.25">
      <c r="A22" s="33" t="s">
        <v>26</v>
      </c>
      <c r="B22" s="51">
        <f>Data!B11</f>
        <v>81.400000000000006</v>
      </c>
      <c r="C22" s="51">
        <f>Data!C11</f>
        <v>63.3</v>
      </c>
      <c r="D22" s="51">
        <f>Data!D11</f>
        <v>48.8</v>
      </c>
      <c r="E22" s="51">
        <f>Data!E11</f>
        <v>36.700000000000003</v>
      </c>
      <c r="F22" s="51">
        <f>Data!F11</f>
        <v>28.5</v>
      </c>
      <c r="G22" s="36"/>
      <c r="H22" s="36"/>
      <c r="I22" s="36"/>
      <c r="J22" s="35"/>
      <c r="K22" s="36"/>
      <c r="L22" s="36"/>
      <c r="M22" s="33"/>
      <c r="N22" s="33"/>
      <c r="O22" s="33"/>
      <c r="P22" s="33"/>
      <c r="Q22" s="33"/>
      <c r="R22" s="33"/>
    </row>
    <row r="23" spans="1:18" ht="15.75" customHeight="1" x14ac:dyDescent="0.25">
      <c r="A23" s="33" t="s">
        <v>46</v>
      </c>
      <c r="B23" s="51">
        <f>Data!B12</f>
        <v>67.900000000000006</v>
      </c>
      <c r="C23" s="51">
        <f>Data!C12</f>
        <v>54.6</v>
      </c>
      <c r="D23" s="51">
        <f>Data!D12</f>
        <v>47.1</v>
      </c>
      <c r="E23" s="51">
        <f>Data!E12</f>
        <v>36</v>
      </c>
      <c r="F23" s="51">
        <f>Data!F12</f>
        <v>28.8</v>
      </c>
      <c r="G23" s="36"/>
      <c r="H23" s="36"/>
      <c r="I23" s="36"/>
      <c r="J23" s="35"/>
      <c r="K23" s="36"/>
      <c r="L23" s="36"/>
      <c r="M23" s="33"/>
      <c r="N23" s="33"/>
      <c r="O23" s="33"/>
      <c r="P23" s="33"/>
      <c r="Q23" s="33"/>
      <c r="R23" s="33"/>
    </row>
    <row r="24" spans="1:18" ht="15.75" customHeight="1" x14ac:dyDescent="0.25">
      <c r="A24" s="33" t="s">
        <v>54</v>
      </c>
      <c r="B24" s="51">
        <f>Data!B13</f>
        <v>69.599999999999994</v>
      </c>
      <c r="C24" s="51">
        <f>Data!C13</f>
        <v>55.8</v>
      </c>
      <c r="D24" s="51">
        <f>Data!D13</f>
        <v>46.6</v>
      </c>
      <c r="E24" s="51">
        <f>Data!E13</f>
        <v>32.1</v>
      </c>
      <c r="F24" s="51">
        <f>Data!F13</f>
        <v>24.2</v>
      </c>
      <c r="G24" s="36"/>
      <c r="H24" s="36"/>
      <c r="I24" s="36"/>
      <c r="J24" s="35"/>
      <c r="K24" s="36"/>
      <c r="L24" s="36"/>
      <c r="M24" s="33"/>
      <c r="N24" s="33"/>
      <c r="O24" s="33"/>
      <c r="P24" s="33"/>
      <c r="Q24" s="33"/>
      <c r="R24" s="33"/>
    </row>
    <row r="25" spans="1:18" ht="15.75" customHeight="1" x14ac:dyDescent="0.25">
      <c r="A25" s="33" t="s">
        <v>55</v>
      </c>
      <c r="B25" s="51">
        <f>Data!B14</f>
        <v>64</v>
      </c>
      <c r="C25" s="51">
        <f>Data!C14</f>
        <v>53.7</v>
      </c>
      <c r="D25" s="51">
        <f>Data!D14</f>
        <v>48.2</v>
      </c>
      <c r="E25" s="51">
        <f>Data!E14</f>
        <v>35.200000000000003</v>
      </c>
      <c r="F25" s="51">
        <f>Data!F14</f>
        <v>26.3</v>
      </c>
      <c r="G25" s="36"/>
      <c r="H25" s="36"/>
      <c r="I25" s="36"/>
      <c r="J25" s="35"/>
      <c r="K25" s="36"/>
      <c r="L25" s="36"/>
      <c r="M25" s="33"/>
      <c r="N25" s="33"/>
      <c r="O25" s="33"/>
      <c r="P25" s="33"/>
      <c r="Q25" s="33"/>
      <c r="R25" s="33"/>
    </row>
    <row r="26" spans="1:18" ht="15.75" customHeight="1" x14ac:dyDescent="0.25">
      <c r="A26" s="33" t="s">
        <v>56</v>
      </c>
      <c r="B26" s="51">
        <f>Data!B15</f>
        <v>65.099999999999994</v>
      </c>
      <c r="C26" s="51">
        <f>Data!C15</f>
        <v>51.6</v>
      </c>
      <c r="D26" s="51">
        <f>Data!D15</f>
        <v>42.1</v>
      </c>
      <c r="E26" s="51">
        <f>Data!E15</f>
        <v>31.6</v>
      </c>
      <c r="F26" s="51">
        <f>Data!F15</f>
        <v>24.5</v>
      </c>
      <c r="G26" s="36"/>
      <c r="H26" s="36"/>
      <c r="I26" s="36"/>
      <c r="J26" s="35"/>
      <c r="K26" s="36"/>
      <c r="L26" s="36"/>
      <c r="M26" s="33"/>
      <c r="N26" s="33"/>
      <c r="O26" s="33"/>
      <c r="P26" s="33"/>
      <c r="Q26" s="33"/>
      <c r="R26" s="33"/>
    </row>
    <row r="27" spans="1:18" ht="15.75" customHeight="1" x14ac:dyDescent="0.25">
      <c r="A27" s="33" t="s">
        <v>75</v>
      </c>
      <c r="B27" s="51">
        <f>Data!B16</f>
        <v>55.6</v>
      </c>
      <c r="C27" s="51">
        <f>Data!C16</f>
        <v>45</v>
      </c>
      <c r="D27" s="51">
        <f>Data!D16</f>
        <v>40</v>
      </c>
      <c r="E27" s="51">
        <f>Data!E16</f>
        <v>28.4</v>
      </c>
      <c r="F27" s="51">
        <f>Data!F16</f>
        <v>22.3</v>
      </c>
      <c r="G27" s="36"/>
      <c r="H27" s="36"/>
      <c r="I27" s="36"/>
      <c r="J27" s="35"/>
      <c r="K27" s="36"/>
      <c r="L27" s="36"/>
      <c r="M27" s="33"/>
      <c r="N27" s="33"/>
      <c r="O27" s="33"/>
      <c r="P27" s="33"/>
      <c r="Q27" s="33"/>
      <c r="R27" s="33"/>
    </row>
    <row r="28" spans="1:18" ht="15.75" customHeight="1" thickBot="1" x14ac:dyDescent="0.3">
      <c r="A28" s="53" t="s">
        <v>88</v>
      </c>
      <c r="B28" s="54">
        <f>Data!B17</f>
        <v>64.900000000000006</v>
      </c>
      <c r="C28" s="54">
        <f>Data!C17</f>
        <v>48.9</v>
      </c>
      <c r="D28" s="54">
        <f>Data!D17</f>
        <v>40.700000000000003</v>
      </c>
      <c r="E28" s="54">
        <f>Data!E17</f>
        <v>30</v>
      </c>
      <c r="F28" s="54">
        <f>Data!F17</f>
        <v>23.4</v>
      </c>
      <c r="G28" s="36"/>
      <c r="H28" s="36"/>
      <c r="I28" s="36"/>
      <c r="J28" s="35"/>
      <c r="K28" s="36"/>
      <c r="L28" s="36"/>
      <c r="M28" s="33"/>
      <c r="N28" s="33"/>
      <c r="O28" s="33"/>
      <c r="P28" s="33"/>
      <c r="Q28" s="33"/>
      <c r="R28" s="33"/>
    </row>
    <row r="29" spans="1:18" s="58" customFormat="1" ht="27.75" customHeight="1" x14ac:dyDescent="0.2">
      <c r="A29" s="60" t="s">
        <v>97</v>
      </c>
      <c r="B29" s="33"/>
      <c r="C29" s="33"/>
      <c r="D29" s="33"/>
      <c r="E29" s="33"/>
      <c r="F29" s="55"/>
      <c r="G29" s="33"/>
      <c r="H29" s="33"/>
      <c r="I29" s="33"/>
      <c r="J29" s="33"/>
      <c r="K29" s="33"/>
      <c r="L29" s="56"/>
      <c r="M29" s="56"/>
      <c r="N29" s="56"/>
      <c r="O29" s="57"/>
      <c r="P29" s="57"/>
      <c r="Q29" s="57"/>
      <c r="R29" s="57"/>
    </row>
    <row r="30" spans="1:18" x14ac:dyDescent="0.2">
      <c r="A30" s="31"/>
      <c r="B30" s="31"/>
      <c r="C30" s="31"/>
      <c r="D30" s="31"/>
      <c r="E30" s="31"/>
      <c r="F30" s="31"/>
      <c r="G30" s="57"/>
      <c r="H30" s="57"/>
      <c r="I30" s="57"/>
      <c r="J30" s="57"/>
      <c r="K30" s="57"/>
      <c r="L30" s="57"/>
      <c r="M30" s="33"/>
      <c r="N30" s="33"/>
      <c r="O30" s="33"/>
      <c r="P30" s="33"/>
      <c r="Q30" s="33"/>
      <c r="R30" s="33"/>
    </row>
    <row r="31" spans="1:18" x14ac:dyDescent="0.2">
      <c r="A31" s="31"/>
      <c r="B31" s="31"/>
      <c r="C31" s="31"/>
      <c r="D31" s="31"/>
      <c r="E31" s="31"/>
      <c r="F31" s="31"/>
      <c r="G31" s="57"/>
      <c r="H31" s="57"/>
      <c r="I31" s="57"/>
      <c r="J31" s="57"/>
      <c r="K31" s="57"/>
      <c r="L31" s="57"/>
      <c r="M31" s="33"/>
      <c r="N31" s="33"/>
      <c r="O31" s="33"/>
      <c r="P31" s="33"/>
      <c r="Q31" s="33"/>
      <c r="R31" s="33"/>
    </row>
    <row r="32" spans="1:18" x14ac:dyDescent="0.2">
      <c r="A32" s="31"/>
      <c r="B32" s="31"/>
      <c r="C32" s="31"/>
      <c r="D32" s="31"/>
      <c r="E32" s="31"/>
      <c r="F32" s="31"/>
      <c r="G32" s="57"/>
      <c r="H32" s="57"/>
      <c r="I32" s="57"/>
      <c r="J32" s="57"/>
      <c r="K32" s="57"/>
      <c r="L32" s="57"/>
      <c r="M32" s="33"/>
      <c r="N32" s="33"/>
      <c r="O32" s="33"/>
      <c r="P32" s="33"/>
      <c r="Q32" s="33"/>
      <c r="R32" s="33"/>
    </row>
    <row r="33" spans="1:18" ht="31.5" customHeight="1" x14ac:dyDescent="0.2">
      <c r="A33" s="32"/>
      <c r="B33" s="32"/>
      <c r="C33" s="32"/>
      <c r="D33" s="32"/>
      <c r="E33" s="32"/>
      <c r="F33" s="32"/>
      <c r="G33" s="56"/>
      <c r="H33" s="56"/>
      <c r="I33" s="56"/>
      <c r="J33" s="56"/>
      <c r="K33" s="56"/>
      <c r="L33" s="56"/>
      <c r="M33" s="56"/>
      <c r="N33" s="56"/>
      <c r="O33" s="57"/>
      <c r="P33" s="57"/>
      <c r="Q33" s="57"/>
      <c r="R33" s="57"/>
    </row>
    <row r="34" spans="1:18" ht="15.75" x14ac:dyDescent="0.25">
      <c r="A34" s="30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20.100000000000001" customHeight="1" x14ac:dyDescent="0.2">
      <c r="A35" s="33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33"/>
      <c r="N35" s="33"/>
      <c r="O35" s="33"/>
      <c r="P35" s="33"/>
      <c r="Q35" s="33"/>
      <c r="R35" s="33"/>
    </row>
    <row r="36" spans="1:18" ht="15" customHeight="1" x14ac:dyDescent="0.2">
      <c r="A36" s="33"/>
      <c r="B36" s="33"/>
      <c r="C36" s="33"/>
      <c r="D36" s="33"/>
      <c r="E36" s="33"/>
      <c r="F36" s="33"/>
      <c r="G36" s="57"/>
      <c r="H36" s="57"/>
      <c r="I36" s="57"/>
      <c r="J36" s="57"/>
      <c r="K36" s="57"/>
      <c r="L36" s="57"/>
      <c r="M36" s="33"/>
      <c r="N36" s="33"/>
      <c r="O36" s="33"/>
      <c r="P36" s="33"/>
      <c r="Q36" s="33"/>
      <c r="R36" s="33"/>
    </row>
    <row r="37" spans="1:18" ht="24.95" customHeight="1" x14ac:dyDescent="0.2">
      <c r="A37" s="33"/>
      <c r="B37" s="34"/>
      <c r="C37" s="34"/>
      <c r="D37" s="34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8" ht="21.75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8" x14ac:dyDescent="0.2">
      <c r="A39" s="34"/>
      <c r="B39" s="33"/>
      <c r="C39" s="33"/>
      <c r="D39" s="33"/>
      <c r="E39" s="34"/>
      <c r="F39" s="5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8" ht="24.95" customHeight="1" x14ac:dyDescent="0.2">
      <c r="A40" s="34"/>
      <c r="B40" s="34"/>
      <c r="C40" s="34"/>
      <c r="D40" s="33"/>
      <c r="E40" s="33"/>
      <c r="F40" s="59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ht="24.9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x14ac:dyDescent="0.2">
      <c r="A42" s="34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x14ac:dyDescent="0.2">
      <c r="A43" s="60" t="s">
        <v>48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</sheetData>
  <phoneticPr fontId="16" type="noConversion"/>
  <hyperlinks>
    <hyperlink ref="A33:F33" r:id="rId1" display="https://assets.publishing.service.gov.uk/government/uploads/system/uploads/attachment_data/file/6759/21721295.pdf" xr:uid="{00000000-0004-0000-0000-000004000000}"/>
  </hyperlinks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3A71E-1B91-4BB2-9B9F-53F2E3C4336E}">
  <sheetPr codeName="Sheet6">
    <tabColor rgb="FFFF0000"/>
  </sheetPr>
  <dimension ref="A1:F83"/>
  <sheetViews>
    <sheetView topLeftCell="A48" zoomScaleNormal="100" workbookViewId="0">
      <selection activeCell="A68" sqref="A68"/>
    </sheetView>
  </sheetViews>
  <sheetFormatPr defaultRowHeight="15" x14ac:dyDescent="0.2"/>
  <cols>
    <col min="1" max="1" width="13.28515625" style="14" bestFit="1" customWidth="1"/>
    <col min="2" max="2" width="25.7109375" style="14" bestFit="1" customWidth="1"/>
    <col min="3" max="3" width="47.7109375" style="14" bestFit="1" customWidth="1"/>
    <col min="4" max="6" width="46.7109375" style="14" bestFit="1" customWidth="1"/>
    <col min="7" max="16384" width="9.140625" style="14"/>
  </cols>
  <sheetData>
    <row r="1" spans="1:6" ht="15.75" x14ac:dyDescent="0.25">
      <c r="A1" s="61" t="s">
        <v>68</v>
      </c>
      <c r="B1" s="62">
        <f>COUNTIF(2:1048576,"FALSE")</f>
        <v>0</v>
      </c>
      <c r="C1" s="62"/>
      <c r="D1" s="62"/>
    </row>
    <row r="3" spans="1:6" x14ac:dyDescent="0.2">
      <c r="A3" s="63" t="s">
        <v>69</v>
      </c>
      <c r="B3" s="14" t="s">
        <v>79</v>
      </c>
      <c r="C3" s="14" t="s">
        <v>80</v>
      </c>
      <c r="D3" s="14" t="s">
        <v>81</v>
      </c>
      <c r="E3" s="14" t="s">
        <v>82</v>
      </c>
      <c r="F3" s="14" t="s">
        <v>83</v>
      </c>
    </row>
    <row r="4" spans="1:6" x14ac:dyDescent="0.2">
      <c r="A4" s="64" t="s">
        <v>1</v>
      </c>
      <c r="B4" s="14">
        <v>90.4</v>
      </c>
      <c r="C4" s="14">
        <v>69.2</v>
      </c>
      <c r="D4" s="14">
        <v>55.9</v>
      </c>
      <c r="E4" s="14">
        <v>42.2</v>
      </c>
      <c r="F4" s="14">
        <v>33.1</v>
      </c>
    </row>
    <row r="5" spans="1:6" x14ac:dyDescent="0.2">
      <c r="A5" s="64" t="s">
        <v>2</v>
      </c>
      <c r="B5" s="14">
        <v>83.1</v>
      </c>
      <c r="C5" s="14">
        <v>66.5</v>
      </c>
      <c r="D5" s="14">
        <v>55.5</v>
      </c>
      <c r="E5" s="14">
        <v>42.9</v>
      </c>
      <c r="F5" s="14">
        <v>33.1</v>
      </c>
    </row>
    <row r="6" spans="1:6" x14ac:dyDescent="0.2">
      <c r="A6" s="64" t="s">
        <v>3</v>
      </c>
      <c r="B6" s="14">
        <v>85.1</v>
      </c>
      <c r="C6" s="14">
        <v>63.4</v>
      </c>
      <c r="D6" s="14">
        <v>55.2</v>
      </c>
      <c r="E6" s="14">
        <v>40.5</v>
      </c>
      <c r="F6" s="14">
        <v>30.6</v>
      </c>
    </row>
    <row r="7" spans="1:6" x14ac:dyDescent="0.2">
      <c r="A7" s="64" t="s">
        <v>4</v>
      </c>
      <c r="B7" s="14">
        <v>85</v>
      </c>
      <c r="C7" s="14">
        <v>62.1</v>
      </c>
      <c r="D7" s="14">
        <v>51.7</v>
      </c>
      <c r="E7" s="14">
        <v>39.1</v>
      </c>
      <c r="F7" s="14">
        <v>29.6</v>
      </c>
    </row>
    <row r="8" spans="1:6" x14ac:dyDescent="0.2">
      <c r="A8" s="64" t="s">
        <v>5</v>
      </c>
      <c r="B8" s="14">
        <v>77.8</v>
      </c>
      <c r="C8" s="14">
        <v>59.9</v>
      </c>
      <c r="D8" s="14">
        <v>52.7</v>
      </c>
      <c r="E8" s="14">
        <v>38.4</v>
      </c>
      <c r="F8" s="14">
        <v>29.6</v>
      </c>
    </row>
    <row r="9" spans="1:6" x14ac:dyDescent="0.2">
      <c r="A9" s="64" t="s">
        <v>21</v>
      </c>
      <c r="B9" s="14">
        <v>73.2</v>
      </c>
      <c r="C9" s="14">
        <v>60.7</v>
      </c>
      <c r="D9" s="14">
        <v>48.6</v>
      </c>
      <c r="E9" s="14">
        <v>36.299999999999997</v>
      </c>
      <c r="F9" s="14">
        <v>29.4</v>
      </c>
    </row>
    <row r="10" spans="1:6" x14ac:dyDescent="0.2">
      <c r="A10" s="64" t="s">
        <v>22</v>
      </c>
      <c r="B10" s="14">
        <v>88.5</v>
      </c>
      <c r="C10" s="14">
        <v>57.1</v>
      </c>
      <c r="D10" s="14">
        <v>50.9</v>
      </c>
      <c r="E10" s="14">
        <v>37.4</v>
      </c>
      <c r="F10" s="14">
        <v>29.2</v>
      </c>
    </row>
    <row r="11" spans="1:6" x14ac:dyDescent="0.2">
      <c r="A11" s="64" t="s">
        <v>23</v>
      </c>
      <c r="B11" s="14">
        <v>81.599999999999994</v>
      </c>
      <c r="C11" s="14">
        <v>61.1</v>
      </c>
      <c r="D11" s="14">
        <v>49.7</v>
      </c>
      <c r="E11" s="14">
        <v>34.799999999999997</v>
      </c>
      <c r="F11" s="14">
        <v>27.4</v>
      </c>
    </row>
    <row r="12" spans="1:6" x14ac:dyDescent="0.2">
      <c r="A12" s="64" t="s">
        <v>25</v>
      </c>
      <c r="B12" s="14">
        <v>73.900000000000006</v>
      </c>
      <c r="C12" s="14">
        <v>63.3</v>
      </c>
      <c r="D12" s="14">
        <v>50.4</v>
      </c>
      <c r="E12" s="14">
        <v>36.6</v>
      </c>
      <c r="F12" s="14">
        <v>28.3</v>
      </c>
    </row>
    <row r="13" spans="1:6" x14ac:dyDescent="0.2">
      <c r="A13" s="64" t="s">
        <v>26</v>
      </c>
      <c r="B13" s="14">
        <v>81.400000000000006</v>
      </c>
      <c r="C13" s="14">
        <v>63.3</v>
      </c>
      <c r="D13" s="14">
        <v>48.8</v>
      </c>
      <c r="E13" s="14">
        <v>36.700000000000003</v>
      </c>
      <c r="F13" s="14">
        <v>28.5</v>
      </c>
    </row>
    <row r="14" spans="1:6" x14ac:dyDescent="0.2">
      <c r="A14" s="64" t="s">
        <v>46</v>
      </c>
      <c r="B14" s="14">
        <v>67.900000000000006</v>
      </c>
      <c r="C14" s="14">
        <v>54.6</v>
      </c>
      <c r="D14" s="14">
        <v>47.1</v>
      </c>
      <c r="E14" s="14">
        <v>36</v>
      </c>
      <c r="F14" s="14">
        <v>28.8</v>
      </c>
    </row>
    <row r="15" spans="1:6" x14ac:dyDescent="0.2">
      <c r="A15" s="64" t="s">
        <v>54</v>
      </c>
      <c r="B15" s="14">
        <v>69.599999999999994</v>
      </c>
      <c r="C15" s="14">
        <v>55.8</v>
      </c>
      <c r="D15" s="14">
        <v>46.6</v>
      </c>
      <c r="E15" s="14">
        <v>32.1</v>
      </c>
      <c r="F15" s="14">
        <v>24.2</v>
      </c>
    </row>
    <row r="16" spans="1:6" x14ac:dyDescent="0.2">
      <c r="A16" s="64" t="s">
        <v>55</v>
      </c>
      <c r="B16" s="14">
        <v>64</v>
      </c>
      <c r="C16" s="14">
        <v>53.7</v>
      </c>
      <c r="D16" s="14">
        <v>48.2</v>
      </c>
      <c r="E16" s="14">
        <v>35.200000000000003</v>
      </c>
      <c r="F16" s="14">
        <v>26.3</v>
      </c>
    </row>
    <row r="17" spans="1:6" x14ac:dyDescent="0.2">
      <c r="A17" s="64" t="s">
        <v>56</v>
      </c>
      <c r="B17" s="14">
        <v>65.099999999999994</v>
      </c>
      <c r="C17" s="14">
        <v>51.6</v>
      </c>
      <c r="D17" s="14">
        <v>42.1</v>
      </c>
      <c r="E17" s="14">
        <v>31.6</v>
      </c>
      <c r="F17" s="14">
        <v>24.5</v>
      </c>
    </row>
    <row r="18" spans="1:6" x14ac:dyDescent="0.2">
      <c r="A18" s="64" t="s">
        <v>73</v>
      </c>
    </row>
    <row r="19" spans="1:6" x14ac:dyDescent="0.2">
      <c r="A19" s="64" t="s">
        <v>75</v>
      </c>
      <c r="B19" s="14">
        <v>55.6</v>
      </c>
      <c r="C19" s="14">
        <v>45</v>
      </c>
      <c r="D19" s="14">
        <v>40</v>
      </c>
      <c r="E19" s="14">
        <v>28.4</v>
      </c>
      <c r="F19" s="14">
        <v>22.3</v>
      </c>
    </row>
    <row r="20" spans="1:6" x14ac:dyDescent="0.2">
      <c r="A20" s="64" t="s">
        <v>88</v>
      </c>
      <c r="B20" s="14">
        <v>64.900000000000006</v>
      </c>
      <c r="C20" s="14">
        <v>48.9</v>
      </c>
      <c r="D20" s="14">
        <v>40.700000000000003</v>
      </c>
      <c r="E20" s="14">
        <v>30</v>
      </c>
      <c r="F20" s="14">
        <v>23.4</v>
      </c>
    </row>
    <row r="21" spans="1:6" x14ac:dyDescent="0.2">
      <c r="A21" s="64" t="s">
        <v>74</v>
      </c>
      <c r="B21" s="14">
        <v>1207.0999999999999</v>
      </c>
      <c r="C21" s="14">
        <v>936.19999999999993</v>
      </c>
      <c r="D21" s="14">
        <v>784.10000000000014</v>
      </c>
      <c r="E21" s="14">
        <v>578.19999999999993</v>
      </c>
      <c r="F21" s="14">
        <v>448.3</v>
      </c>
    </row>
    <row r="23" spans="1:6" x14ac:dyDescent="0.2">
      <c r="A23" s="14" t="s">
        <v>76</v>
      </c>
      <c r="B23" s="14" t="s">
        <v>70</v>
      </c>
      <c r="C23" s="14" t="s">
        <v>71</v>
      </c>
      <c r="D23" s="14" t="s">
        <v>72</v>
      </c>
      <c r="E23" s="14" t="s">
        <v>77</v>
      </c>
      <c r="F23" s="14" t="s">
        <v>78</v>
      </c>
    </row>
    <row r="24" spans="1:6" x14ac:dyDescent="0.2">
      <c r="A24" s="14" t="s">
        <v>1</v>
      </c>
      <c r="B24" s="14" cm="1">
        <f t="array" ref="B24:F40">B4:F20</f>
        <v>90.4</v>
      </c>
      <c r="C24" s="14">
        <v>69.2</v>
      </c>
      <c r="D24" s="14">
        <v>55.9</v>
      </c>
      <c r="E24" s="14">
        <v>42.2</v>
      </c>
      <c r="F24" s="14">
        <v>33.1</v>
      </c>
    </row>
    <row r="25" spans="1:6" x14ac:dyDescent="0.2">
      <c r="A25" s="14" t="s">
        <v>2</v>
      </c>
      <c r="B25" s="14">
        <v>83.1</v>
      </c>
      <c r="C25" s="14">
        <v>66.5</v>
      </c>
      <c r="D25" s="14">
        <v>55.5</v>
      </c>
      <c r="E25" s="14">
        <v>42.9</v>
      </c>
      <c r="F25" s="14">
        <v>33.1</v>
      </c>
    </row>
    <row r="26" spans="1:6" x14ac:dyDescent="0.2">
      <c r="A26" s="14" t="s">
        <v>3</v>
      </c>
      <c r="B26" s="14">
        <v>85.1</v>
      </c>
      <c r="C26" s="14">
        <v>63.4</v>
      </c>
      <c r="D26" s="14">
        <v>55.2</v>
      </c>
      <c r="E26" s="14">
        <v>40.5</v>
      </c>
      <c r="F26" s="14">
        <v>30.6</v>
      </c>
    </row>
    <row r="27" spans="1:6" x14ac:dyDescent="0.2">
      <c r="A27" s="14" t="s">
        <v>4</v>
      </c>
      <c r="B27" s="14">
        <v>85</v>
      </c>
      <c r="C27" s="14">
        <v>62.1</v>
      </c>
      <c r="D27" s="14">
        <v>51.7</v>
      </c>
      <c r="E27" s="14">
        <v>39.1</v>
      </c>
      <c r="F27" s="14">
        <v>29.6</v>
      </c>
    </row>
    <row r="28" spans="1:6" x14ac:dyDescent="0.2">
      <c r="A28" s="14" t="s">
        <v>5</v>
      </c>
      <c r="B28" s="14">
        <v>77.8</v>
      </c>
      <c r="C28" s="14">
        <v>59.9</v>
      </c>
      <c r="D28" s="14">
        <v>52.7</v>
      </c>
      <c r="E28" s="14">
        <v>38.4</v>
      </c>
      <c r="F28" s="14">
        <v>29.6</v>
      </c>
    </row>
    <row r="29" spans="1:6" x14ac:dyDescent="0.2">
      <c r="A29" s="14" t="s">
        <v>21</v>
      </c>
      <c r="B29" s="14">
        <v>73.2</v>
      </c>
      <c r="C29" s="14">
        <v>60.7</v>
      </c>
      <c r="D29" s="14">
        <v>48.6</v>
      </c>
      <c r="E29" s="14">
        <v>36.299999999999997</v>
      </c>
      <c r="F29" s="14">
        <v>29.4</v>
      </c>
    </row>
    <row r="30" spans="1:6" x14ac:dyDescent="0.2">
      <c r="A30" s="14" t="s">
        <v>22</v>
      </c>
      <c r="B30" s="14">
        <v>88.5</v>
      </c>
      <c r="C30" s="14">
        <v>57.1</v>
      </c>
      <c r="D30" s="14">
        <v>50.9</v>
      </c>
      <c r="E30" s="14">
        <v>37.4</v>
      </c>
      <c r="F30" s="14">
        <v>29.2</v>
      </c>
    </row>
    <row r="31" spans="1:6" x14ac:dyDescent="0.2">
      <c r="A31" s="14" t="s">
        <v>23</v>
      </c>
      <c r="B31" s="14">
        <v>81.599999999999994</v>
      </c>
      <c r="C31" s="14">
        <v>61.1</v>
      </c>
      <c r="D31" s="14">
        <v>49.7</v>
      </c>
      <c r="E31" s="14">
        <v>34.799999999999997</v>
      </c>
      <c r="F31" s="14">
        <v>27.4</v>
      </c>
    </row>
    <row r="32" spans="1:6" x14ac:dyDescent="0.2">
      <c r="A32" s="14" t="s">
        <v>25</v>
      </c>
      <c r="B32" s="14">
        <v>73.900000000000006</v>
      </c>
      <c r="C32" s="14">
        <v>63.3</v>
      </c>
      <c r="D32" s="14">
        <v>50.4</v>
      </c>
      <c r="E32" s="14">
        <v>36.6</v>
      </c>
      <c r="F32" s="14">
        <v>28.3</v>
      </c>
    </row>
    <row r="33" spans="1:6" x14ac:dyDescent="0.2">
      <c r="A33" s="14" t="s">
        <v>26</v>
      </c>
      <c r="B33" s="14">
        <v>81.400000000000006</v>
      </c>
      <c r="C33" s="14">
        <v>63.3</v>
      </c>
      <c r="D33" s="14">
        <v>48.8</v>
      </c>
      <c r="E33" s="14">
        <v>36.700000000000003</v>
      </c>
      <c r="F33" s="14">
        <v>28.5</v>
      </c>
    </row>
    <row r="34" spans="1:6" x14ac:dyDescent="0.2">
      <c r="A34" s="14" t="s">
        <v>46</v>
      </c>
      <c r="B34" s="14">
        <v>67.900000000000006</v>
      </c>
      <c r="C34" s="14">
        <v>54.6</v>
      </c>
      <c r="D34" s="14">
        <v>47.1</v>
      </c>
      <c r="E34" s="14">
        <v>36</v>
      </c>
      <c r="F34" s="14">
        <v>28.8</v>
      </c>
    </row>
    <row r="35" spans="1:6" x14ac:dyDescent="0.2">
      <c r="A35" s="14" t="s">
        <v>54</v>
      </c>
      <c r="B35" s="14">
        <v>69.599999999999994</v>
      </c>
      <c r="C35" s="14">
        <v>55.8</v>
      </c>
      <c r="D35" s="14">
        <v>46.6</v>
      </c>
      <c r="E35" s="14">
        <v>32.1</v>
      </c>
      <c r="F35" s="14">
        <v>24.2</v>
      </c>
    </row>
    <row r="36" spans="1:6" x14ac:dyDescent="0.2">
      <c r="A36" s="14" t="s">
        <v>55</v>
      </c>
      <c r="B36" s="14">
        <v>64</v>
      </c>
      <c r="C36" s="14">
        <v>53.7</v>
      </c>
      <c r="D36" s="14">
        <v>48.2</v>
      </c>
      <c r="E36" s="14">
        <v>35.200000000000003</v>
      </c>
      <c r="F36" s="14">
        <v>26.3</v>
      </c>
    </row>
    <row r="37" spans="1:6" x14ac:dyDescent="0.2">
      <c r="A37" s="14" t="s">
        <v>56</v>
      </c>
      <c r="B37" s="14">
        <v>65.099999999999994</v>
      </c>
      <c r="C37" s="14">
        <v>51.6</v>
      </c>
      <c r="D37" s="14">
        <v>42.1</v>
      </c>
      <c r="E37" s="14">
        <v>31.6</v>
      </c>
      <c r="F37" s="14">
        <v>24.5</v>
      </c>
    </row>
    <row r="38" spans="1:6" x14ac:dyDescent="0.2">
      <c r="B38" s="14">
        <v>0</v>
      </c>
      <c r="C38" s="14">
        <v>0</v>
      </c>
      <c r="D38" s="14">
        <v>0</v>
      </c>
      <c r="E38" s="14">
        <v>0</v>
      </c>
      <c r="F38" s="14">
        <v>0</v>
      </c>
    </row>
    <row r="39" spans="1:6" x14ac:dyDescent="0.2">
      <c r="A39" s="14" t="s">
        <v>75</v>
      </c>
      <c r="B39" s="14">
        <v>55.6</v>
      </c>
      <c r="C39" s="14">
        <v>45</v>
      </c>
      <c r="D39" s="14">
        <v>40</v>
      </c>
      <c r="E39" s="14">
        <v>28.4</v>
      </c>
      <c r="F39" s="14">
        <v>22.3</v>
      </c>
    </row>
    <row r="40" spans="1:6" x14ac:dyDescent="0.2">
      <c r="A40" s="14" t="s">
        <v>88</v>
      </c>
      <c r="B40" s="14">
        <v>64.900000000000006</v>
      </c>
      <c r="C40" s="14">
        <v>48.9</v>
      </c>
      <c r="D40" s="14">
        <v>40.700000000000003</v>
      </c>
      <c r="E40" s="14">
        <v>30</v>
      </c>
      <c r="F40" s="14">
        <v>23.4</v>
      </c>
    </row>
    <row r="44" spans="1:6" ht="35.25" thickBot="1" x14ac:dyDescent="0.25">
      <c r="A44" s="14" t="s">
        <v>43</v>
      </c>
      <c r="B44" s="45" t="s">
        <v>18</v>
      </c>
      <c r="C44" s="45" t="s">
        <v>99</v>
      </c>
      <c r="D44" s="45" t="s">
        <v>100</v>
      </c>
      <c r="E44" s="45" t="s">
        <v>101</v>
      </c>
      <c r="F44" s="45" t="s">
        <v>102</v>
      </c>
    </row>
    <row r="45" spans="1:6" x14ac:dyDescent="0.2">
      <c r="A45" s="14" t="s">
        <v>1</v>
      </c>
      <c r="B45" s="14">
        <f>INDEX(FIRE0305!$A$3:$F$29,MATCH($A45,FIRE0305!$A$3:$A$29,0),MATCH(B$44,FIRE0305!$A$3:$F$3,0))</f>
        <v>90.4</v>
      </c>
      <c r="C45" s="14">
        <f>INDEX(FIRE0305!$A$3:$F$29,MATCH($A45,FIRE0305!$A$3:$A$29,0),MATCH(C$44,FIRE0305!$A$3:$F$3,0))</f>
        <v>69.2</v>
      </c>
      <c r="D45" s="14">
        <f>INDEX(FIRE0305!$A$3:$F$29,MATCH($A45,FIRE0305!$A$3:$A$29,0),MATCH(D$44,FIRE0305!$A$3:$F$3,0))</f>
        <v>55.9</v>
      </c>
      <c r="E45" s="14">
        <f>INDEX(FIRE0305!$A$3:$F$29,MATCH($A45,FIRE0305!$A$3:$A$29,0),MATCH(E$44,FIRE0305!$A$3:$F$3,0))</f>
        <v>42.2</v>
      </c>
      <c r="F45" s="14">
        <f>INDEX(FIRE0305!$A$3:$F$29,MATCH($A45,FIRE0305!$A$3:$A$29,0),MATCH(F$44,FIRE0305!$A$3:$F$3,0))</f>
        <v>33.1</v>
      </c>
    </row>
    <row r="46" spans="1:6" x14ac:dyDescent="0.2">
      <c r="A46" s="14" t="s">
        <v>2</v>
      </c>
      <c r="B46" s="14">
        <f>INDEX(FIRE0305!$A$3:$F$29,MATCH($A46,FIRE0305!$A$3:$A$29,0),MATCH(B$44,FIRE0305!$A$3:$F$3,0))</f>
        <v>83.1</v>
      </c>
      <c r="C46" s="14">
        <f>INDEX(FIRE0305!$A$3:$F$29,MATCH($A46,FIRE0305!$A$3:$A$29,0),MATCH(C$44,FIRE0305!$A$3:$F$3,0))</f>
        <v>66.5</v>
      </c>
      <c r="D46" s="14">
        <f>INDEX(FIRE0305!$A$3:$F$29,MATCH($A46,FIRE0305!$A$3:$A$29,0),MATCH(D$44,FIRE0305!$A$3:$F$3,0))</f>
        <v>55.5</v>
      </c>
      <c r="E46" s="14">
        <f>INDEX(FIRE0305!$A$3:$F$29,MATCH($A46,FIRE0305!$A$3:$A$29,0),MATCH(E$44,FIRE0305!$A$3:$F$3,0))</f>
        <v>42.9</v>
      </c>
      <c r="F46" s="14">
        <f>INDEX(FIRE0305!$A$3:$F$29,MATCH($A46,FIRE0305!$A$3:$A$29,0),MATCH(F$44,FIRE0305!$A$3:$F$3,0))</f>
        <v>33.1</v>
      </c>
    </row>
    <row r="47" spans="1:6" x14ac:dyDescent="0.2">
      <c r="A47" s="14" t="s">
        <v>3</v>
      </c>
      <c r="B47" s="14">
        <f>INDEX(FIRE0305!$A$3:$F$29,MATCH($A47,FIRE0305!$A$3:$A$29,0),MATCH(B$44,FIRE0305!$A$3:$F$3,0))</f>
        <v>85.1</v>
      </c>
      <c r="C47" s="14">
        <f>INDEX(FIRE0305!$A$3:$F$29,MATCH($A47,FIRE0305!$A$3:$A$29,0),MATCH(C$44,FIRE0305!$A$3:$F$3,0))</f>
        <v>63.4</v>
      </c>
      <c r="D47" s="14">
        <f>INDEX(FIRE0305!$A$3:$F$29,MATCH($A47,FIRE0305!$A$3:$A$29,0),MATCH(D$44,FIRE0305!$A$3:$F$3,0))</f>
        <v>55.2</v>
      </c>
      <c r="E47" s="14">
        <f>INDEX(FIRE0305!$A$3:$F$29,MATCH($A47,FIRE0305!$A$3:$A$29,0),MATCH(E$44,FIRE0305!$A$3:$F$3,0))</f>
        <v>40.5</v>
      </c>
      <c r="F47" s="14">
        <f>INDEX(FIRE0305!$A$3:$F$29,MATCH($A47,FIRE0305!$A$3:$A$29,0),MATCH(F$44,FIRE0305!$A$3:$F$3,0))</f>
        <v>30.6</v>
      </c>
    </row>
    <row r="48" spans="1:6" x14ac:dyDescent="0.2">
      <c r="A48" s="14" t="s">
        <v>4</v>
      </c>
      <c r="B48" s="14">
        <f>INDEX(FIRE0305!$A$3:$F$29,MATCH($A48,FIRE0305!$A$3:$A$29,0),MATCH(B$44,FIRE0305!$A$3:$F$3,0))</f>
        <v>85</v>
      </c>
      <c r="C48" s="14">
        <f>INDEX(FIRE0305!$A$3:$F$29,MATCH($A48,FIRE0305!$A$3:$A$29,0),MATCH(C$44,FIRE0305!$A$3:$F$3,0))</f>
        <v>62.1</v>
      </c>
      <c r="D48" s="14">
        <f>INDEX(FIRE0305!$A$3:$F$29,MATCH($A48,FIRE0305!$A$3:$A$29,0),MATCH(D$44,FIRE0305!$A$3:$F$3,0))</f>
        <v>51.7</v>
      </c>
      <c r="E48" s="14">
        <f>INDEX(FIRE0305!$A$3:$F$29,MATCH($A48,FIRE0305!$A$3:$A$29,0),MATCH(E$44,FIRE0305!$A$3:$F$3,0))</f>
        <v>39.1</v>
      </c>
      <c r="F48" s="14">
        <f>INDEX(FIRE0305!$A$3:$F$29,MATCH($A48,FIRE0305!$A$3:$A$29,0),MATCH(F$44,FIRE0305!$A$3:$F$3,0))</f>
        <v>29.6</v>
      </c>
    </row>
    <row r="49" spans="1:6" x14ac:dyDescent="0.2">
      <c r="A49" s="14" t="s">
        <v>5</v>
      </c>
      <c r="B49" s="14">
        <f>INDEX(FIRE0305!$A$3:$F$29,MATCH($A49,FIRE0305!$A$3:$A$29,0),MATCH(B$44,FIRE0305!$A$3:$F$3,0))</f>
        <v>77.8</v>
      </c>
      <c r="C49" s="14">
        <f>INDEX(FIRE0305!$A$3:$F$29,MATCH($A49,FIRE0305!$A$3:$A$29,0),MATCH(C$44,FIRE0305!$A$3:$F$3,0))</f>
        <v>59.9</v>
      </c>
      <c r="D49" s="14">
        <f>INDEX(FIRE0305!$A$3:$F$29,MATCH($A49,FIRE0305!$A$3:$A$29,0),MATCH(D$44,FIRE0305!$A$3:$F$3,0))</f>
        <v>52.7</v>
      </c>
      <c r="E49" s="14">
        <f>INDEX(FIRE0305!$A$3:$F$29,MATCH($A49,FIRE0305!$A$3:$A$29,0),MATCH(E$44,FIRE0305!$A$3:$F$3,0))</f>
        <v>38.4</v>
      </c>
      <c r="F49" s="14">
        <f>INDEX(FIRE0305!$A$3:$F$29,MATCH($A49,FIRE0305!$A$3:$A$29,0),MATCH(F$44,FIRE0305!$A$3:$F$3,0))</f>
        <v>29.6</v>
      </c>
    </row>
    <row r="50" spans="1:6" x14ac:dyDescent="0.2">
      <c r="A50" s="14" t="s">
        <v>21</v>
      </c>
      <c r="B50" s="14">
        <f>INDEX(FIRE0305!$A$3:$F$29,MATCH($A50,FIRE0305!$A$3:$A$29,0),MATCH(B$44,FIRE0305!$A$3:$F$3,0))</f>
        <v>73.2</v>
      </c>
      <c r="C50" s="14">
        <f>INDEX(FIRE0305!$A$3:$F$29,MATCH($A50,FIRE0305!$A$3:$A$29,0),MATCH(C$44,FIRE0305!$A$3:$F$3,0))</f>
        <v>60.7</v>
      </c>
      <c r="D50" s="14">
        <f>INDEX(FIRE0305!$A$3:$F$29,MATCH($A50,FIRE0305!$A$3:$A$29,0),MATCH(D$44,FIRE0305!$A$3:$F$3,0))</f>
        <v>48.6</v>
      </c>
      <c r="E50" s="14">
        <f>INDEX(FIRE0305!$A$3:$F$29,MATCH($A50,FIRE0305!$A$3:$A$29,0),MATCH(E$44,FIRE0305!$A$3:$F$3,0))</f>
        <v>36.299999999999997</v>
      </c>
      <c r="F50" s="14">
        <f>INDEX(FIRE0305!$A$3:$F$29,MATCH($A50,FIRE0305!$A$3:$A$29,0),MATCH(F$44,FIRE0305!$A$3:$F$3,0))</f>
        <v>29.4</v>
      </c>
    </row>
    <row r="51" spans="1:6" x14ac:dyDescent="0.2">
      <c r="A51" s="14" t="s">
        <v>22</v>
      </c>
      <c r="B51" s="14">
        <f>INDEX(FIRE0305!$A$3:$F$29,MATCH($A51,FIRE0305!$A$3:$A$29,0),MATCH(B$44,FIRE0305!$A$3:$F$3,0))</f>
        <v>88.5</v>
      </c>
      <c r="C51" s="14">
        <f>INDEX(FIRE0305!$A$3:$F$29,MATCH($A51,FIRE0305!$A$3:$A$29,0),MATCH(C$44,FIRE0305!$A$3:$F$3,0))</f>
        <v>57.1</v>
      </c>
      <c r="D51" s="14">
        <f>INDEX(FIRE0305!$A$3:$F$29,MATCH($A51,FIRE0305!$A$3:$A$29,0),MATCH(D$44,FIRE0305!$A$3:$F$3,0))</f>
        <v>50.9</v>
      </c>
      <c r="E51" s="14">
        <f>INDEX(FIRE0305!$A$3:$F$29,MATCH($A51,FIRE0305!$A$3:$A$29,0),MATCH(E$44,FIRE0305!$A$3:$F$3,0))</f>
        <v>37.4</v>
      </c>
      <c r="F51" s="14">
        <f>INDEX(FIRE0305!$A$3:$F$29,MATCH($A51,FIRE0305!$A$3:$A$29,0),MATCH(F$44,FIRE0305!$A$3:$F$3,0))</f>
        <v>29.2</v>
      </c>
    </row>
    <row r="52" spans="1:6" x14ac:dyDescent="0.2">
      <c r="A52" s="14" t="s">
        <v>23</v>
      </c>
      <c r="B52" s="14">
        <f>INDEX(FIRE0305!$A$3:$F$29,MATCH($A52,FIRE0305!$A$3:$A$29,0),MATCH(B$44,FIRE0305!$A$3:$F$3,0))</f>
        <v>81.599999999999994</v>
      </c>
      <c r="C52" s="14">
        <f>INDEX(FIRE0305!$A$3:$F$29,MATCH($A52,FIRE0305!$A$3:$A$29,0),MATCH(C$44,FIRE0305!$A$3:$F$3,0))</f>
        <v>61.1</v>
      </c>
      <c r="D52" s="14">
        <f>INDEX(FIRE0305!$A$3:$F$29,MATCH($A52,FIRE0305!$A$3:$A$29,0),MATCH(D$44,FIRE0305!$A$3:$F$3,0))</f>
        <v>49.7</v>
      </c>
      <c r="E52" s="14">
        <f>INDEX(FIRE0305!$A$3:$F$29,MATCH($A52,FIRE0305!$A$3:$A$29,0),MATCH(E$44,FIRE0305!$A$3:$F$3,0))</f>
        <v>34.799999999999997</v>
      </c>
      <c r="F52" s="14">
        <f>INDEX(FIRE0305!$A$3:$F$29,MATCH($A52,FIRE0305!$A$3:$A$29,0),MATCH(F$44,FIRE0305!$A$3:$F$3,0))</f>
        <v>27.4</v>
      </c>
    </row>
    <row r="53" spans="1:6" x14ac:dyDescent="0.2">
      <c r="A53" s="14" t="s">
        <v>25</v>
      </c>
      <c r="B53" s="14">
        <f>INDEX(FIRE0305!$A$3:$F$29,MATCH($A53,FIRE0305!$A$3:$A$29,0),MATCH(B$44,FIRE0305!$A$3:$F$3,0))</f>
        <v>73.900000000000006</v>
      </c>
      <c r="C53" s="14">
        <f>INDEX(FIRE0305!$A$3:$F$29,MATCH($A53,FIRE0305!$A$3:$A$29,0),MATCH(C$44,FIRE0305!$A$3:$F$3,0))</f>
        <v>63.3</v>
      </c>
      <c r="D53" s="14">
        <f>INDEX(FIRE0305!$A$3:$F$29,MATCH($A53,FIRE0305!$A$3:$A$29,0),MATCH(D$44,FIRE0305!$A$3:$F$3,0))</f>
        <v>50.4</v>
      </c>
      <c r="E53" s="14">
        <f>INDEX(FIRE0305!$A$3:$F$29,MATCH($A53,FIRE0305!$A$3:$A$29,0),MATCH(E$44,FIRE0305!$A$3:$F$3,0))</f>
        <v>36.6</v>
      </c>
      <c r="F53" s="14">
        <f>INDEX(FIRE0305!$A$3:$F$29,MATCH($A53,FIRE0305!$A$3:$A$29,0),MATCH(F$44,FIRE0305!$A$3:$F$3,0))</f>
        <v>28.3</v>
      </c>
    </row>
    <row r="54" spans="1:6" x14ac:dyDescent="0.2">
      <c r="A54" s="14" t="s">
        <v>26</v>
      </c>
      <c r="B54" s="14">
        <f>INDEX(FIRE0305!$A$3:$F$29,MATCH($A54,FIRE0305!$A$3:$A$29,0),MATCH(B$44,FIRE0305!$A$3:$F$3,0))</f>
        <v>81.400000000000006</v>
      </c>
      <c r="C54" s="14">
        <f>INDEX(FIRE0305!$A$3:$F$29,MATCH($A54,FIRE0305!$A$3:$A$29,0),MATCH(C$44,FIRE0305!$A$3:$F$3,0))</f>
        <v>63.3</v>
      </c>
      <c r="D54" s="14">
        <f>INDEX(FIRE0305!$A$3:$F$29,MATCH($A54,FIRE0305!$A$3:$A$29,0),MATCH(D$44,FIRE0305!$A$3:$F$3,0))</f>
        <v>48.8</v>
      </c>
      <c r="E54" s="14">
        <f>INDEX(FIRE0305!$A$3:$F$29,MATCH($A54,FIRE0305!$A$3:$A$29,0),MATCH(E$44,FIRE0305!$A$3:$F$3,0))</f>
        <v>36.700000000000003</v>
      </c>
      <c r="F54" s="14">
        <f>INDEX(FIRE0305!$A$3:$F$29,MATCH($A54,FIRE0305!$A$3:$A$29,0),MATCH(F$44,FIRE0305!$A$3:$F$3,0))</f>
        <v>28.5</v>
      </c>
    </row>
    <row r="55" spans="1:6" x14ac:dyDescent="0.2">
      <c r="A55" s="14" t="s">
        <v>46</v>
      </c>
      <c r="B55" s="14">
        <f>INDEX(FIRE0305!$A$3:$F$29,MATCH($A55,FIRE0305!$A$3:$A$29,0),MATCH(B$44,FIRE0305!$A$3:$F$3,0))</f>
        <v>67.900000000000006</v>
      </c>
      <c r="C55" s="14">
        <f>INDEX(FIRE0305!$A$3:$F$29,MATCH($A55,FIRE0305!$A$3:$A$29,0),MATCH(C$44,FIRE0305!$A$3:$F$3,0))</f>
        <v>54.6</v>
      </c>
      <c r="D55" s="14">
        <f>INDEX(FIRE0305!$A$3:$F$29,MATCH($A55,FIRE0305!$A$3:$A$29,0),MATCH(D$44,FIRE0305!$A$3:$F$3,0))</f>
        <v>47.1</v>
      </c>
      <c r="E55" s="14">
        <f>INDEX(FIRE0305!$A$3:$F$29,MATCH($A55,FIRE0305!$A$3:$A$29,0),MATCH(E$44,FIRE0305!$A$3:$F$3,0))</f>
        <v>36</v>
      </c>
      <c r="F55" s="14">
        <f>INDEX(FIRE0305!$A$3:$F$29,MATCH($A55,FIRE0305!$A$3:$A$29,0),MATCH(F$44,FIRE0305!$A$3:$F$3,0))</f>
        <v>28.8</v>
      </c>
    </row>
    <row r="56" spans="1:6" x14ac:dyDescent="0.2">
      <c r="A56" s="14" t="s">
        <v>54</v>
      </c>
      <c r="B56" s="14">
        <f>INDEX(FIRE0305!$A$3:$F$29,MATCH($A56,FIRE0305!$A$3:$A$29,0),MATCH(B$44,FIRE0305!$A$3:$F$3,0))</f>
        <v>69.599999999999994</v>
      </c>
      <c r="C56" s="14">
        <f>INDEX(FIRE0305!$A$3:$F$29,MATCH($A56,FIRE0305!$A$3:$A$29,0),MATCH(C$44,FIRE0305!$A$3:$F$3,0))</f>
        <v>55.8</v>
      </c>
      <c r="D56" s="14">
        <f>INDEX(FIRE0305!$A$3:$F$29,MATCH($A56,FIRE0305!$A$3:$A$29,0),MATCH(D$44,FIRE0305!$A$3:$F$3,0))</f>
        <v>46.6</v>
      </c>
      <c r="E56" s="14">
        <f>INDEX(FIRE0305!$A$3:$F$29,MATCH($A56,FIRE0305!$A$3:$A$29,0),MATCH(E$44,FIRE0305!$A$3:$F$3,0))</f>
        <v>32.1</v>
      </c>
      <c r="F56" s="14">
        <f>INDEX(FIRE0305!$A$3:$F$29,MATCH($A56,FIRE0305!$A$3:$A$29,0),MATCH(F$44,FIRE0305!$A$3:$F$3,0))</f>
        <v>24.2</v>
      </c>
    </row>
    <row r="57" spans="1:6" x14ac:dyDescent="0.2">
      <c r="A57" s="14" t="s">
        <v>55</v>
      </c>
      <c r="B57" s="14">
        <f>INDEX(FIRE0305!$A$3:$F$29,MATCH($A57,FIRE0305!$A$3:$A$29,0),MATCH(B$44,FIRE0305!$A$3:$F$3,0))</f>
        <v>64</v>
      </c>
      <c r="C57" s="14">
        <f>INDEX(FIRE0305!$A$3:$F$29,MATCH($A57,FIRE0305!$A$3:$A$29,0),MATCH(C$44,FIRE0305!$A$3:$F$3,0))</f>
        <v>53.7</v>
      </c>
      <c r="D57" s="14">
        <f>INDEX(FIRE0305!$A$3:$F$29,MATCH($A57,FIRE0305!$A$3:$A$29,0),MATCH(D$44,FIRE0305!$A$3:$F$3,0))</f>
        <v>48.2</v>
      </c>
      <c r="E57" s="14">
        <f>INDEX(FIRE0305!$A$3:$F$29,MATCH($A57,FIRE0305!$A$3:$A$29,0),MATCH(E$44,FIRE0305!$A$3:$F$3,0))</f>
        <v>35.200000000000003</v>
      </c>
      <c r="F57" s="14">
        <f>INDEX(FIRE0305!$A$3:$F$29,MATCH($A57,FIRE0305!$A$3:$A$29,0),MATCH(F$44,FIRE0305!$A$3:$F$3,0))</f>
        <v>26.3</v>
      </c>
    </row>
    <row r="58" spans="1:6" x14ac:dyDescent="0.2">
      <c r="A58" s="14" t="s">
        <v>56</v>
      </c>
      <c r="B58" s="14">
        <f>INDEX(FIRE0305!$A$3:$F$29,MATCH($A58,FIRE0305!$A$3:$A$29,0),MATCH(B$44,FIRE0305!$A$3:$F$3,0))</f>
        <v>65.099999999999994</v>
      </c>
      <c r="C58" s="14">
        <f>INDEX(FIRE0305!$A$3:$F$29,MATCH($A58,FIRE0305!$A$3:$A$29,0),MATCH(C$44,FIRE0305!$A$3:$F$3,0))</f>
        <v>51.6</v>
      </c>
      <c r="D58" s="14">
        <f>INDEX(FIRE0305!$A$3:$F$29,MATCH($A58,FIRE0305!$A$3:$A$29,0),MATCH(D$44,FIRE0305!$A$3:$F$3,0))</f>
        <v>42.1</v>
      </c>
      <c r="E58" s="14">
        <f>INDEX(FIRE0305!$A$3:$F$29,MATCH($A58,FIRE0305!$A$3:$A$29,0),MATCH(E$44,FIRE0305!$A$3:$F$3,0))</f>
        <v>31.6</v>
      </c>
      <c r="F58" s="14">
        <f>INDEX(FIRE0305!$A$3:$F$29,MATCH($A58,FIRE0305!$A$3:$A$29,0),MATCH(F$44,FIRE0305!$A$3:$F$3,0))</f>
        <v>24.5</v>
      </c>
    </row>
    <row r="59" spans="1:6" x14ac:dyDescent="0.2">
      <c r="A59" s="14" t="s">
        <v>75</v>
      </c>
      <c r="B59" s="14">
        <f>INDEX(FIRE0305!$A$3:$F$29,MATCH($A59,FIRE0305!$A$3:$A$29,0),MATCH(B$44,FIRE0305!$A$3:$F$3,0))</f>
        <v>55.6</v>
      </c>
      <c r="C59" s="14">
        <f>INDEX(FIRE0305!$A$3:$F$29,MATCH($A59,FIRE0305!$A$3:$A$29,0),MATCH(C$44,FIRE0305!$A$3:$F$3,0))</f>
        <v>45</v>
      </c>
      <c r="D59" s="14">
        <f>INDEX(FIRE0305!$A$3:$F$29,MATCH($A59,FIRE0305!$A$3:$A$29,0),MATCH(D$44,FIRE0305!$A$3:$F$3,0))</f>
        <v>40</v>
      </c>
      <c r="E59" s="14">
        <f>INDEX(FIRE0305!$A$3:$F$29,MATCH($A59,FIRE0305!$A$3:$A$29,0),MATCH(E$44,FIRE0305!$A$3:$F$3,0))</f>
        <v>28.4</v>
      </c>
      <c r="F59" s="14">
        <f>INDEX(FIRE0305!$A$3:$F$29,MATCH($A59,FIRE0305!$A$3:$A$29,0),MATCH(F$44,FIRE0305!$A$3:$F$3,0))</f>
        <v>22.3</v>
      </c>
    </row>
    <row r="60" spans="1:6" x14ac:dyDescent="0.2">
      <c r="A60" s="14" t="s">
        <v>88</v>
      </c>
      <c r="B60" s="14">
        <f>INDEX(FIRE0305!$A$3:$F$29,MATCH($A60,FIRE0305!$A$3:$A$29,0),MATCH(B$44,FIRE0305!$A$3:$F$3,0))</f>
        <v>64.900000000000006</v>
      </c>
      <c r="C60" s="14">
        <f>INDEX(FIRE0305!$A$3:$F$29,MATCH($A60,FIRE0305!$A$3:$A$29,0),MATCH(C$44,FIRE0305!$A$3:$F$3,0))</f>
        <v>48.9</v>
      </c>
      <c r="D60" s="14">
        <f>INDEX(FIRE0305!$A$3:$F$29,MATCH($A60,FIRE0305!$A$3:$A$29,0),MATCH(D$44,FIRE0305!$A$3:$F$3,0))</f>
        <v>40.700000000000003</v>
      </c>
      <c r="E60" s="14">
        <f>INDEX(FIRE0305!$A$3:$F$29,MATCH($A60,FIRE0305!$A$3:$A$29,0),MATCH(E$44,FIRE0305!$A$3:$F$3,0))</f>
        <v>30</v>
      </c>
      <c r="F60" s="14">
        <f>INDEX(FIRE0305!$A$3:$F$29,MATCH($A60,FIRE0305!$A$3:$A$29,0),MATCH(F$44,FIRE0305!$A$3:$F$3,0))</f>
        <v>23.4</v>
      </c>
    </row>
    <row r="67" spans="1:6" x14ac:dyDescent="0.2">
      <c r="A67" s="14" t="s">
        <v>43</v>
      </c>
      <c r="B67" s="14" t="s">
        <v>70</v>
      </c>
      <c r="C67" s="14" t="s">
        <v>71</v>
      </c>
      <c r="D67" s="14" t="s">
        <v>72</v>
      </c>
      <c r="E67" s="14" t="s">
        <v>77</v>
      </c>
      <c r="F67" s="14" t="s">
        <v>78</v>
      </c>
    </row>
    <row r="68" spans="1:6" x14ac:dyDescent="0.2">
      <c r="A68" s="14" t="s">
        <v>1</v>
      </c>
      <c r="B68" s="14" t="b">
        <f>IF(B45=B24,TRUE)</f>
        <v>1</v>
      </c>
      <c r="C68" s="14" t="b">
        <f t="shared" ref="C68:F68" si="0">IF(C45=C24,TRUE)</f>
        <v>1</v>
      </c>
      <c r="D68" s="14" t="b">
        <f t="shared" si="0"/>
        <v>1</v>
      </c>
      <c r="E68" s="14" t="b">
        <f t="shared" si="0"/>
        <v>1</v>
      </c>
      <c r="F68" s="14" t="b">
        <f t="shared" si="0"/>
        <v>1</v>
      </c>
    </row>
    <row r="69" spans="1:6" x14ac:dyDescent="0.2">
      <c r="A69" s="14" t="s">
        <v>2</v>
      </c>
      <c r="B69" s="14" t="b">
        <f t="shared" ref="B69:F69" si="1">IF(B46=B25,TRUE)</f>
        <v>1</v>
      </c>
      <c r="C69" s="14" t="b">
        <f t="shared" si="1"/>
        <v>1</v>
      </c>
      <c r="D69" s="14" t="b">
        <f t="shared" si="1"/>
        <v>1</v>
      </c>
      <c r="E69" s="14" t="b">
        <f t="shared" si="1"/>
        <v>1</v>
      </c>
      <c r="F69" s="14" t="b">
        <f t="shared" si="1"/>
        <v>1</v>
      </c>
    </row>
    <row r="70" spans="1:6" x14ac:dyDescent="0.2">
      <c r="A70" s="14" t="s">
        <v>3</v>
      </c>
      <c r="B70" s="14" t="b">
        <f t="shared" ref="B70:F70" si="2">IF(B47=B26,TRUE)</f>
        <v>1</v>
      </c>
      <c r="C70" s="14" t="b">
        <f t="shared" si="2"/>
        <v>1</v>
      </c>
      <c r="D70" s="14" t="b">
        <f t="shared" si="2"/>
        <v>1</v>
      </c>
      <c r="E70" s="14" t="b">
        <f t="shared" si="2"/>
        <v>1</v>
      </c>
      <c r="F70" s="14" t="b">
        <f t="shared" si="2"/>
        <v>1</v>
      </c>
    </row>
    <row r="71" spans="1:6" x14ac:dyDescent="0.2">
      <c r="A71" s="14" t="s">
        <v>4</v>
      </c>
      <c r="B71" s="14" t="b">
        <f t="shared" ref="B71:F71" si="3">IF(B48=B27,TRUE)</f>
        <v>1</v>
      </c>
      <c r="C71" s="14" t="b">
        <f t="shared" si="3"/>
        <v>1</v>
      </c>
      <c r="D71" s="14" t="b">
        <f t="shared" si="3"/>
        <v>1</v>
      </c>
      <c r="E71" s="14" t="b">
        <f t="shared" si="3"/>
        <v>1</v>
      </c>
      <c r="F71" s="14" t="b">
        <f t="shared" si="3"/>
        <v>1</v>
      </c>
    </row>
    <row r="72" spans="1:6" x14ac:dyDescent="0.2">
      <c r="A72" s="14" t="s">
        <v>5</v>
      </c>
      <c r="B72" s="14" t="b">
        <f t="shared" ref="B72:F72" si="4">IF(B49=B28,TRUE)</f>
        <v>1</v>
      </c>
      <c r="C72" s="14" t="b">
        <f t="shared" si="4"/>
        <v>1</v>
      </c>
      <c r="D72" s="14" t="b">
        <f t="shared" si="4"/>
        <v>1</v>
      </c>
      <c r="E72" s="14" t="b">
        <f t="shared" si="4"/>
        <v>1</v>
      </c>
      <c r="F72" s="14" t="b">
        <f t="shared" si="4"/>
        <v>1</v>
      </c>
    </row>
    <row r="73" spans="1:6" x14ac:dyDescent="0.2">
      <c r="A73" s="14" t="s">
        <v>21</v>
      </c>
      <c r="B73" s="14" t="b">
        <f t="shared" ref="B73:F73" si="5">IF(B50=B29,TRUE)</f>
        <v>1</v>
      </c>
      <c r="C73" s="14" t="b">
        <f t="shared" si="5"/>
        <v>1</v>
      </c>
      <c r="D73" s="14" t="b">
        <f t="shared" si="5"/>
        <v>1</v>
      </c>
      <c r="E73" s="14" t="b">
        <f t="shared" si="5"/>
        <v>1</v>
      </c>
      <c r="F73" s="14" t="b">
        <f t="shared" si="5"/>
        <v>1</v>
      </c>
    </row>
    <row r="74" spans="1:6" x14ac:dyDescent="0.2">
      <c r="A74" s="14" t="s">
        <v>22</v>
      </c>
      <c r="B74" s="14" t="b">
        <f t="shared" ref="B74:F74" si="6">IF(B51=B30,TRUE)</f>
        <v>1</v>
      </c>
      <c r="C74" s="14" t="b">
        <f t="shared" si="6"/>
        <v>1</v>
      </c>
      <c r="D74" s="14" t="b">
        <f t="shared" si="6"/>
        <v>1</v>
      </c>
      <c r="E74" s="14" t="b">
        <f t="shared" si="6"/>
        <v>1</v>
      </c>
      <c r="F74" s="14" t="b">
        <f t="shared" si="6"/>
        <v>1</v>
      </c>
    </row>
    <row r="75" spans="1:6" x14ac:dyDescent="0.2">
      <c r="A75" s="14" t="s">
        <v>23</v>
      </c>
      <c r="B75" s="14" t="b">
        <f t="shared" ref="B75:F75" si="7">IF(B52=B31,TRUE)</f>
        <v>1</v>
      </c>
      <c r="C75" s="14" t="b">
        <f t="shared" si="7"/>
        <v>1</v>
      </c>
      <c r="D75" s="14" t="b">
        <f t="shared" si="7"/>
        <v>1</v>
      </c>
      <c r="E75" s="14" t="b">
        <f t="shared" si="7"/>
        <v>1</v>
      </c>
      <c r="F75" s="14" t="b">
        <f t="shared" si="7"/>
        <v>1</v>
      </c>
    </row>
    <row r="76" spans="1:6" x14ac:dyDescent="0.2">
      <c r="A76" s="14" t="s">
        <v>25</v>
      </c>
      <c r="B76" s="14" t="b">
        <f t="shared" ref="B76:F76" si="8">IF(B53=B32,TRUE)</f>
        <v>1</v>
      </c>
      <c r="C76" s="14" t="b">
        <f t="shared" si="8"/>
        <v>1</v>
      </c>
      <c r="D76" s="14" t="b">
        <f t="shared" si="8"/>
        <v>1</v>
      </c>
      <c r="E76" s="14" t="b">
        <f t="shared" si="8"/>
        <v>1</v>
      </c>
      <c r="F76" s="14" t="b">
        <f t="shared" si="8"/>
        <v>1</v>
      </c>
    </row>
    <row r="77" spans="1:6" x14ac:dyDescent="0.2">
      <c r="A77" s="14" t="s">
        <v>26</v>
      </c>
      <c r="B77" s="14" t="b">
        <f t="shared" ref="B77:F77" si="9">IF(B54=B33,TRUE)</f>
        <v>1</v>
      </c>
      <c r="C77" s="14" t="b">
        <f t="shared" si="9"/>
        <v>1</v>
      </c>
      <c r="D77" s="14" t="b">
        <f t="shared" si="9"/>
        <v>1</v>
      </c>
      <c r="E77" s="14" t="b">
        <f t="shared" si="9"/>
        <v>1</v>
      </c>
      <c r="F77" s="14" t="b">
        <f t="shared" si="9"/>
        <v>1</v>
      </c>
    </row>
    <row r="78" spans="1:6" x14ac:dyDescent="0.2">
      <c r="A78" s="14" t="s">
        <v>46</v>
      </c>
      <c r="B78" s="14" t="b">
        <f t="shared" ref="B78:F78" si="10">IF(B55=B34,TRUE)</f>
        <v>1</v>
      </c>
      <c r="C78" s="14" t="b">
        <f t="shared" si="10"/>
        <v>1</v>
      </c>
      <c r="D78" s="14" t="b">
        <f t="shared" si="10"/>
        <v>1</v>
      </c>
      <c r="E78" s="14" t="b">
        <f t="shared" si="10"/>
        <v>1</v>
      </c>
      <c r="F78" s="14" t="b">
        <f t="shared" si="10"/>
        <v>1</v>
      </c>
    </row>
    <row r="79" spans="1:6" x14ac:dyDescent="0.2">
      <c r="A79" s="14" t="s">
        <v>54</v>
      </c>
      <c r="B79" s="14" t="b">
        <f t="shared" ref="B79:F79" si="11">IF(B56=B35,TRUE)</f>
        <v>1</v>
      </c>
      <c r="C79" s="14" t="b">
        <f t="shared" si="11"/>
        <v>1</v>
      </c>
      <c r="D79" s="14" t="b">
        <f t="shared" si="11"/>
        <v>1</v>
      </c>
      <c r="E79" s="14" t="b">
        <f t="shared" si="11"/>
        <v>1</v>
      </c>
      <c r="F79" s="14" t="b">
        <f t="shared" si="11"/>
        <v>1</v>
      </c>
    </row>
    <row r="80" spans="1:6" x14ac:dyDescent="0.2">
      <c r="A80" s="14" t="s">
        <v>55</v>
      </c>
      <c r="B80" s="14" t="b">
        <f t="shared" ref="B80:F80" si="12">IF(B57=B36,TRUE)</f>
        <v>1</v>
      </c>
      <c r="C80" s="14" t="b">
        <f t="shared" si="12"/>
        <v>1</v>
      </c>
      <c r="D80" s="14" t="b">
        <f t="shared" si="12"/>
        <v>1</v>
      </c>
      <c r="E80" s="14" t="b">
        <f t="shared" si="12"/>
        <v>1</v>
      </c>
      <c r="F80" s="14" t="b">
        <f t="shared" si="12"/>
        <v>1</v>
      </c>
    </row>
    <row r="81" spans="1:6" x14ac:dyDescent="0.2">
      <c r="A81" s="14" t="s">
        <v>56</v>
      </c>
      <c r="B81" s="14" t="b">
        <f>IF(B58=B37,TRUE)</f>
        <v>1</v>
      </c>
      <c r="C81" s="14" t="b">
        <f t="shared" ref="C81:F81" si="13">IF(C58=C37,TRUE)</f>
        <v>1</v>
      </c>
      <c r="D81" s="14" t="b">
        <f t="shared" si="13"/>
        <v>1</v>
      </c>
      <c r="E81" s="14" t="b">
        <f t="shared" si="13"/>
        <v>1</v>
      </c>
      <c r="F81" s="14" t="b">
        <f t="shared" si="13"/>
        <v>1</v>
      </c>
    </row>
    <row r="82" spans="1:6" x14ac:dyDescent="0.2">
      <c r="A82" s="14" t="s">
        <v>75</v>
      </c>
      <c r="B82" s="14" t="b">
        <f>IF(B59=B39,TRUE)</f>
        <v>1</v>
      </c>
      <c r="C82" s="14" t="b">
        <f t="shared" ref="C82:F83" si="14">IF(C59=C39,TRUE)</f>
        <v>1</v>
      </c>
      <c r="D82" s="14" t="b">
        <f t="shared" si="14"/>
        <v>1</v>
      </c>
      <c r="E82" s="14" t="b">
        <f t="shared" si="14"/>
        <v>1</v>
      </c>
      <c r="F82" s="14" t="b">
        <f t="shared" si="14"/>
        <v>1</v>
      </c>
    </row>
    <row r="83" spans="1:6" x14ac:dyDescent="0.2">
      <c r="A83" s="14" t="s">
        <v>88</v>
      </c>
      <c r="B83" s="14" t="b">
        <f>IF(B60=B40,TRUE)</f>
        <v>1</v>
      </c>
      <c r="C83" s="14" t="b">
        <f t="shared" si="14"/>
        <v>1</v>
      </c>
      <c r="D83" s="14" t="b">
        <f t="shared" si="14"/>
        <v>1</v>
      </c>
      <c r="E83" s="14" t="b">
        <f t="shared" si="14"/>
        <v>1</v>
      </c>
      <c r="F83" s="14" t="b">
        <f t="shared" si="14"/>
        <v>1</v>
      </c>
    </row>
  </sheetData>
  <conditionalFormatting sqref="B68:F83">
    <cfRule type="cellIs" dxfId="0" priority="1" operator="equal">
      <formula>TRUE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Cover_sheet</vt:lpstr>
      <vt:lpstr>config</vt:lpstr>
      <vt:lpstr>Contents</vt:lpstr>
      <vt:lpstr>Data</vt:lpstr>
      <vt:lpstr>Notes</vt:lpstr>
      <vt:lpstr>FIRE0305</vt:lpstr>
      <vt:lpstr>QA</vt:lpstr>
      <vt:lpstr>Contents!Print_Area</vt:lpstr>
      <vt:lpstr>FIRE0305!Print_Area</vt:lpstr>
      <vt:lpstr>FIRE0305!Print_Titles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>Ollie Gee</cp:lastModifiedBy>
  <dcterms:created xsi:type="dcterms:W3CDTF">2020-09-23T15:09:30Z</dcterms:created>
  <dcterms:modified xsi:type="dcterms:W3CDTF">2026-08-07T14:26:48Z</dcterms:modified>
</cp:coreProperties>
</file>